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.1 - Opravy - sanace..." sheetId="2" r:id="rId2"/>
    <sheet name="SO 01.2 - Opravy - sanace..." sheetId="3" r:id="rId3"/>
    <sheet name="SO 01.3 - Dodatečné zaizo..." sheetId="4" r:id="rId4"/>
    <sheet name="SO 02 - Výměna stavební e..." sheetId="5" r:id="rId5"/>
    <sheet name="VON - Vedlejší a ostatní ..." sheetId="6" r:id="rId6"/>
    <sheet name="Pokyny pro vyplnění" sheetId="7" r:id="rId7"/>
  </sheets>
  <definedNames>
    <definedName name="_xlnm.Print_Area" localSheetId="0">'Rekapitulace stavby'!$D$4:$AO$36,'Rekapitulace stavby'!$C$42:$AQ$61</definedName>
    <definedName name="_xlnm._FilterDatabase" localSheetId="1" hidden="1">'SO 01.1 - Opravy - sanace...'!$C$94:$K$362</definedName>
    <definedName name="_xlnm.Print_Area" localSheetId="1">'SO 01.1 - Opravy - sanace...'!$C$4:$J$41,'SO 01.1 - Opravy - sanace...'!$C$47:$J$74,'SO 01.1 - Opravy - sanace...'!$C$80:$K$362</definedName>
    <definedName name="_xlnm._FilterDatabase" localSheetId="2" hidden="1">'SO 01.2 - Opravy - sanace...'!$C$93:$K$355</definedName>
    <definedName name="_xlnm.Print_Area" localSheetId="2">'SO 01.2 - Opravy - sanace...'!$C$4:$J$41,'SO 01.2 - Opravy - sanace...'!$C$47:$J$73,'SO 01.2 - Opravy - sanace...'!$C$79:$K$355</definedName>
    <definedName name="_xlnm._FilterDatabase" localSheetId="3" hidden="1">'SO 01.3 - Dodatečné zaizo...'!$C$94:$K$274</definedName>
    <definedName name="_xlnm.Print_Area" localSheetId="3">'SO 01.3 - Dodatečné zaizo...'!$C$4:$J$41,'SO 01.3 - Dodatečné zaizo...'!$C$47:$J$74,'SO 01.3 - Dodatečné zaizo...'!$C$80:$K$274</definedName>
    <definedName name="_xlnm._FilterDatabase" localSheetId="4" hidden="1">'SO 02 - Výměna stavební e...'!$C$81:$K$137</definedName>
    <definedName name="_xlnm.Print_Area" localSheetId="4">'SO 02 - Výměna stavební e...'!$C$4:$J$39,'SO 02 - Výměna stavební e...'!$C$45:$J$63,'SO 02 - Výměna stavební e...'!$C$69:$K$137</definedName>
    <definedName name="_xlnm._FilterDatabase" localSheetId="5" hidden="1">'VON - Vedlejší a ostatní ...'!$C$82:$K$95</definedName>
    <definedName name="_xlnm.Print_Area" localSheetId="5">'VON - Vedlejší a ostatní ...'!$C$4:$J$39,'VON - Vedlejší a ostatní ...'!$C$45:$J$64,'VON - Vedlejší a ostatní ...'!$C$70:$K$95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01.1 - Opravy - sanace...'!$94:$94</definedName>
    <definedName name="_xlnm.Print_Titles" localSheetId="2">'SO 01.2 - Opravy - sanace...'!$93:$93</definedName>
    <definedName name="_xlnm.Print_Titles" localSheetId="3">'SO 01.3 - Dodatečné zaizo...'!$94:$94</definedName>
    <definedName name="_xlnm.Print_Titles" localSheetId="4">'SO 02 - Výměna stavební e...'!$81:$81</definedName>
    <definedName name="_xlnm.Print_Titles" localSheetId="5">'VON - Vedlejší a ostatní ...'!$82:$82</definedName>
  </definedNames>
  <calcPr fullCalcOnLoad="1"/>
</workbook>
</file>

<file path=xl/sharedStrings.xml><?xml version="1.0" encoding="utf-8"?>
<sst xmlns="http://schemas.openxmlformats.org/spreadsheetml/2006/main" count="8894" uniqueCount="1131">
  <si>
    <t>Export Komplet</t>
  </si>
  <si>
    <t>VZ</t>
  </si>
  <si>
    <t>2.0</t>
  </si>
  <si>
    <t>ZAMOK</t>
  </si>
  <si>
    <t>False</t>
  </si>
  <si>
    <t>{729d268a-4f7c-461a-9074-c0a385b484e8}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</si>
  <si>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</si>
  <si>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</si>
  <si>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</si>
  <si>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</si>
  <si>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</si>
  <si>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</si>
  <si>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</si>
  <si>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2247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</si>
  <si>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</si>
  <si>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</si>
  <si>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 VDJ Klatovy - Plánická</t>
  </si>
  <si>
    <t>KSO:</t>
  </si>
  <si>
    <t/>
  </si>
  <si>
    <t>CC-CZ:</t>
  </si>
  <si>
    <t>Místo:</t>
  </si>
  <si>
    <t>Klatovy</t>
  </si>
  <si>
    <t>Datum:</t>
  </si>
  <si>
    <t>29. 3. 2023</t>
  </si>
  <si>
    <t>Zadavatel:</t>
  </si>
  <si>
    <t>IČ:</t>
  </si>
  <si>
    <t>25205625</t>
  </si>
  <si>
    <t>Město Klatovy</t>
  </si>
  <si>
    <t>DIČ:</t>
  </si>
  <si>
    <t>CZ25205625</t>
  </si>
  <si>
    <t>Uchazeč:</t>
  </si>
  <si>
    <t>Vyplň údaj</t>
  </si>
  <si>
    <t>Projektant:</t>
  </si>
  <si>
    <t>00255661</t>
  </si>
  <si>
    <t>Vodohospodářský podnik a.s.</t>
  </si>
  <si>
    <t>CZ00255661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</si>
  <si>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</si>
  <si>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</si>
  <si>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</si>
  <si>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</si>
  <si>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</si>
  <si>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</si>
  <si>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</si>
  <si>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</si>
  <si>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</si>
  <si>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</si>
  <si>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</si>
  <si>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</si>
  <si>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</si>
  <si>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</si>
  <si>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</si>
  <si>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</si>
  <si>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</si>
  <si>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</si>
  <si>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</si>
  <si>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</si>
  <si>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</si>
  <si>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</si>
  <si>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</si>
  <si>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</si>
  <si>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</si>
  <si>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</si>
  <si>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</si>
  <si>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</si>
  <si>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</si>
  <si>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</si>
  <si>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</si>
  <si>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</si>
  <si>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</si>
  <si>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</si>
  <si>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</si>
  <si>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</si>
  <si>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</si>
  <si>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</si>
  <si>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</si>
  <si>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</si>
  <si>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</si>
  <si>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</si>
  <si>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</si>
  <si>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Sanace vodojemu</t>
  </si>
  <si>
    <t>STA</t>
  </si>
  <si>
    <t>1</t>
  </si>
  <si>
    <t>{096e5da9-42f8-4840-a3d5-046003f7691f}</t>
  </si>
  <si>
    <t>2</t>
  </si>
  <si>
    <t>/</t>
  </si>
  <si>
    <t>SO 01.1</t>
  </si>
  <si>
    <t>Opravy - sanace vnitřních ploch akumulační komory VDJ, vč.nátěru trubního vystrojení komory</t>
  </si>
  <si>
    <t>Soupis</t>
  </si>
  <si>
    <t>{68344bbb-e5e3-49fc-ace5-886cdcb23ad2}</t>
  </si>
  <si>
    <t>SO 01.2</t>
  </si>
  <si>
    <t>Opravy - sanace vnitřních ploch suché armaturní části VDJ</t>
  </si>
  <si>
    <t>{78f9291d-1c89-4176-abc8-35043c0ab117}</t>
  </si>
  <si>
    <t>SO 01.3</t>
  </si>
  <si>
    <t>Dodatečné zaizolování stropní kce nad akumulační komorou VDJ</t>
  </si>
  <si>
    <t>{839b7601-b6e4-4234-b370-4bc5844fe7df}</t>
  </si>
  <si>
    <t>SO 02</t>
  </si>
  <si>
    <t xml:space="preserve">Výměna stavební elektroinstalace </t>
  </si>
  <si>
    <t>{850e516a-cf1e-451a-bfe1-a3a0ea285648}</t>
  </si>
  <si>
    <t>VON</t>
  </si>
  <si>
    <t>Vedlejší a ostatní náklady</t>
  </si>
  <si>
    <t>{85859f5f-7d8d-4641-b5ad-19f21fc73ed9}</t>
  </si>
  <si>
    <t>814 13</t>
  </si>
  <si>
    <t>KRYCÍ LIST SOUPISU PRACÍ</t>
  </si>
  <si>
    <t>Objekt:</t>
  </si>
  <si>
    <t>SO 01 - Sanace vodojemu</t>
  </si>
  <si>
    <t>Soupis:</t>
  </si>
  <si>
    <t>SO 01.1 - Opravy - sanace vnitřních ploch akumulační komory VDJ, vč.nátěru trubního vystrojení komory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</si>
  <si>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</si>
  <si>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</si>
  <si>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</si>
  <si>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</si>
  <si>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</si>
  <si>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8 - Trubní vedení</t>
  </si>
  <si>
    <t xml:space="preserve">    9 - Ostatní konstrukce a práce-bourání</t>
  </si>
  <si>
    <t xml:space="preserve">    985 - Sanace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</si>
  <si>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</si>
  <si>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</si>
  <si>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</si>
  <si>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</si>
  <si>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</si>
  <si>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</si>
  <si>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</si>
  <si>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</si>
  <si>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</si>
  <si>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</si>
  <si>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</si>
  <si>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</si>
  <si>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</si>
  <si>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</si>
  <si>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</si>
  <si>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</si>
  <si>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</si>
  <si>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</si>
  <si>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</si>
  <si>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</si>
  <si>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</si>
  <si>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</si>
  <si>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</si>
  <si>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</si>
  <si>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</si>
  <si>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891421821R</t>
  </si>
  <si>
    <t>Demontáž vodovodních armatur přírubového sacího koše v šachtách DN 500</t>
  </si>
  <si>
    <t>kus</t>
  </si>
  <si>
    <t>4</t>
  </si>
  <si>
    <t>312617963</t>
  </si>
  <si>
    <t>VV</t>
  </si>
  <si>
    <t>1,0</t>
  </si>
  <si>
    <t>891521801R</t>
  </si>
  <si>
    <t>Demontáž zaslepovací příruby na potrubí DN 1560 mm</t>
  </si>
  <si>
    <t>1301690680</t>
  </si>
  <si>
    <t>"příloha D1.1.01, D1.1.02, D1.1.03, D1.1.04</t>
  </si>
  <si>
    <t>3</t>
  </si>
  <si>
    <t>890000001R</t>
  </si>
  <si>
    <t>Přírubový spoj DN 1560 vč. nových šroubů, matic, podložek a těsnění - nerez D+M</t>
  </si>
  <si>
    <t>1097802304</t>
  </si>
  <si>
    <t>"příloha D1.1.01"  1,0</t>
  </si>
  <si>
    <t>9</t>
  </si>
  <si>
    <t>Ostatní konstrukce a práce-bourání</t>
  </si>
  <si>
    <t>9000000001R</t>
  </si>
  <si>
    <t>Ztížená manipulace s materiálem a vybavením</t>
  </si>
  <si>
    <t>Kč</t>
  </si>
  <si>
    <t>-219760153</t>
  </si>
  <si>
    <t>5</t>
  </si>
  <si>
    <t>941111111</t>
  </si>
  <si>
    <t>Montáž lešení řadového trubkového lehkého pracovního s podlahami s provozním zatížením tř. 3 do 200 kg/m2 šířky tř. W06 od 0,6 do 0,9 m, výšky do 10 m</t>
  </si>
  <si>
    <t>m2</t>
  </si>
  <si>
    <t>CS ÚRS 2023 01</t>
  </si>
  <si>
    <t>1105496533</t>
  </si>
  <si>
    <t>Online PSC</t>
  </si>
  <si>
    <t>https://podminky.urs.cz/item/CS_URS_2023_01/941111111</t>
  </si>
  <si>
    <t>"příloha D1.1.02, D1.1.03, D1.1.04</t>
  </si>
  <si>
    <t>"lešení pro provedení sanace stěn a sloupů</t>
  </si>
  <si>
    <t>2*(11,695+23,62)*6,83</t>
  </si>
  <si>
    <t>Součet</t>
  </si>
  <si>
    <t>6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</si>
  <si>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</si>
  <si>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</si>
  <si>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2124237515</t>
  </si>
  <si>
    <t>https://podminky.urs.cz/item/CS_URS_2023_01/941111211</t>
  </si>
  <si>
    <t>"uvažovaná orientační doba použití, cca 30 dní"  482,4*30</t>
  </si>
  <si>
    <t>7</t>
  </si>
  <si>
    <t>941111811</t>
  </si>
  <si>
    <t>Demontáž lešení řadového trubkového lehkého pracovního s podlahami s provozním zatížením tř. 3 do 200 kg/m2 šířky tř. W06 od 0,6 do 0,9 m, výšky do 10 m</t>
  </si>
  <si>
    <t>-420465479</t>
  </si>
  <si>
    <t>https://podminky.urs.cz/item/CS_URS_2023_01/941111811</t>
  </si>
  <si>
    <t>482,4</t>
  </si>
  <si>
    <t>946111114</t>
  </si>
  <si>
    <t>Montáž pojízdných věží trubkových nebo dílcových s maximálním zatížením podlahy do 200 kg/m2 šířky od 0,6 do 0,9 m, délky do 3,2 m, výšky přes 3,5 m do 4,5 m</t>
  </si>
  <si>
    <t>-985424784</t>
  </si>
  <si>
    <t>https://podminky.urs.cz/item/CS_URS_2023_01/946111114</t>
  </si>
  <si>
    <t>"lešení pro provedení sanace sloupů, případně pro otryskání konstrukcí a hrubé vysprávky</t>
  </si>
  <si>
    <t>2,0</t>
  </si>
  <si>
    <t>946111214</t>
  </si>
  <si>
    <t>Montáž pojízdných věží trubkových nebo dílcových s maximálním zatížením podlahy do 200 kg/m2 Příplatek za první a každý další den použití pojízdného lešení k ceně -1114</t>
  </si>
  <si>
    <t>1885582551</t>
  </si>
  <si>
    <t>https://podminky.urs.cz/item/CS_URS_2023_01/946111214</t>
  </si>
  <si>
    <t>"uvažovaná orientační doba použití, cca 60 dní"  2*60,0</t>
  </si>
  <si>
    <t>10</t>
  </si>
  <si>
    <t>946111814</t>
  </si>
  <si>
    <t>Demontáž pojízdných věží trubkových nebo dílcových s maximálním zatížením podlahy do 200 kg/m2 šířky od 0,6 do 0,9 m, délky do 3,2 m, výšky přes 3,5 m do 4,5 m</t>
  </si>
  <si>
    <t>-1099693314</t>
  </si>
  <si>
    <t>https://podminky.urs.cz/item/CS_URS_2023_01/946111814</t>
  </si>
  <si>
    <t>11</t>
  </si>
  <si>
    <t>952903112</t>
  </si>
  <si>
    <t>Vyčištění objektů čistíren odpadních vod, nádrží, žlabů nebo kanálů světlé výšky prostoru do 3,5 m</t>
  </si>
  <si>
    <t>-852364628</t>
  </si>
  <si>
    <t>https://podminky.urs.cz/item/CS_URS_2023_01/952903112</t>
  </si>
  <si>
    <t>"příloha D1.1.02</t>
  </si>
  <si>
    <t>24,7*12,7</t>
  </si>
  <si>
    <t>985</t>
  </si>
  <si>
    <t>Sanace</t>
  </si>
  <si>
    <t>12</t>
  </si>
  <si>
    <t>985131111</t>
  </si>
  <si>
    <t>Očištění ploch stěn, rubu kleneb a podlah tlakovou vodou</t>
  </si>
  <si>
    <t>-1898963625</t>
  </si>
  <si>
    <t>https://podminky.urs.cz/item/CS_URS_2023_01/985131111</t>
  </si>
  <si>
    <t>"příloha D1.1.02, D1.1.03, D1.1.04 - 100% celkové plochy</t>
  </si>
  <si>
    <t>"podlaha:</t>
  </si>
  <si>
    <t>23,62*11,695</t>
  </si>
  <si>
    <t>"-pilíře"  -3*(0,42*0,4)</t>
  </si>
  <si>
    <t>"-bloky pod potrubí"  -11*(0,51*0,5)</t>
  </si>
  <si>
    <t>Mezisoučet</t>
  </si>
  <si>
    <t>"stěny:</t>
  </si>
  <si>
    <t>2*(3,17+3,04)*1,02</t>
  </si>
  <si>
    <t>"-trám"  -2*0,87*0,6</t>
  </si>
  <si>
    <t>"pilíře:</t>
  </si>
  <si>
    <t>3*(2*(0,42+0,4)*5,96)</t>
  </si>
  <si>
    <t>"trám:</t>
  </si>
  <si>
    <t>23,62*(2*0,87+0,6)</t>
  </si>
  <si>
    <t>"-pilíře"  -3*0,4*0,42</t>
  </si>
  <si>
    <t>"strop:</t>
  </si>
  <si>
    <t>"-trám"  -23,62*0,6</t>
  </si>
  <si>
    <t>"bloky pod potrubí:</t>
  </si>
  <si>
    <t>11*0,51*0,5</t>
  </si>
  <si>
    <t>11*2*(0,51+0,5)*0,58</t>
  </si>
  <si>
    <t>13</t>
  </si>
  <si>
    <t>985112113</t>
  </si>
  <si>
    <t>Odsekání degradovaného betonu stěn, tloušťky přes 30 do 50 mm</t>
  </si>
  <si>
    <t>1643892157</t>
  </si>
  <si>
    <t>https://podminky.urs.cz/item/CS_URS_2023_01/985112113</t>
  </si>
  <si>
    <t>"příloha D1.1.02, D1.1.03, D1.1.04 - 10% celkové plochy</t>
  </si>
  <si>
    <t>"pilíře"  3*(2*(0,42+0,4)*5,96)</t>
  </si>
  <si>
    <t>"trám"  23,62*(2*0,87+0,6)</t>
  </si>
  <si>
    <t>"předpoklad 10%</t>
  </si>
  <si>
    <t>866,75*0,1</t>
  </si>
  <si>
    <t>14</t>
  </si>
  <si>
    <t>985131311</t>
  </si>
  <si>
    <t>Očištění ploch stěn, rubu kleneb a podlah ruční dočištění ocelovými kartáči</t>
  </si>
  <si>
    <t>-627394585</t>
  </si>
  <si>
    <t>https://podminky.urs.cz/item/CS_URS_2023_01/985131311</t>
  </si>
  <si>
    <t>"výpočet v pol.985112113</t>
  </si>
  <si>
    <t>"podlaha"  272,93</t>
  </si>
  <si>
    <t>"stěny"  494,03</t>
  </si>
  <si>
    <t>"pilíře"  29,32</t>
  </si>
  <si>
    <t>"trám" 54,77</t>
  </si>
  <si>
    <t>"bloky pod potrubí"  15,7</t>
  </si>
  <si>
    <t>985121123R</t>
  </si>
  <si>
    <t>Tryskání degradovaného betonu stěn a rubu kleneb vodou pro únosnost dle SSBK III</t>
  </si>
  <si>
    <t>-2045920563</t>
  </si>
  <si>
    <t>16</t>
  </si>
  <si>
    <t>985323212R</t>
  </si>
  <si>
    <t>Aplikace nátěru epoxicementového spojovacího můstku a penetrace (pouze v místě starých výronů po dřívějších injektážích)</t>
  </si>
  <si>
    <t>-1548539858</t>
  </si>
  <si>
    <t>"příloha D1.1.02, D1.1.03, D1.1.04 - 1% celkové plochy</t>
  </si>
  <si>
    <t>593,82*0,01</t>
  </si>
  <si>
    <t>17</t>
  </si>
  <si>
    <t>985311115</t>
  </si>
  <si>
    <t>Reprofilace betonu sanačními maltami na cementové bázi ručně stěn, tloušťky přes 40 do 50 mm</t>
  </si>
  <si>
    <t>2124739978</t>
  </si>
  <si>
    <t>https://podminky.urs.cz/item/CS_URS_2023_01/985311115</t>
  </si>
  <si>
    <t>"příloha D1.1.02, D1.1.03, D1.1.04 - 15% celkové plochy</t>
  </si>
  <si>
    <t>"předpoklad 15% celkové plochy"  866,75*0,15</t>
  </si>
  <si>
    <t>18</t>
  </si>
  <si>
    <t>985311110R</t>
  </si>
  <si>
    <t xml:space="preserve">Provedení faionů sanačními maltami na cementové bázi ručně </t>
  </si>
  <si>
    <t>m</t>
  </si>
  <si>
    <t>571888671</t>
  </si>
  <si>
    <t>"příloha D1.1.01, D1.1.02</t>
  </si>
  <si>
    <t>"Styk dna a svislých kcí - stěn, sloupů a podpěrných bloků</t>
  </si>
  <si>
    <t>102,0</t>
  </si>
  <si>
    <t>19</t>
  </si>
  <si>
    <t>985312114R</t>
  </si>
  <si>
    <t>Celoplošná stěrka k vyrovnání betonových ploch stěn tl do 5 mm - s atestem na pitnou vodu</t>
  </si>
  <si>
    <t>1265226572</t>
  </si>
  <si>
    <t>20</t>
  </si>
  <si>
    <t>985312134R</t>
  </si>
  <si>
    <t>Celoplošná stěrka k vyrovnání betonových ploch rubu kleneb a podlah tl do 5 mm - s atestem na pitnou vodu</t>
  </si>
  <si>
    <t>411875862</t>
  </si>
  <si>
    <t>985321111</t>
  </si>
  <si>
    <t>Ochranný nátěr betonářské výztuže 1 vrstva tloušťky 1 mm na cementové bázi stěn, líce kleneb a podhledů</t>
  </si>
  <si>
    <t>862504646</t>
  </si>
  <si>
    <t>https://podminky.urs.cz/item/CS_URS_2023_01/985321111</t>
  </si>
  <si>
    <t>"předpoklad 10% celkové plochy</t>
  </si>
  <si>
    <t>593,82*0,1</t>
  </si>
  <si>
    <t>22</t>
  </si>
  <si>
    <t>985422233</t>
  </si>
  <si>
    <t>Injektáž trhlin v betonových nebo železobetonových konstrukcích nízkotlaká do 0,6 MP s injektážními jehlami vloženými do vrtů včetně jejich vyvrtání polyuretanovou injektážní hmotou šířka trhlin přes 1 do 2 mm tloušťka konstrukce přes 200 do 300 mm</t>
  </si>
  <si>
    <t>-979539785</t>
  </si>
  <si>
    <t>https://podminky.urs.cz/item/CS_URS_2023_01/985422233</t>
  </si>
  <si>
    <t>"odhadovaná výměra"  15,0</t>
  </si>
  <si>
    <t>23</t>
  </si>
  <si>
    <t>985521111</t>
  </si>
  <si>
    <t>Stříkaný beton z mokré směsi pevnosti v tlaku min. 45 MPa stěn, jedné vrstvy tloušťky do 30 mm</t>
  </si>
  <si>
    <t>1451326812</t>
  </si>
  <si>
    <t>https://podminky.urs.cz/item/CS_URS_2023_01/985521111</t>
  </si>
  <si>
    <t>24</t>
  </si>
  <si>
    <t>985000000R</t>
  </si>
  <si>
    <t>Odtrhové zkoušky</t>
  </si>
  <si>
    <t>1546349370</t>
  </si>
  <si>
    <t>"odtrh.zk. na plochách stěn, sloupů, průvlaků, stěn a dna po ukončení předúpravy povrchu, doplněné akustickým trasováním povrchu, v rozsahu:</t>
  </si>
  <si>
    <t>"strop, průvlaky - 5 míst po 3 terčících do plochy 600 m2"  5*3</t>
  </si>
  <si>
    <t>"stěny a dno - 3 místa po 3 terčících do plochy 600 m2"  3*3</t>
  </si>
  <si>
    <t>"odtrh.zk.během a po provádění konečné (sekundární) povrchové úpravy (stěrky) současně s akustickým trasováním povrchu:</t>
  </si>
  <si>
    <t>"strop - 5 míst po 3 terčících do plochy 600m2"  5*3</t>
  </si>
  <si>
    <t>"stěny a dno - 3 místa po 3 terčících do plochy 600m2" 3*3</t>
  </si>
  <si>
    <t>25</t>
  </si>
  <si>
    <t>985000001R</t>
  </si>
  <si>
    <t>Vzduchotechnické zařízení odvětrání prostoru během provádění prací
- udržování stabilní teploty a vlhkosti</t>
  </si>
  <si>
    <t>31955788</t>
  </si>
  <si>
    <t>997</t>
  </si>
  <si>
    <t>Přesun sutě</t>
  </si>
  <si>
    <t>26</t>
  </si>
  <si>
    <t>997002611</t>
  </si>
  <si>
    <t>Nakládání suti a vybouraných hmot na dopravní prostředek pro vodorovné přemístění</t>
  </si>
  <si>
    <t>t</t>
  </si>
  <si>
    <t>-1259801492</t>
  </si>
  <si>
    <t>https://podminky.urs.cz/item/CS_URS_2023_01/997002611</t>
  </si>
  <si>
    <t>"ze sanací"  58,228</t>
  </si>
  <si>
    <t>"z ODD 789"  0,407</t>
  </si>
  <si>
    <t>27</t>
  </si>
  <si>
    <t>997013152</t>
  </si>
  <si>
    <t>Vnitrostaveništní doprava suti a vybouraných hmot vodorovně do 50 m svisle s omezením mechanizace pro budovy a haly výšky přes 6 do 9 m</t>
  </si>
  <si>
    <t>-387501493</t>
  </si>
  <si>
    <t>https://podminky.urs.cz/item/CS_URS_2023_01/997013152</t>
  </si>
  <si>
    <t>"z ODD 767 - tam a zpět"  2*0,268</t>
  </si>
  <si>
    <t>28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</si>
  <si>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</si>
  <si>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</si>
  <si>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147127824</t>
  </si>
  <si>
    <t>https://podminky.urs.cz/item/CS_URS_2023_01/997013219</t>
  </si>
  <si>
    <t>29</t>
  </si>
  <si>
    <t>997013501</t>
  </si>
  <si>
    <t>Odvoz suti a vybouraných hmot na skládku nebo meziskládku se složením, na vzdálenost do 1 km</t>
  </si>
  <si>
    <t>862261694</t>
  </si>
  <si>
    <t>https://podminky.urs.cz/item/CS_URS_2023_01/997013501</t>
  </si>
  <si>
    <t>30</t>
  </si>
  <si>
    <t>997013509</t>
  </si>
  <si>
    <t>Odvoz suti a vybouraných hmot na skládku nebo meziskládku se složením, na vzdálenost Příplatek k ceně za každý další i započatý 1 km přes 1 km</t>
  </si>
  <si>
    <t>-118919928</t>
  </si>
  <si>
    <t>https://podminky.urs.cz/item/CS_URS_2023_01/997013509</t>
  </si>
  <si>
    <t>"skládka 8 km, 7x příplatek"  7*58,64</t>
  </si>
  <si>
    <t>31</t>
  </si>
  <si>
    <t>997013861</t>
  </si>
  <si>
    <t>Poplatek za uložení stavebního odpadu na recyklační skládce (skládkovné) z prostého betonu zatříděného do Katalogu odpadů pod kódem 17 01 01</t>
  </si>
  <si>
    <t>-969768546</t>
  </si>
  <si>
    <t>https://podminky.urs.cz/item/CS_URS_2023_01/997013861</t>
  </si>
  <si>
    <t>58,23</t>
  </si>
  <si>
    <t>32</t>
  </si>
  <si>
    <t>997013873</t>
  </si>
  <si>
    <t>Poplatek za uložení stavebního odpadu na recyklační skládce (skládkovné) zeminy a kamení zatříděného do Katalogu odpadů pod kódem 17 05 04</t>
  </si>
  <si>
    <t>-910861913</t>
  </si>
  <si>
    <t>https://podminky.urs.cz/item/CS_URS_2023_01/997013873</t>
  </si>
  <si>
    <t>0,407</t>
  </si>
  <si>
    <t>998</t>
  </si>
  <si>
    <t>Přesun hmot</t>
  </si>
  <si>
    <t>33</t>
  </si>
  <si>
    <t>998142251R</t>
  </si>
  <si>
    <t>Přesun hmot pro opravu a údržbu vodorovná dopravní vzdálenost do 50 m výšky do 25 m</t>
  </si>
  <si>
    <t>1087842196</t>
  </si>
  <si>
    <t>34</t>
  </si>
  <si>
    <t>998142252R</t>
  </si>
  <si>
    <t>Příplatek k ceně za zvětšený přesun přes vymezenou největší dopravní vzdálenost do 1000 m</t>
  </si>
  <si>
    <t>1285337932</t>
  </si>
  <si>
    <t>PSV</t>
  </si>
  <si>
    <t>Práce a dodávky PSV</t>
  </si>
  <si>
    <t>767</t>
  </si>
  <si>
    <t>Konstrukce zámečnické</t>
  </si>
  <si>
    <t>35</t>
  </si>
  <si>
    <t>767832801R</t>
  </si>
  <si>
    <t>Demontáž vnitřních žebříků s ochranným košem</t>
  </si>
  <si>
    <t>1108446397</t>
  </si>
  <si>
    <t>"šetrná demontáž pro další použítí</t>
  </si>
  <si>
    <t>5,35</t>
  </si>
  <si>
    <t>36</t>
  </si>
  <si>
    <t>767861011R</t>
  </si>
  <si>
    <t>Montáž vnitřních kovových žebříků přímých délky 5,35 m, ukotvených do betonu</t>
  </si>
  <si>
    <t>1651439418</t>
  </si>
  <si>
    <t>"původní žebřík" 1,0</t>
  </si>
  <si>
    <t>37</t>
  </si>
  <si>
    <t>767834111R</t>
  </si>
  <si>
    <t xml:space="preserve">Příplatek k ceně za montáž ochranného koše </t>
  </si>
  <si>
    <t>1910905680</t>
  </si>
  <si>
    <t>3,4</t>
  </si>
  <si>
    <t>38</t>
  </si>
  <si>
    <t>998767102</t>
  </si>
  <si>
    <t>Přesun hmot pro zámečnické konstrukce stanovený z hmotnosti přesunovaného materiálu vodorovná dopravní vzdálenost do 50 m v objektech výšky přes 6 do 12 m</t>
  </si>
  <si>
    <t>-606814451</t>
  </si>
  <si>
    <t>https://podminky.urs.cz/item/CS_URS_2023_01/998767102</t>
  </si>
  <si>
    <t>783</t>
  </si>
  <si>
    <t>Dokončovací práce - nátěry</t>
  </si>
  <si>
    <t>39</t>
  </si>
  <si>
    <t>783637691R</t>
  </si>
  <si>
    <t>Krycí nátěr (email) kovových potrubí dvojnásobný - 2x 250 µm bezrozpouštědlová, vysoce nanášivá, polyaminovým aduktem vytvrzovaná epoxidová nátěrová hmota, která vytvrzuje do nátěru s dobrou odolností vůči sladké vodě</t>
  </si>
  <si>
    <t>-1277811897</t>
  </si>
  <si>
    <t>"příloha D1.1.01</t>
  </si>
  <si>
    <t>"potrubí havarijního přelivu"  7,3</t>
  </si>
  <si>
    <t>"plnící (nátokové) potrubí"  20,0</t>
  </si>
  <si>
    <t>"odběrové potrubí" 0,8</t>
  </si>
  <si>
    <t>"montážní vstup"  5,8</t>
  </si>
  <si>
    <t>789</t>
  </si>
  <si>
    <t>Povrchové úpravy ocelových konstrukcí a technologických zařízení</t>
  </si>
  <si>
    <t>40</t>
  </si>
  <si>
    <t>789134240</t>
  </si>
  <si>
    <t>Úpravy povrchů pod nátěry potrubí do DN 600 očištění odmaštěním</t>
  </si>
  <si>
    <t>1144697794</t>
  </si>
  <si>
    <t>https://podminky.urs.cz/item/CS_URS_2023_01/789134240</t>
  </si>
  <si>
    <t>"potrubí havarijního přelivu, DN 600"  7,3</t>
  </si>
  <si>
    <t>"plnící (nátokové) potrubí, DN 200"  20,0</t>
  </si>
  <si>
    <t>"odběrové potrubí, DN 550" 0,8</t>
  </si>
  <si>
    <t>"montážní vstup, DN 1560"  5,8</t>
  </si>
  <si>
    <t>41</t>
  </si>
  <si>
    <t>789234522</t>
  </si>
  <si>
    <t>Otryskání povrchu potrubí do DN 600 stupeň zarezivění B, stupeň přípravy Sa 2½</t>
  </si>
  <si>
    <t>756456542</t>
  </si>
  <si>
    <t>https://podminky.urs.cz/item/CS_URS_2023_01/789234522</t>
  </si>
  <si>
    <t>42</t>
  </si>
  <si>
    <t>789134210</t>
  </si>
  <si>
    <t>Úpravy povrchů pod nátěry potrubí do DN 600 očištění omytím</t>
  </si>
  <si>
    <t>-1281017647</t>
  </si>
  <si>
    <t>https://podminky.urs.cz/item/CS_URS_2023_01/789134210</t>
  </si>
  <si>
    <t>33,9</t>
  </si>
  <si>
    <t>43</t>
  </si>
  <si>
    <t>789134260</t>
  </si>
  <si>
    <t>Úpravy povrchů pod nátěry potrubí do DN 600 očištění ometením</t>
  </si>
  <si>
    <t>-318203595</t>
  </si>
  <si>
    <t>https://podminky.urs.cz/item/CS_URS_2023_01/789134260</t>
  </si>
  <si>
    <t>SO 01.2 - Opravy - sanace vnitřních ploch suché armaturní části VDJ</t>
  </si>
  <si>
    <t xml:space="preserve">    722 - Zdravotechnika - vnitřní vodovod</t>
  </si>
  <si>
    <t xml:space="preserve">    777 - Podlahy lité</t>
  </si>
  <si>
    <t>754882835</t>
  </si>
  <si>
    <t>941111131</t>
  </si>
  <si>
    <t>Montáž lešení řadového trubkového lehkého pracovního s podlahami s provozním zatížením tř. 3 do 200 kg/m2 šířky tř. W12 od 1,2 do 1,5 m, výšky do 10 m</t>
  </si>
  <si>
    <t>539808194</t>
  </si>
  <si>
    <t>https://podminky.urs.cz/item/CS_URS_2023_01/941111131</t>
  </si>
  <si>
    <t>"příloha D1.1.02, D1.1.03, D1.1.05</t>
  </si>
  <si>
    <t>2*(17,42+9,14)*4,75</t>
  </si>
  <si>
    <t>"+ sloupy"  0,63*6*4,75</t>
  </si>
  <si>
    <t>941111232</t>
  </si>
  <si>
    <t>Montáž lešení řadového trubkového lehkého pracovního s podlahami s provozním zatížením tř. 3 do 200 kg/m2 Příplatek za první a každý další den použití lešení k ceně -1132</t>
  </si>
  <si>
    <t>-1195004694</t>
  </si>
  <si>
    <t>https://podminky.urs.cz/item/CS_URS_2023_01/941111232</t>
  </si>
  <si>
    <t>"uvažovaná doba použití 15 dní"  15*270,28</t>
  </si>
  <si>
    <t>941111831</t>
  </si>
  <si>
    <t>Demontáž lešení řadového trubkového lehkého pracovního s podlahami s provozním zatížením tř. 3 do 200 kg/m2 šířky tř. W12 od 1,2 do 1,5 m, výšky do 10 m</t>
  </si>
  <si>
    <t>-268199638</t>
  </si>
  <si>
    <t>https://podminky.urs.cz/item/CS_URS_2023_01/941111831</t>
  </si>
  <si>
    <t>270,28</t>
  </si>
  <si>
    <t>1667318327</t>
  </si>
  <si>
    <t>10,19*18,43</t>
  </si>
  <si>
    <t>952903119</t>
  </si>
  <si>
    <t>Vyčištění objektů čistíren odpadních vod, nádrží, žlabů nebo kanálů Příplatek k ceně za vyčištění prostorů v přes 3,5 m</t>
  </si>
  <si>
    <t>955592864</t>
  </si>
  <si>
    <t>https://podminky.urs.cz/item/CS_URS_2023_01/952903119</t>
  </si>
  <si>
    <t>187,8</t>
  </si>
  <si>
    <t>938902123R</t>
  </si>
  <si>
    <t>Čištění ploch betonových konstrukcí ocelovými kartáči</t>
  </si>
  <si>
    <t>1298207758</t>
  </si>
  <si>
    <t>"příloha D1.1.02, D1.1.03, D1.1.05 - 100% celkové plochy</t>
  </si>
  <si>
    <t>"podlaha ochozu:</t>
  </si>
  <si>
    <t>1,8*13,35+2,4*7,27+9,14*4,07</t>
  </si>
  <si>
    <t>-1987356239</t>
  </si>
  <si>
    <t>17,42*9,14</t>
  </si>
  <si>
    <t>"-sloupy"  -0,4*0,63*3</t>
  </si>
  <si>
    <t xml:space="preserve">"-bloky pod potrubí"  </t>
  </si>
  <si>
    <t>-(0,75*1,65+0,6*0,6+0,44*0,56+0,45*0,4+2*0,25*0,25+3*0,35*0,35+2*0,35*0,3+0,4*0,4)</t>
  </si>
  <si>
    <t>"-odtoková jímka"  -1,0*3,5</t>
  </si>
  <si>
    <t>"+sloupy"  6*0,63*3,9</t>
  </si>
  <si>
    <t>0,75*1,65+2*(0,75+1,65)*0,17</t>
  </si>
  <si>
    <t>0,6*0,6+4*0,6*1,0</t>
  </si>
  <si>
    <t>0,44*0,56+2*(0,44+0,56)*1,07</t>
  </si>
  <si>
    <t>0,45*0,4+2*(0,45+0,4)*0,52</t>
  </si>
  <si>
    <t>2*0,25*0,25+2*4*0,2*0,3</t>
  </si>
  <si>
    <t>3*0,35*0,35+3*4*0,35*0,35</t>
  </si>
  <si>
    <t>2*0,35*0,3+2*(0,35+0,3)*0,2+2*(0,35+0,3)*0,32</t>
  </si>
  <si>
    <t>0,4*0,4+4*0,4*0,3</t>
  </si>
  <si>
    <t>"odtoková jímka:</t>
  </si>
  <si>
    <t>1,0*3,5+2*(1,0+3,5)*0,65</t>
  </si>
  <si>
    <t>985132311</t>
  </si>
  <si>
    <t>Očištění ploch líce kleneb a podhledů ruční dočištění ocelovými kartáči</t>
  </si>
  <si>
    <t>1434743328</t>
  </si>
  <si>
    <t>https://podminky.urs.cz/item/CS_URS_2023_01/985132311</t>
  </si>
  <si>
    <t>"strop vč. trámů:</t>
  </si>
  <si>
    <t>"trám"  2*0,55*9,14</t>
  </si>
  <si>
    <t>"boky stropu" (13,35+4,94+7,27+2*(1,9+0,9))*0,2</t>
  </si>
  <si>
    <t>"-otvor ve stropě"  -1,9*0,9</t>
  </si>
  <si>
    <t>1067953761</t>
  </si>
  <si>
    <t>"příloha D1.1.02, D1.1.03, D1.1.05 - 20% celkové plochy</t>
  </si>
  <si>
    <t>"odtoková jímka"  1,0*3,5+2*(1,0+3,5)*0,65</t>
  </si>
  <si>
    <t>"20% celkové plochy"  288,65*0,2</t>
  </si>
  <si>
    <t>-1645345902</t>
  </si>
  <si>
    <t>"výpočet v pol.985131311</t>
  </si>
  <si>
    <t>"stěny"  267,06</t>
  </si>
  <si>
    <t>"bloky pod potrubí"  12,24</t>
  </si>
  <si>
    <t>985121222</t>
  </si>
  <si>
    <t>Tryskání degradovaného betonu líce kleneb a podhledů vodou pod tlakem přes 300 do 1 250 barů</t>
  </si>
  <si>
    <t>758420406</t>
  </si>
  <si>
    <t>https://podminky.urs.cz/item/CS_URS_2023_01/985121222</t>
  </si>
  <si>
    <t>"výpočet v pol.985132311</t>
  </si>
  <si>
    <t>"strop vč. trámů"  93,25</t>
  </si>
  <si>
    <t>2018933172</t>
  </si>
  <si>
    <t xml:space="preserve">"příloha D1.1.02, D1.1.03, D1.1.05 </t>
  </si>
  <si>
    <t>"stěny a bloky pod potrubí</t>
  </si>
  <si>
    <t>"předpoklad 20% celkové plochy" 279,3*0,2</t>
  </si>
  <si>
    <t>"strop ochozu, průvlaky</t>
  </si>
  <si>
    <t>"předpoklad 30% celkové plochy"  93,25*0,3</t>
  </si>
  <si>
    <t>1624244530</t>
  </si>
  <si>
    <t>-475571077</t>
  </si>
  <si>
    <t>"příloha D1.1.02, D1.1.03, D1.1.05 - 10% celkové plochy</t>
  </si>
  <si>
    <t>372,55*0,1</t>
  </si>
  <si>
    <t>985324211R</t>
  </si>
  <si>
    <t>Sjednocující akrylátový nátěr ve vybraném odstínu RAL</t>
  </si>
  <si>
    <t>1054025093</t>
  </si>
  <si>
    <t>161185493</t>
  </si>
  <si>
    <t>1746815806</t>
  </si>
  <si>
    <t>-2052787847</t>
  </si>
  <si>
    <t>"ze sanací"  33,825</t>
  </si>
  <si>
    <t>-960131778</t>
  </si>
  <si>
    <t>437662363</t>
  </si>
  <si>
    <t>-1174258807</t>
  </si>
  <si>
    <t>997013509.1</t>
  </si>
  <si>
    <t>1533692849</t>
  </si>
  <si>
    <t>https://podminky.urs.cz/item/CS_URS_2023_01/997013509.1</t>
  </si>
  <si>
    <t>"skládka 8 km, 7x příplatek"  7*33,825</t>
  </si>
  <si>
    <t>-101236152</t>
  </si>
  <si>
    <t>-799538342</t>
  </si>
  <si>
    <t>-876570834</t>
  </si>
  <si>
    <t>722</t>
  </si>
  <si>
    <t>Zdravotechnika - vnitřní vodovod</t>
  </si>
  <si>
    <t>722170807R</t>
  </si>
  <si>
    <t>Demontáž plastového potrubí ze stěn armaturní komory zásobující dávkovací stanici chemie</t>
  </si>
  <si>
    <t>1694711892</t>
  </si>
  <si>
    <t>"příloha D1.1.01, cca"  20,0</t>
  </si>
  <si>
    <t>722174000R</t>
  </si>
  <si>
    <t xml:space="preserve">Obnova plastového potrubí zásobující dávkovací stanici chemie </t>
  </si>
  <si>
    <t>1227062098</t>
  </si>
  <si>
    <t>777</t>
  </si>
  <si>
    <t>Podlahy lité</t>
  </si>
  <si>
    <t>777111123R</t>
  </si>
  <si>
    <t>Příprava podkladu před provedením litých podlah obroušení strojní - smirky a diamantovou technikou</t>
  </si>
  <si>
    <t>1787042877</t>
  </si>
  <si>
    <t>"příloha D1.1.01, D1.1.02, D1.1.03, D1.1.05 - 100% celkové plochy</t>
  </si>
  <si>
    <t>"podlaha armaturní části:</t>
  </si>
  <si>
    <t>"podlaha ochozu v přízemí:</t>
  </si>
  <si>
    <t>777111121</t>
  </si>
  <si>
    <t>Příprava podkladu před provedením litých podlah obroušení ruční ( v místě styku se stěnou, v rozích apod.)</t>
  </si>
  <si>
    <t>7996424</t>
  </si>
  <si>
    <t>https://podminky.urs.cz/item/CS_URS_2023_01/777111121</t>
  </si>
  <si>
    <t>2*(17,42+9,14)+2*3*0,63</t>
  </si>
  <si>
    <t xml:space="preserve">"kolem bloů pod potrubí"  </t>
  </si>
  <si>
    <t>2*(0,75+1,65)+4*0,6+2*(0,44+0,56)+2*(0,45+0,4)</t>
  </si>
  <si>
    <t>2*4*0,25+3*4*0,35+2*2*(0,35+0,3)+4*0,4</t>
  </si>
  <si>
    <t>"odtoková jímka"  2*(1,0+3,5)</t>
  </si>
  <si>
    <t>1,8+13,35+7,27+9,14+2*4,07</t>
  </si>
  <si>
    <t>777211001R</t>
  </si>
  <si>
    <t>Lokální oprava plastbetonem</t>
  </si>
  <si>
    <t>1399759782</t>
  </si>
  <si>
    <t>" výpočet v pol.777111123R"</t>
  </si>
  <si>
    <t>"podlaha armaturní část"  152,07</t>
  </si>
  <si>
    <t>"odtoková jímka"  9,35</t>
  </si>
  <si>
    <t>"podlaha ochozu v přízemí:"  78,68</t>
  </si>
  <si>
    <t>"podlaha armaturní část - 10% celkové plochy</t>
  </si>
  <si>
    <t>161,42*0,1</t>
  </si>
  <si>
    <t>"podlaha ochozu v přízemí - 5% celkové plochy</t>
  </si>
  <si>
    <t>78,68*0,05</t>
  </si>
  <si>
    <t>777111101</t>
  </si>
  <si>
    <t>Příprava podkladu před provedením litých podlah zametení</t>
  </si>
  <si>
    <t>2025031585</t>
  </si>
  <si>
    <t>https://podminky.urs.cz/item/CS_URS_2023_01/777111101</t>
  </si>
  <si>
    <t>"výpočet v pol.777111123R</t>
  </si>
  <si>
    <t>"přebytečný písek po vytvrzení penetrace</t>
  </si>
  <si>
    <t>240,1</t>
  </si>
  <si>
    <t>777111111</t>
  </si>
  <si>
    <t>Příprava podkladu před provedením litých podlah vysátí</t>
  </si>
  <si>
    <t>-371199397</t>
  </si>
  <si>
    <t>https://podminky.urs.cz/item/CS_URS_2023_01/777111111</t>
  </si>
  <si>
    <t>777511125R</t>
  </si>
  <si>
    <t>Epoxidová stěrka se vsypem křemičitého písku fr.0,3-0,8 mm, tl.3 mm</t>
  </si>
  <si>
    <t>1769921114</t>
  </si>
  <si>
    <t>777511181</t>
  </si>
  <si>
    <t>Příplatek k cenám epoxidové stěrky za zvýšenou pracnost provádění podlahových soklíků</t>
  </si>
  <si>
    <t>-1330686893</t>
  </si>
  <si>
    <t>https://podminky.urs.cz/item/CS_URS_2023_01/777511181</t>
  </si>
  <si>
    <t>777611121R</t>
  </si>
  <si>
    <t>Záškrab barvou ve vybraném odstínu RAL do sypaného podkladu, vč. provedení soklíku v 150 mm
Konečný povrch protizkluzný a otíratelný</t>
  </si>
  <si>
    <t>-1832977413</t>
  </si>
  <si>
    <t>998777102</t>
  </si>
  <si>
    <t>Přesun hmot pro podlahy lité stanovený z hmotnosti přesunovaného materiálu vodorovná dopravní vzdálenost do 50 m v objektech výšky přes 6 do 12 m</t>
  </si>
  <si>
    <t>2023388860</t>
  </si>
  <si>
    <t>https://podminky.urs.cz/item/CS_URS_2023_01/998777102</t>
  </si>
  <si>
    <t>783337102R</t>
  </si>
  <si>
    <t>Nátěrový systém stávajícího litinového odpadního potrubí, vč. přípravy podkladu
- 120 µm epoxidová dvousložková základová nátěrová hmota
- 80 µm epoxidová dvousložková vrchní nátěrová hmota s obsahem zinkofosfátu</t>
  </si>
  <si>
    <t>-1111406912</t>
  </si>
  <si>
    <t xml:space="preserve">"cca" 10,0 </t>
  </si>
  <si>
    <t>SO 01.3 - Dodatečné zaizolování stropní kce nad akumulační komorou VDJ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</si>
  <si>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</si>
  <si>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</si>
  <si>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</si>
  <si>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</si>
  <si>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</si>
  <si>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711 - Izolace proti vodě, vlhkosti a plynům</t>
  </si>
  <si>
    <t>Zemní práce</t>
  </si>
  <si>
    <t>121151113</t>
  </si>
  <si>
    <t>Sejmutí ornice strojně při souvislé ploše přes 100 do 500 m2, tl. vrstvy do 200 mm</t>
  </si>
  <si>
    <t>-2019248093</t>
  </si>
  <si>
    <t>https://podminky.urs.cz/item/CS_URS_2023_01/121151113</t>
  </si>
  <si>
    <t>"Příloha D1.1.01, D1.1.02, D1.1.03, D1.1.04, C2</t>
  </si>
  <si>
    <t>80,0*6,0</t>
  </si>
  <si>
    <t>122251104</t>
  </si>
  <si>
    <t>Odkopávky a prokopávky nezapažené strojně v hornině třídy těžitelnosti I skupiny 3 přes 100 do 500 m3</t>
  </si>
  <si>
    <t>m3</t>
  </si>
  <si>
    <t>1357059993</t>
  </si>
  <si>
    <t>https://podminky.urs.cz/item/CS_URS_2023_01/122251104</t>
  </si>
  <si>
    <t>(12,7*2,45+2,45*19,77+2,45*21,66+3,14*2,45)*0,46</t>
  </si>
  <si>
    <t>(0,99+2,2)/2*1,2*(29,17+3,14+25,82+12,7+4,7+3,8)</t>
  </si>
  <si>
    <t>(0,5+2,2)/2*1,1*(29,17+3,14+25,82+12,7+4,7+3,8)</t>
  </si>
  <si>
    <t>"-ornice"  -79,0*5,0*0,2</t>
  </si>
  <si>
    <t>122211101R</t>
  </si>
  <si>
    <t>Příplatek k odkopávkám za ruční dočištění - na stávající hydroizolaci</t>
  </si>
  <si>
    <t>-615477283</t>
  </si>
  <si>
    <t>(23,2+9,7+24,12+3,14)*0,2</t>
  </si>
  <si>
    <t>(6,8+24,12+12,7+24,67+3,14+5,86)*0,2</t>
  </si>
  <si>
    <t>171151103</t>
  </si>
  <si>
    <t>Uložení sypanin do násypů strojně s rozprostřením sypaniny ve vrstvách a s hrubým urovnáním zhutněných z hornin soudržných jakékoliv třídy těžitelnosti</t>
  </si>
  <si>
    <t>1814124543</t>
  </si>
  <si>
    <t>https://podminky.urs.cz/item/CS_URS_2023_01/171151103</t>
  </si>
  <si>
    <t>"výpočet v pol.122251101"  255,19</t>
  </si>
  <si>
    <t>"-drenážní štěrk, výpočet v pol.212572121R"  -89,77</t>
  </si>
  <si>
    <t>171151101</t>
  </si>
  <si>
    <t>Hutnění boků násypů z hornin soudržných a sypkých pro jakýkoliv sklon, délku a míru zhutnění svahu</t>
  </si>
  <si>
    <t>332915328</t>
  </si>
  <si>
    <t>https://podminky.urs.cz/item/CS_URS_2023_01/171151101</t>
  </si>
  <si>
    <t>79,0*2,0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</si>
  <si>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</si>
  <si>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</si>
  <si>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801632996</t>
  </si>
  <si>
    <t>https://podminky.urs.cz/item/CS_URS_2023_01/162351103</t>
  </si>
  <si>
    <t>"zemina na mezideponii"  165,42</t>
  </si>
  <si>
    <t>"zemina z mezideponie zpět na stavbu"  165,42</t>
  </si>
  <si>
    <t>167151111</t>
  </si>
  <si>
    <t>Nakládání, skládání a překládání neulehlého výkopku nebo sypaniny strojně nakládání, množství přes 100 m3, z hornin třídy těžitelnosti I, skupiny 1 až 3</t>
  </si>
  <si>
    <t>-1150736557</t>
  </si>
  <si>
    <t>https://podminky.urs.cz/item/CS_URS_2023_01/167151111</t>
  </si>
  <si>
    <t>"výkopek na mezideponii"  165,42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</si>
  <si>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</si>
  <si>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</si>
  <si>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501316657</t>
  </si>
  <si>
    <t>https://podminky.urs.cz/item/CS_URS_2023_01/162751115</t>
  </si>
  <si>
    <t>"přebytečný výkopek na skládku</t>
  </si>
  <si>
    <t>"vykopaná zemina, výpočet v pol.122251104"  255,19</t>
  </si>
  <si>
    <t>"-zemina z násypům, výpočet v pol.171151103"  -165,42</t>
  </si>
  <si>
    <t>171251201</t>
  </si>
  <si>
    <t>Uložení sypaniny na skládky nebo meziskládky bez hutnění s upravením uložené sypaniny do předepsaného tvaru</t>
  </si>
  <si>
    <t>247979379</t>
  </si>
  <si>
    <t>https://podminky.urs.cz/item/CS_URS_2023_01/171251201</t>
  </si>
  <si>
    <t>89,77</t>
  </si>
  <si>
    <t>171201231</t>
  </si>
  <si>
    <t>-1850034623</t>
  </si>
  <si>
    <t>https://podminky.urs.cz/item/CS_URS_2023_01/171201231</t>
  </si>
  <si>
    <t>89,77*2,0</t>
  </si>
  <si>
    <t>181351103</t>
  </si>
  <si>
    <t>Rozprostření a urovnání ornice v rovině nebo ve svahu sklonu do 1:5 strojně při souvislé ploše přes 100 do 500 m2, tl. vrstvy do 200 mm</t>
  </si>
  <si>
    <t>1440179307</t>
  </si>
  <si>
    <t>https://podminky.urs.cz/item/CS_URS_2023_01/181351103</t>
  </si>
  <si>
    <t>80,0*3,5</t>
  </si>
  <si>
    <t>182351123</t>
  </si>
  <si>
    <t>Rozprostření a urovnání ornice ve svahu sklonu přes 1:5 strojně při souvislé ploše přes 100 do 500 m2, tl. vrstvy do 200 mm</t>
  </si>
  <si>
    <t>-840576825</t>
  </si>
  <si>
    <t>https://podminky.urs.cz/item/CS_URS_2023_01/182351123</t>
  </si>
  <si>
    <t>80,0*2,5</t>
  </si>
  <si>
    <t>181411131</t>
  </si>
  <si>
    <t>Založení trávníku na půdě předem připravené plochy do 1000 m2 výsevem včetně utažení parkového v rovině nebo na svahu do 1:5</t>
  </si>
  <si>
    <t>-162572254</t>
  </si>
  <si>
    <t>https://podminky.urs.cz/item/CS_URS_2023_01/181411131</t>
  </si>
  <si>
    <t>280,0</t>
  </si>
  <si>
    <t>181411133</t>
  </si>
  <si>
    <t>Založení trávníku na půdě předem připravené plochy do 1000 m2 výsevem včetně utažení parkového na svahu přes 1:2 do 1:1</t>
  </si>
  <si>
    <t>-1076538822</t>
  </si>
  <si>
    <t>https://podminky.urs.cz/item/CS_URS_2023_01/181411133</t>
  </si>
  <si>
    <t>200,0</t>
  </si>
  <si>
    <t>M</t>
  </si>
  <si>
    <t>00572410</t>
  </si>
  <si>
    <t>osivo směs travní parková</t>
  </si>
  <si>
    <t>kg</t>
  </si>
  <si>
    <t>941751784</t>
  </si>
  <si>
    <t>(280+200)*0,02</t>
  </si>
  <si>
    <t>Zakládání</t>
  </si>
  <si>
    <t>213141111</t>
  </si>
  <si>
    <t>Zřízení vrstvy z geotextilie filtrační, separační, odvodňovací, ochranné, výztužné nebo protierozní v rovině nebo ve sklonu do 1:5, šířky do 3 m</t>
  </si>
  <si>
    <t>972932862</t>
  </si>
  <si>
    <t>https://podminky.urs.cz/item/CS_URS_2023_01/213141111</t>
  </si>
  <si>
    <t>"ve dvou vrstvách - pod a nad štěrkovou vrstvu</t>
  </si>
  <si>
    <t>(23,2+9,7+24,12+3,14)*2,5</t>
  </si>
  <si>
    <t>(25,12+12,7+25,67+4,8+3,14+5,8)*1,0</t>
  </si>
  <si>
    <t>227,63</t>
  </si>
  <si>
    <t>211971122</t>
  </si>
  <si>
    <t>Zřízení opláštění výplně z geotextilie odvodňovacích žeber nebo trativodů v rýze nebo zářezu se stěnami svislými nebo šikmými o sklonu přes 1:2 při rozvinuté šířce opláštění přes 2,5 m</t>
  </si>
  <si>
    <t>719194472</t>
  </si>
  <si>
    <t>https://podminky.urs.cz/item/CS_URS_2023_01/211971122</t>
  </si>
  <si>
    <t>(1,5+24,12+12,7+24,67+3,14+1,5)*1,8</t>
  </si>
  <si>
    <t>121,73</t>
  </si>
  <si>
    <t>69311270</t>
  </si>
  <si>
    <t>geotextilie netkaná separační, ochranná, filtrační, drenážní PES 400g/m2</t>
  </si>
  <si>
    <t>-72183809</t>
  </si>
  <si>
    <t>"ztratné na přesahy 20%</t>
  </si>
  <si>
    <t>(455,26+243,46)*1,2</t>
  </si>
  <si>
    <t>212572121R</t>
  </si>
  <si>
    <t>Drenážní štěrk fr.16/32 mm</t>
  </si>
  <si>
    <t>-123608372</t>
  </si>
  <si>
    <t>(23,2+9,7+24,12+3,14)*2,5*0,2</t>
  </si>
  <si>
    <t>(25,12+12,7+25,67+4,8+3,14+5,8)*1,0*0,3</t>
  </si>
  <si>
    <t>(1,5+24,12+12,7+24,67+3,14+1,5)*1,8*0,3</t>
  </si>
  <si>
    <t>212755214</t>
  </si>
  <si>
    <t>Trativody bez lože z drenážních trubek plastových flexibilních D 100 mm</t>
  </si>
  <si>
    <t>-859385970</t>
  </si>
  <si>
    <t>https://podminky.urs.cz/item/CS_URS_2023_01/212755214</t>
  </si>
  <si>
    <t>6,69+24,12+13,0+24,97+3,14+5,72</t>
  </si>
  <si>
    <t>Svislé a kompletní konstrukce</t>
  </si>
  <si>
    <t>338171113</t>
  </si>
  <si>
    <t>Montáž sloupků a vzpěr plotových ocelových trubkových nebo profilovaných výšky do 2 m se zabetonováním do 0,08 m3 do připravených jamek</t>
  </si>
  <si>
    <t>1202267063</t>
  </si>
  <si>
    <t>https://podminky.urs.cz/item/CS_URS_2023_01/338171113</t>
  </si>
  <si>
    <t>"Příloha D1.1.01- cca"  15,0</t>
  </si>
  <si>
    <t>348121221</t>
  </si>
  <si>
    <t>Osazení podhrabových desek na ocelové sloupky, délky desek přes 2 do 3 m</t>
  </si>
  <si>
    <t>-1385715985</t>
  </si>
  <si>
    <t>https://podminky.urs.cz/item/CS_URS_2023_01/348121221</t>
  </si>
  <si>
    <t>"Příloha D1.1.01- cca"  16,0</t>
  </si>
  <si>
    <t>348401130</t>
  </si>
  <si>
    <t>Montáž oplocení z pletiva strojového s napínacími dráty přes 1,6 do 2,0 m</t>
  </si>
  <si>
    <t>318356281</t>
  </si>
  <si>
    <t>https://podminky.urs.cz/item/CS_URS_2023_01/348401130</t>
  </si>
  <si>
    <t>"Příloha D1.1.01- cca"  40,0</t>
  </si>
  <si>
    <t>Úpravy povrchů, podlahy a osazování výplní</t>
  </si>
  <si>
    <t>629995101</t>
  </si>
  <si>
    <t>Očištění vnějších ploch tlakovou vodou omytím</t>
  </si>
  <si>
    <t>620932414</t>
  </si>
  <si>
    <t>https://podminky.urs.cz/item/CS_URS_2023_01/629995101</t>
  </si>
  <si>
    <t>"očištění vnější strany stěn a stropu před provedení hydroizolace</t>
  </si>
  <si>
    <t>(23,2+9,7+24,12+3,14)*1,5</t>
  </si>
  <si>
    <t>(1,5+24,12+12,7+24,67+3,14+1,5)*1,5</t>
  </si>
  <si>
    <t>Ostatní konstrukce a práce, bourání</t>
  </si>
  <si>
    <t>966049831R</t>
  </si>
  <si>
    <t>Rozebrání podhradbových desek betonových</t>
  </si>
  <si>
    <t>-2141058518</t>
  </si>
  <si>
    <t>966071711</t>
  </si>
  <si>
    <t>Bourání plotových sloupků a vzpěr ocelových trubkových nebo profilovaných výšky do 2,50 m zabetonovaných</t>
  </si>
  <si>
    <t>791524006</t>
  </si>
  <si>
    <t>https://podminky.urs.cz/item/CS_URS_2023_01/966071711</t>
  </si>
  <si>
    <t>966071822</t>
  </si>
  <si>
    <t>Rozebrání oplocení z pletiva drátěného se čtvercovými oky, výšky přes 1,6 do 2,0 m</t>
  </si>
  <si>
    <t>-2003216371</t>
  </si>
  <si>
    <t>https://podminky.urs.cz/item/CS_URS_2023_01/966071822</t>
  </si>
  <si>
    <t>997231511</t>
  </si>
  <si>
    <t>Vodorovná doprava suti a vybouraných hmot s vyložením a hrubým urovnáním nakládání nebo překládání na dopravní prostředek při vodorovné dopravě suti a vybouraných hmot</t>
  </si>
  <si>
    <t>670799715</t>
  </si>
  <si>
    <t>https://podminky.urs.cz/item/CS_URS_2023_01/997231511</t>
  </si>
  <si>
    <t>"prvky oplocení - sloupky, podhradbové desky, pletivo</t>
  </si>
  <si>
    <t>"uložení v areálu pro opětovnou montáž</t>
  </si>
  <si>
    <t>"na mezideponii</t>
  </si>
  <si>
    <t>"z pol.966049831R"  16*0,046</t>
  </si>
  <si>
    <t>"z pol.966071711"  15*0,165</t>
  </si>
  <si>
    <t>"z pol.966071822"  40*0,00248</t>
  </si>
  <si>
    <t>"z mezideponie</t>
  </si>
  <si>
    <t>3,32</t>
  </si>
  <si>
    <t>-560043438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</si>
  <si>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</si>
  <si>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</si>
  <si>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</si>
  <si>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</si>
  <si>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-365373198</t>
  </si>
  <si>
    <t>https://podminky.urs.cz/item/CS_URS_2023_01/711111001</t>
  </si>
  <si>
    <t>711112001</t>
  </si>
  <si>
    <t>Provedení izolace proti zemní vlhkosti natěradly a tmely za studena na ploše svislé S nátěrem penetračním</t>
  </si>
  <si>
    <t>1307983884</t>
  </si>
  <si>
    <t>https://podminky.urs.cz/item/CS_URS_2023_01/711112001</t>
  </si>
  <si>
    <t>11163150R</t>
  </si>
  <si>
    <t>lak penetrační asfaltový</t>
  </si>
  <si>
    <t>-629959096</t>
  </si>
  <si>
    <t>"spotřeba 0,4 kg/m2</t>
  </si>
  <si>
    <t>(90,24+101,45)*0,4/1000</t>
  </si>
  <si>
    <t>711141559</t>
  </si>
  <si>
    <t>Provedení izolace proti zemní vlhkosti pásy přitavením NAIP na ploše vodorovné V</t>
  </si>
  <si>
    <t>-1936656901</t>
  </si>
  <si>
    <t>https://podminky.urs.cz/item/CS_URS_2023_01/711141559</t>
  </si>
  <si>
    <t>"dvě vrstvy</t>
  </si>
  <si>
    <t>90,24</t>
  </si>
  <si>
    <t>711142559</t>
  </si>
  <si>
    <t>Provedení izolace proti zemní vlhkosti pásy přitavením NAIP na ploše svislé S</t>
  </si>
  <si>
    <t>783690121</t>
  </si>
  <si>
    <t>https://podminky.urs.cz/item/CS_URS_2023_01/711142559</t>
  </si>
  <si>
    <t>"2 vrstvy</t>
  </si>
  <si>
    <t>101,45</t>
  </si>
  <si>
    <t>62853004</t>
  </si>
  <si>
    <t>pás asfaltový natavitelný modifikovaný SBS tl 4,0mm s vložkou ze skleněné tkaniny a spalitelnou PE fólií nebo jemnozrnným minerálním posypem na horním povrchu</t>
  </si>
  <si>
    <t>-259434539</t>
  </si>
  <si>
    <t>(90,24+101,45)*1,2</t>
  </si>
  <si>
    <t>62855001</t>
  </si>
  <si>
    <t>pás asfaltový natavitelný modifikovaný SBS tl 4,0mm s vložkou z polyesterové rohože a spalitelnou PE fólií nebo jemnozrnným minerálním posypem na horním povrchu</t>
  </si>
  <si>
    <t>-724453046</t>
  </si>
  <si>
    <t>230,03*1,1655 'Přepočtené koeficientem množství</t>
  </si>
  <si>
    <t>998711101</t>
  </si>
  <si>
    <t>Přesun hmot pro izolace proti vodě, vlhkosti a plynům stanovený z hmotnosti přesunovaného materiálu vodorovná dopravní vzdálenost do 50 m v objektech výšky do 6 m</t>
  </si>
  <si>
    <t>895182293</t>
  </si>
  <si>
    <t>https://podminky.urs.cz/item/CS_URS_2023_01/998711101</t>
  </si>
  <si>
    <t xml:space="preserve">SO 02 - Výměna stavební elektroinstalace </t>
  </si>
  <si>
    <t>D1 - Specifikace stavební elektroinstalace</t>
  </si>
  <si>
    <t>D2 - Demontáže</t>
  </si>
  <si>
    <t>D3 - Ostatní</t>
  </si>
  <si>
    <t>D1</t>
  </si>
  <si>
    <t>Specifikace stavební elektroinstalace</t>
  </si>
  <si>
    <t>Úpravy RM01 - vyzbrojení pěti nových vývodů - 1x pro nouzové osvětlení, 3x pro technol.zásuvkový okruh pro dávkovací stanici chloru a analyzátor chloru+rezerva, 1x 3f zásuvkový okruh
2x proudový chránič se zkratovou spouští 10A/1P+N/B, 30mA/6kA, 
3x proudový chránič se zkratovou spouští 16A/1P+N/B, 30mA/6kA, 
1x proudový chránič 25A/3P+N, 30mA, AC
1x jistič 16A/3P/B
vč vnitří kabeláže. svorkovnic (ne vícevrstvé!), kabelových průchodek, pomocného a spojovacího materiálu, vč. montáže</t>
  </si>
  <si>
    <t>kpl</t>
  </si>
  <si>
    <t>Prachotěsné/vodotěsné LED svítidlo, LED 80W, délka: 158 cm. Materiál: polykarbonát/polykarbonát, spony/úchyty: nerez. Příkon: 80 W, Světelný tok: 11343 lm, Barva světla: 4000 K (neutrální bílá), Napájení: 230V/50Hz, Životnost: 70000 h, Krytí: IP 66</t>
  </si>
  <si>
    <t>ks</t>
  </si>
  <si>
    <t>střídavý přepínač- řazení6 s instalační krabicí na omítku Stupeň krytí: IP66 Provozní teplota: -20°C do +60°C Mechanická odolnost: IK07 Jmenovitý proud: 10A Kabelové vstupy ze 4 stran - M20
ozn.SA2.1, SA2.2</t>
  </si>
  <si>
    <t>Zásuvka 230V, 16A, 2P+PE s vývodkou M20, krytí IP65, na povrch, do prostředí se zvýšeným výskytem vlhkosti a prachu. Provedení v šedé barvě RAL 7035 a ovládacím prvkem v barvě RAL 7043 a odolnost proti mechanickým nárazům IK07 
ozn. XC2.6, XC2.7, XC2.8</t>
  </si>
  <si>
    <t>Zásuvka 230V vodotěsná, 16A, 2P+PE s vývodkou M20, přírubou a krytem, krytí IP68/2m/2h, na povrch, do prostředí se zvýšeným výskytem vlhkosti a prachu. Odolnost proti mechanickým nárazům IK07
ozn. XC2.1, XC2.2, XC2.3</t>
  </si>
  <si>
    <t>Vidlice průmyslová 16A 230V - zástrčka na kabel vodotěsná IP68, s přírubou a krytem 
ozn. ZC2.1, ZC2.2, ZC2.3</t>
  </si>
  <si>
    <t>Zásuvka IP67/400V/16A/5P na povrch, příruba a kryt 
ozn. XC2.4, XC2.5</t>
  </si>
  <si>
    <t xml:space="preserve">Nouzové osvětlení IP 65, - (lm), 1h, napětí: 230V, zdroj: 11W/TL, nouzové, přisazené svítidlo - je možné montovat na zeď, strop a další povrchy Autonomie (h) : 1, Přívodní proud I(A) : 0,12A, Kategorie : průmyslová, Třída ochrany : 2, Příkon zdroje (W) : 11W, Provozní teplota (°C) : -5- +45, Barva : bílá, CCT Teplota Chromatičnosti (K) : 6500K, Světelný tok (lm) : 140, Krytí: IP65, Materiál (kryt) : ABS, Materiál (základna) : PC, Napájení : 230VAC, Patice světelného zdroje - objímka : 2G7, účiník : 0,94, 11W, Rozměry : 270x100x70. Označení směru úniku </t>
  </si>
  <si>
    <t>Reinstalace a montáž stávajícího analytického panelu měření Cl2 a pH a jeho montáž na zeď, napojení kabeláží, zásuvek. Uvedení do provozu.</t>
  </si>
  <si>
    <t>Reinstalace a montáž stáv. dávkování chlornanu, napojení kabeláží, dávkovacího potrubí. Uvedení do provozu.</t>
  </si>
  <si>
    <t>Odpojení/zapojení kabeláží z rozvaděčů, krabic, zařízení</t>
  </si>
  <si>
    <t>Zakrácení a dopojení nové délky uloženÝch kabeláží v rozvaděči RM01 - 1.NP</t>
  </si>
  <si>
    <t>Kabelový kanál 140x60 bílý, rozpěrky, příčka</t>
  </si>
  <si>
    <t>Kabelový kanál 120X40 bílý, rozpěrky, příčka</t>
  </si>
  <si>
    <t>Lišta vkládací 40x40 bílá, dvojitý zámek</t>
  </si>
  <si>
    <t>Lišta vkládací 40x20 bílá, dvojitý zámek</t>
  </si>
  <si>
    <t>Lišta vkládací 20x20 bílá, dvojitý zámek</t>
  </si>
  <si>
    <t>Tuhá bezhalogenová PC ABS elektroinstalační trubka pr.25mm, se střední mechanickou odolností 750N, IK07, UV stabilní černá, montážní příslušenství</t>
  </si>
  <si>
    <t>Kabel CYKY-J 5x4, uložení pevné, vč.montáže</t>
  </si>
  <si>
    <t>Kabel CYKY-J 5x2,5, uložení pevné, vč.montáže</t>
  </si>
  <si>
    <t>Kabel CYKY-J 3x2,5, uložení pevné, vč.montáže</t>
  </si>
  <si>
    <t>Kabel CYKY-J 3x1,5, uložení pevné, vč.montáže</t>
  </si>
  <si>
    <t>44</t>
  </si>
  <si>
    <t>Kabel CYKY-O 2x1,5, uložení pevné, vč.montáže</t>
  </si>
  <si>
    <t>46</t>
  </si>
  <si>
    <t>Výměna poškozených kabelů - bude určeno dle zjištění při montáži vč. ocenění</t>
  </si>
  <si>
    <t>48</t>
  </si>
  <si>
    <t>Vodič CYA 25 z/ž, uložení pevné, vč.montáže</t>
  </si>
  <si>
    <t>50</t>
  </si>
  <si>
    <t>Vodič CYA 6 z/ž, uložení pevné, vč.montáže</t>
  </si>
  <si>
    <t>52</t>
  </si>
  <si>
    <t>Vodič CYA 2,5 z/ž, uložení pevné, vč.montáže</t>
  </si>
  <si>
    <t>54</t>
  </si>
  <si>
    <t>Zemnící pásek FeZn 30x4 mm, uložení pevné, vč.montáže, vč.svorek a přechodových dílů, asf.nátěr</t>
  </si>
  <si>
    <t>56</t>
  </si>
  <si>
    <t>Nerezový drátěný kabelový žlab šíře 50mm, výška bočnice 50, nerezová ocel AISI 304 včetně veškerého spojovacího a kotvícího materiálu (výložníků, spojek, držáků, podpěr, závěsných tyčí, příslušenství pro montáž, AISI 304), kabelové dělící přepážky, víko</t>
  </si>
  <si>
    <t>58</t>
  </si>
  <si>
    <t>Nerezový drátěný kabelový žlab šíře 200mm, výška bočnice 100, nerezová ocel AISI 304 včetně veškerého spojovacího a kotvícího materiálu (výložníků, spojek, držáků, podpěr, závěsných tyčí, příslušenství pro montáž, AISI 304), kabelové dělící přepážky, víko</t>
  </si>
  <si>
    <t>60</t>
  </si>
  <si>
    <t>D2</t>
  </si>
  <si>
    <t>Demontáže</t>
  </si>
  <si>
    <t>Demontáže stávajících kabelových nosných tras na stěnách armaturní komory - suterén (lišty vkládací, niedax aj.)</t>
  </si>
  <si>
    <t>62</t>
  </si>
  <si>
    <t>Demotáže stávajících el. zařízení na stěnách - krabice MX, zásuvky XC, osvětlení apod.</t>
  </si>
  <si>
    <t>64</t>
  </si>
  <si>
    <t>Demontáž stávajícího analytického panelu měření Cl2 a pH a jeho provizorní montáž na stojan v prostoru vč. stojanu a napojení kabeláží, zásuvek. Uvedení do provozu.</t>
  </si>
  <si>
    <t>66</t>
  </si>
  <si>
    <t>Demontáž stáv. dávkování chlornanu, napojení kabeláží, dávkovacího potrubí. Uvedení do provozu.</t>
  </si>
  <si>
    <t>kpl.</t>
  </si>
  <si>
    <t>68</t>
  </si>
  <si>
    <t>Provizorní vyvázání a zavěšení kabeláží po demontáži z kabelových tras</t>
  </si>
  <si>
    <t>70</t>
  </si>
  <si>
    <t>Provizorní zakrytí a ochrana (fólie) všech kabelů a ponechaných kabelových tras</t>
  </si>
  <si>
    <t>72</t>
  </si>
  <si>
    <t>Ostatní podružné stavební a bourací práce, stavební přípomoci</t>
  </si>
  <si>
    <t>74</t>
  </si>
  <si>
    <t>Doprava a skládkování odpadu, ekologická likvidace</t>
  </si>
  <si>
    <t>76</t>
  </si>
  <si>
    <t>D3</t>
  </si>
  <si>
    <t>Ostatní</t>
  </si>
  <si>
    <t>Utěsnění kabelových prostupů konstrukcemi, včetně materiálu, vč.ucpávek</t>
  </si>
  <si>
    <t>78</t>
  </si>
  <si>
    <t>Ostatní podružné montážní práce a montážní materiál</t>
  </si>
  <si>
    <t>80</t>
  </si>
  <si>
    <t>Ostatní podružné stavební práce a stavební materiál, stavební přípomoci, začištění původních otvorů ve stěnách</t>
  </si>
  <si>
    <t>82</t>
  </si>
  <si>
    <t>Ostatní montážní materiál (propojovací vodiče CYA, DIN lišta, žlaby, kabelové průchodky)</t>
  </si>
  <si>
    <t>84</t>
  </si>
  <si>
    <t>Kompletace, montáž, propojení, odzkoušení</t>
  </si>
  <si>
    <t>86</t>
  </si>
  <si>
    <t>Ochranné pospojování, příslušenství; kompletní dodávka a montáž pospojení</t>
  </si>
  <si>
    <t>88</t>
  </si>
  <si>
    <t>45</t>
  </si>
  <si>
    <t>Ostatní elektromontážní podružný materiál nutný pro uložení vodičů, kabelových tras, ukončení apod. (kabelová oka, koncovky, štítky). Veškerý spojovací materiál - nerez ocel A2!</t>
  </si>
  <si>
    <t>90</t>
  </si>
  <si>
    <t>Kompletní nové kabelové štítky, označení zařízení, MaR, strojního zařízení, bezp. značky a samolepky</t>
  </si>
  <si>
    <t>92</t>
  </si>
  <si>
    <t>47</t>
  </si>
  <si>
    <t>Výchozí revize</t>
  </si>
  <si>
    <t>94</t>
  </si>
  <si>
    <t>Nastavení přístrojů</t>
  </si>
  <si>
    <t>96</t>
  </si>
  <si>
    <t>49</t>
  </si>
  <si>
    <t>Funkční zkoušky zařízení po zpětných montážích (vč. neodpojovaných)</t>
  </si>
  <si>
    <t>98</t>
  </si>
  <si>
    <t>Vybudování provizorních zařízení před a v průběhu stavby (provizorní napojení napájení, signalizace, MaR..) od-/zapojení kabeláží z rozvaděčů, krabic, zařízení</t>
  </si>
  <si>
    <t>100</t>
  </si>
  <si>
    <t>51</t>
  </si>
  <si>
    <t>Výrobní technická a projektová dokumentace, dopracování RPD</t>
  </si>
  <si>
    <t>102</t>
  </si>
  <si>
    <t>Projektová dokumentace skutečného stavu</t>
  </si>
  <si>
    <t>104</t>
  </si>
  <si>
    <t>VON - Vedlejší a ostatní náklady</t>
  </si>
  <si>
    <t>VRN - Vedlejší a ostatní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</si>
  <si>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</si>
  <si>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</si>
  <si>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</si>
  <si>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</si>
  <si>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a ostatní rozpočtové náklady</t>
  </si>
  <si>
    <t>VRN3</t>
  </si>
  <si>
    <t>Zařízení staveniště</t>
  </si>
  <si>
    <t>030001000</t>
  </si>
  <si>
    <t>1024</t>
  </si>
  <si>
    <t>644010138</t>
  </si>
  <si>
    <t>033203000</t>
  </si>
  <si>
    <t>Energie pro zařízení staveniště
- připojení a spotřeba energií pro zařízení staveniště</t>
  </si>
  <si>
    <t>-1802321551</t>
  </si>
  <si>
    <t>VRN4</t>
  </si>
  <si>
    <t>Inženýrská činnost</t>
  </si>
  <si>
    <t>040001000</t>
  </si>
  <si>
    <t>812783145</t>
  </si>
  <si>
    <t>042903001</t>
  </si>
  <si>
    <t>Havarijní plán pro stavbu</t>
  </si>
  <si>
    <t>611393958</t>
  </si>
  <si>
    <t>045002000</t>
  </si>
  <si>
    <t>Kompletační a koordinační činnost</t>
  </si>
  <si>
    <t>-1183586857</t>
  </si>
  <si>
    <t>042503000</t>
  </si>
  <si>
    <t>Kontrolní plán BOZP na staveništi</t>
  </si>
  <si>
    <t>961562206</t>
  </si>
  <si>
    <t>VRN9</t>
  </si>
  <si>
    <t>Ostatní náklady</t>
  </si>
  <si>
    <t>090001000</t>
  </si>
  <si>
    <t>Ostatní náklady na straně zhotovitele související s výstavbou, např. zakrytí stávajících kontrukcí, ochrana strojně technologických zařízení, provoz investora apod.</t>
  </si>
  <si>
    <t>1518934672</t>
  </si>
  <si>
    <t>091504001</t>
  </si>
  <si>
    <t>Provizorní provozní řád po dobu výstavby</t>
  </si>
  <si>
    <t>-1637426283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</si>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</sst>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4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111111" TargetMode="External" /><Relationship Id="rId2" Type="http://schemas.openxmlformats.org/officeDocument/2006/relationships/hyperlink" Target="https://podminky.urs.cz/item/CS_URS_2023_01/941111211" TargetMode="External" /><Relationship Id="rId3" Type="http://schemas.openxmlformats.org/officeDocument/2006/relationships/hyperlink" Target="https://podminky.urs.cz/item/CS_URS_2023_01/941111811" TargetMode="External" /><Relationship Id="rId4" Type="http://schemas.openxmlformats.org/officeDocument/2006/relationships/hyperlink" Target="https://podminky.urs.cz/item/CS_URS_2023_01/946111114" TargetMode="External" /><Relationship Id="rId5" Type="http://schemas.openxmlformats.org/officeDocument/2006/relationships/hyperlink" Target="https://podminky.urs.cz/item/CS_URS_2023_01/946111214" TargetMode="External" /><Relationship Id="rId6" Type="http://schemas.openxmlformats.org/officeDocument/2006/relationships/hyperlink" Target="https://podminky.urs.cz/item/CS_URS_2023_01/946111814" TargetMode="External" /><Relationship Id="rId7" Type="http://schemas.openxmlformats.org/officeDocument/2006/relationships/hyperlink" Target="https://podminky.urs.cz/item/CS_URS_2023_01/952903112" TargetMode="External" /><Relationship Id="rId8" Type="http://schemas.openxmlformats.org/officeDocument/2006/relationships/hyperlink" Target="https://podminky.urs.cz/item/CS_URS_2023_01/985131111" TargetMode="External" /><Relationship Id="rId9" Type="http://schemas.openxmlformats.org/officeDocument/2006/relationships/hyperlink" Target="https://podminky.urs.cz/item/CS_URS_2023_01/985112113" TargetMode="External" /><Relationship Id="rId10" Type="http://schemas.openxmlformats.org/officeDocument/2006/relationships/hyperlink" Target="https://podminky.urs.cz/item/CS_URS_2023_01/985131311" TargetMode="External" /><Relationship Id="rId11" Type="http://schemas.openxmlformats.org/officeDocument/2006/relationships/hyperlink" Target="https://podminky.urs.cz/item/CS_URS_2023_01/985311115" TargetMode="External" /><Relationship Id="rId12" Type="http://schemas.openxmlformats.org/officeDocument/2006/relationships/hyperlink" Target="https://podminky.urs.cz/item/CS_URS_2023_01/985321111" TargetMode="External" /><Relationship Id="rId13" Type="http://schemas.openxmlformats.org/officeDocument/2006/relationships/hyperlink" Target="https://podminky.urs.cz/item/CS_URS_2023_01/985422233" TargetMode="External" /><Relationship Id="rId14" Type="http://schemas.openxmlformats.org/officeDocument/2006/relationships/hyperlink" Target="https://podminky.urs.cz/item/CS_URS_2023_01/985521111" TargetMode="External" /><Relationship Id="rId15" Type="http://schemas.openxmlformats.org/officeDocument/2006/relationships/hyperlink" Target="https://podminky.urs.cz/item/CS_URS_2023_01/997002611" TargetMode="External" /><Relationship Id="rId16" Type="http://schemas.openxmlformats.org/officeDocument/2006/relationships/hyperlink" Target="https://podminky.urs.cz/item/CS_URS_2023_01/997013152" TargetMode="External" /><Relationship Id="rId17" Type="http://schemas.openxmlformats.org/officeDocument/2006/relationships/hyperlink" Target="https://podminky.urs.cz/item/CS_URS_2023_01/997013219" TargetMode="External" /><Relationship Id="rId18" Type="http://schemas.openxmlformats.org/officeDocument/2006/relationships/hyperlink" Target="https://podminky.urs.cz/item/CS_URS_2023_01/997013501" TargetMode="External" /><Relationship Id="rId19" Type="http://schemas.openxmlformats.org/officeDocument/2006/relationships/hyperlink" Target="https://podminky.urs.cz/item/CS_URS_2023_01/997013509" TargetMode="External" /><Relationship Id="rId20" Type="http://schemas.openxmlformats.org/officeDocument/2006/relationships/hyperlink" Target="https://podminky.urs.cz/item/CS_URS_2023_01/997013861" TargetMode="External" /><Relationship Id="rId21" Type="http://schemas.openxmlformats.org/officeDocument/2006/relationships/hyperlink" Target="https://podminky.urs.cz/item/CS_URS_2023_01/997013873" TargetMode="External" /><Relationship Id="rId22" Type="http://schemas.openxmlformats.org/officeDocument/2006/relationships/hyperlink" Target="https://podminky.urs.cz/item/CS_URS_2023_01/998767102" TargetMode="External" /><Relationship Id="rId23" Type="http://schemas.openxmlformats.org/officeDocument/2006/relationships/hyperlink" Target="https://podminky.urs.cz/item/CS_URS_2023_01/789134240" TargetMode="External" /><Relationship Id="rId24" Type="http://schemas.openxmlformats.org/officeDocument/2006/relationships/hyperlink" Target="https://podminky.urs.cz/item/CS_URS_2023_01/789234522" TargetMode="External" /><Relationship Id="rId25" Type="http://schemas.openxmlformats.org/officeDocument/2006/relationships/hyperlink" Target="https://podminky.urs.cz/item/CS_URS_2023_01/789134210" TargetMode="External" /><Relationship Id="rId26" Type="http://schemas.openxmlformats.org/officeDocument/2006/relationships/hyperlink" Target="https://podminky.urs.cz/item/CS_URS_2023_01/789134260" TargetMode="External" /><Relationship Id="rId2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41111131" TargetMode="External" /><Relationship Id="rId2" Type="http://schemas.openxmlformats.org/officeDocument/2006/relationships/hyperlink" Target="https://podminky.urs.cz/item/CS_URS_2023_01/941111232" TargetMode="External" /><Relationship Id="rId3" Type="http://schemas.openxmlformats.org/officeDocument/2006/relationships/hyperlink" Target="https://podminky.urs.cz/item/CS_URS_2023_01/941111831" TargetMode="External" /><Relationship Id="rId4" Type="http://schemas.openxmlformats.org/officeDocument/2006/relationships/hyperlink" Target="https://podminky.urs.cz/item/CS_URS_2023_01/952903119" TargetMode="External" /><Relationship Id="rId5" Type="http://schemas.openxmlformats.org/officeDocument/2006/relationships/hyperlink" Target="https://podminky.urs.cz/item/CS_URS_2023_01/985131311" TargetMode="External" /><Relationship Id="rId6" Type="http://schemas.openxmlformats.org/officeDocument/2006/relationships/hyperlink" Target="https://podminky.urs.cz/item/CS_URS_2023_01/985132311" TargetMode="External" /><Relationship Id="rId7" Type="http://schemas.openxmlformats.org/officeDocument/2006/relationships/hyperlink" Target="https://podminky.urs.cz/item/CS_URS_2023_01/985112113" TargetMode="External" /><Relationship Id="rId8" Type="http://schemas.openxmlformats.org/officeDocument/2006/relationships/hyperlink" Target="https://podminky.urs.cz/item/CS_URS_2023_01/985121222" TargetMode="External" /><Relationship Id="rId9" Type="http://schemas.openxmlformats.org/officeDocument/2006/relationships/hyperlink" Target="https://podminky.urs.cz/item/CS_URS_2023_01/985311115" TargetMode="External" /><Relationship Id="rId10" Type="http://schemas.openxmlformats.org/officeDocument/2006/relationships/hyperlink" Target="https://podminky.urs.cz/item/CS_URS_2023_01/985321111" TargetMode="External" /><Relationship Id="rId11" Type="http://schemas.openxmlformats.org/officeDocument/2006/relationships/hyperlink" Target="https://podminky.urs.cz/item/CS_URS_2023_01/997002611" TargetMode="External" /><Relationship Id="rId12" Type="http://schemas.openxmlformats.org/officeDocument/2006/relationships/hyperlink" Target="https://podminky.urs.cz/item/CS_URS_2023_01/997013152" TargetMode="External" /><Relationship Id="rId13" Type="http://schemas.openxmlformats.org/officeDocument/2006/relationships/hyperlink" Target="https://podminky.urs.cz/item/CS_URS_2023_01/997013219" TargetMode="External" /><Relationship Id="rId14" Type="http://schemas.openxmlformats.org/officeDocument/2006/relationships/hyperlink" Target="https://podminky.urs.cz/item/CS_URS_2023_01/997013501" TargetMode="External" /><Relationship Id="rId15" Type="http://schemas.openxmlformats.org/officeDocument/2006/relationships/hyperlink" Target="https://podminky.urs.cz/item/CS_URS_2023_01/997013509.1" TargetMode="External" /><Relationship Id="rId16" Type="http://schemas.openxmlformats.org/officeDocument/2006/relationships/hyperlink" Target="https://podminky.urs.cz/item/CS_URS_2023_01/997013861" TargetMode="External" /><Relationship Id="rId17" Type="http://schemas.openxmlformats.org/officeDocument/2006/relationships/hyperlink" Target="https://podminky.urs.cz/item/CS_URS_2023_01/777111121" TargetMode="External" /><Relationship Id="rId18" Type="http://schemas.openxmlformats.org/officeDocument/2006/relationships/hyperlink" Target="https://podminky.urs.cz/item/CS_URS_2023_01/777111101" TargetMode="External" /><Relationship Id="rId19" Type="http://schemas.openxmlformats.org/officeDocument/2006/relationships/hyperlink" Target="https://podminky.urs.cz/item/CS_URS_2023_01/777111111" TargetMode="External" /><Relationship Id="rId20" Type="http://schemas.openxmlformats.org/officeDocument/2006/relationships/hyperlink" Target="https://podminky.urs.cz/item/CS_URS_2023_01/777511181" TargetMode="External" /><Relationship Id="rId21" Type="http://schemas.openxmlformats.org/officeDocument/2006/relationships/hyperlink" Target="https://podminky.urs.cz/item/CS_URS_2023_01/998777102" TargetMode="External" /><Relationship Id="rId2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1151113" TargetMode="External" /><Relationship Id="rId2" Type="http://schemas.openxmlformats.org/officeDocument/2006/relationships/hyperlink" Target="https://podminky.urs.cz/item/CS_URS_2023_01/122251104" TargetMode="External" /><Relationship Id="rId3" Type="http://schemas.openxmlformats.org/officeDocument/2006/relationships/hyperlink" Target="https://podminky.urs.cz/item/CS_URS_2023_01/171151103" TargetMode="External" /><Relationship Id="rId4" Type="http://schemas.openxmlformats.org/officeDocument/2006/relationships/hyperlink" Target="https://podminky.urs.cz/item/CS_URS_2023_01/171151101" TargetMode="External" /><Relationship Id="rId5" Type="http://schemas.openxmlformats.org/officeDocument/2006/relationships/hyperlink" Target="https://podminky.urs.cz/item/CS_URS_2023_01/162351103" TargetMode="External" /><Relationship Id="rId6" Type="http://schemas.openxmlformats.org/officeDocument/2006/relationships/hyperlink" Target="https://podminky.urs.cz/item/CS_URS_2023_01/167151111" TargetMode="External" /><Relationship Id="rId7" Type="http://schemas.openxmlformats.org/officeDocument/2006/relationships/hyperlink" Target="https://podminky.urs.cz/item/CS_URS_2023_01/162751115" TargetMode="External" /><Relationship Id="rId8" Type="http://schemas.openxmlformats.org/officeDocument/2006/relationships/hyperlink" Target="https://podminky.urs.cz/item/CS_URS_2023_01/171251201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3_01/181351103" TargetMode="External" /><Relationship Id="rId11" Type="http://schemas.openxmlformats.org/officeDocument/2006/relationships/hyperlink" Target="https://podminky.urs.cz/item/CS_URS_2023_01/182351123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1411133" TargetMode="External" /><Relationship Id="rId14" Type="http://schemas.openxmlformats.org/officeDocument/2006/relationships/hyperlink" Target="https://podminky.urs.cz/item/CS_URS_2023_01/213141111" TargetMode="External" /><Relationship Id="rId15" Type="http://schemas.openxmlformats.org/officeDocument/2006/relationships/hyperlink" Target="https://podminky.urs.cz/item/CS_URS_2023_01/211971122" TargetMode="External" /><Relationship Id="rId16" Type="http://schemas.openxmlformats.org/officeDocument/2006/relationships/hyperlink" Target="https://podminky.urs.cz/item/CS_URS_2023_01/212755214" TargetMode="External" /><Relationship Id="rId17" Type="http://schemas.openxmlformats.org/officeDocument/2006/relationships/hyperlink" Target="https://podminky.urs.cz/item/CS_URS_2023_01/338171113" TargetMode="External" /><Relationship Id="rId18" Type="http://schemas.openxmlformats.org/officeDocument/2006/relationships/hyperlink" Target="https://podminky.urs.cz/item/CS_URS_2023_01/348121221" TargetMode="External" /><Relationship Id="rId19" Type="http://schemas.openxmlformats.org/officeDocument/2006/relationships/hyperlink" Target="https://podminky.urs.cz/item/CS_URS_2023_01/348401130" TargetMode="External" /><Relationship Id="rId20" Type="http://schemas.openxmlformats.org/officeDocument/2006/relationships/hyperlink" Target="https://podminky.urs.cz/item/CS_URS_2023_01/629995101" TargetMode="External" /><Relationship Id="rId21" Type="http://schemas.openxmlformats.org/officeDocument/2006/relationships/hyperlink" Target="https://podminky.urs.cz/item/CS_URS_2023_01/966071711" TargetMode="External" /><Relationship Id="rId22" Type="http://schemas.openxmlformats.org/officeDocument/2006/relationships/hyperlink" Target="https://podminky.urs.cz/item/CS_URS_2023_01/966071822" TargetMode="External" /><Relationship Id="rId23" Type="http://schemas.openxmlformats.org/officeDocument/2006/relationships/hyperlink" Target="https://podminky.urs.cz/item/CS_URS_2023_01/997231511" TargetMode="External" /><Relationship Id="rId24" Type="http://schemas.openxmlformats.org/officeDocument/2006/relationships/hyperlink" Target="https://podminky.urs.cz/item/CS_URS_2023_01/711111001" TargetMode="External" /><Relationship Id="rId25" Type="http://schemas.openxmlformats.org/officeDocument/2006/relationships/hyperlink" Target="https://podminky.urs.cz/item/CS_URS_2023_01/711112001" TargetMode="External" /><Relationship Id="rId26" Type="http://schemas.openxmlformats.org/officeDocument/2006/relationships/hyperlink" Target="https://podminky.urs.cz/item/CS_URS_2023_01/711141559" TargetMode="External" /><Relationship Id="rId27" Type="http://schemas.openxmlformats.org/officeDocument/2006/relationships/hyperlink" Target="https://podminky.urs.cz/item/CS_URS_2023_01/711142559" TargetMode="External" /><Relationship Id="rId28" Type="http://schemas.openxmlformats.org/officeDocument/2006/relationships/hyperlink" Target="https://podminky.urs.cz/item/CS_URS_2023_01/998711101" TargetMode="External" /><Relationship Id="rId2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6</v>
      </c>
    </row>
    <row r="5" spans="2:71" s="1" customFormat="1" ht="12" customHeight="1">
      <c r="B5" s="23"/>
      <c r="C5" s="24"/>
      <c r="D5" s="28" t="s">
        <v>12</v>
      </c>
      <c r="E5" s="24"/>
      <c r="F5" s="24"/>
      <c r="G5" s="24"/>
      <c r="H5" s="24"/>
      <c r="I5" s="24"/>
      <c r="J5" s="24"/>
      <c r="K5" s="29" t="s">
        <v>13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14</v>
      </c>
      <c r="BS5" s="19" t="s">
        <v>6</v>
      </c>
    </row>
    <row r="6" spans="2:71" s="1" customFormat="1" ht="36.95" customHeight="1">
      <c r="B6" s="23"/>
      <c r="C6" s="24"/>
      <c r="D6" s="31" t="s">
        <v>15</v>
      </c>
      <c r="E6" s="24"/>
      <c r="F6" s="24"/>
      <c r="G6" s="24"/>
      <c r="H6" s="24"/>
      <c r="I6" s="24"/>
      <c r="J6" s="24"/>
      <c r="K6" s="32" t="s">
        <v>16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17</v>
      </c>
      <c r="E7" s="24"/>
      <c r="F7" s="24"/>
      <c r="G7" s="24"/>
      <c r="H7" s="24"/>
      <c r="I7" s="24"/>
      <c r="J7" s="24"/>
      <c r="K7" s="29" t="s">
        <v>18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19</v>
      </c>
      <c r="AL7" s="24"/>
      <c r="AM7" s="24"/>
      <c r="AN7" s="29" t="s">
        <v>18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20</v>
      </c>
      <c r="E8" s="24"/>
      <c r="F8" s="24"/>
      <c r="G8" s="24"/>
      <c r="H8" s="24"/>
      <c r="I8" s="24"/>
      <c r="J8" s="24"/>
      <c r="K8" s="29" t="s">
        <v>21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22</v>
      </c>
      <c r="AL8" s="24"/>
      <c r="AM8" s="24"/>
      <c r="AN8" s="35" t="s">
        <v>23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24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25</v>
      </c>
      <c r="AL10" s="24"/>
      <c r="AM10" s="24"/>
      <c r="AN10" s="29" t="s">
        <v>26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29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25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25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25</v>
      </c>
      <c r="AL19" s="24"/>
      <c r="AM19" s="24"/>
      <c r="AN19" s="29" t="s">
        <v>33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35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38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8" customHeight="1">
      <c r="B23" s="23"/>
      <c r="C23" s="24"/>
      <c r="D23" s="24"/>
      <c r="E23" s="38" t="s">
        <v>39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40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41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42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43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44</v>
      </c>
      <c r="E29" s="49"/>
      <c r="F29" s="34" t="s">
        <v>45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46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47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48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49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50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51</v>
      </c>
      <c r="U35" s="56"/>
      <c r="V35" s="56"/>
      <c r="W35" s="56"/>
      <c r="X35" s="58" t="s">
        <v>52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12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2247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15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Sanace VDJ Klatovy - Plánická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20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Klatovy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22</v>
      </c>
      <c r="AJ47" s="42"/>
      <c r="AK47" s="42"/>
      <c r="AL47" s="42"/>
      <c r="AM47" s="74" t="str">
        <f>IF(AN8="","",AN8)</f>
        <v>29. 3. 2023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6" customHeight="1">
      <c r="A49" s="40"/>
      <c r="B49" s="41"/>
      <c r="C49" s="34" t="s">
        <v>24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Klatovy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Vodohospodářský podnik a.s.</v>
      </c>
      <c r="AN49" s="66"/>
      <c r="AO49" s="66"/>
      <c r="AP49" s="66"/>
      <c r="AQ49" s="42"/>
      <c r="AR49" s="46"/>
      <c r="AS49" s="76" t="s">
        <v>54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Vodohospodářský podnik a.s.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55</v>
      </c>
      <c r="D52" s="89"/>
      <c r="E52" s="89"/>
      <c r="F52" s="89"/>
      <c r="G52" s="89"/>
      <c r="H52" s="90"/>
      <c r="I52" s="91" t="s">
        <v>56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57</v>
      </c>
      <c r="AH52" s="89"/>
      <c r="AI52" s="89"/>
      <c r="AJ52" s="89"/>
      <c r="AK52" s="89"/>
      <c r="AL52" s="89"/>
      <c r="AM52" s="89"/>
      <c r="AN52" s="91" t="s">
        <v>58</v>
      </c>
      <c r="AO52" s="89"/>
      <c r="AP52" s="89"/>
      <c r="AQ52" s="93" t="s">
        <v>59</v>
      </c>
      <c r="AR52" s="46"/>
      <c r="AS52" s="94" t="s">
        <v>60</v>
      </c>
      <c r="AT52" s="95" t="s">
        <v>61</v>
      </c>
      <c r="AU52" s="95" t="s">
        <v>62</v>
      </c>
      <c r="AV52" s="95" t="s">
        <v>63</v>
      </c>
      <c r="AW52" s="95" t="s">
        <v>64</v>
      </c>
      <c r="AX52" s="95" t="s">
        <v>65</v>
      </c>
      <c r="AY52" s="95" t="s">
        <v>66</v>
      </c>
      <c r="AZ52" s="95" t="s">
        <v>67</v>
      </c>
      <c r="BA52" s="95" t="s">
        <v>68</v>
      </c>
      <c r="BB52" s="95" t="s">
        <v>69</v>
      </c>
      <c r="BC52" s="95" t="s">
        <v>70</v>
      </c>
      <c r="BD52" s="96" t="s">
        <v>71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72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ROUND(AG55+AG59+AG60,2)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18</v>
      </c>
      <c r="AR54" s="106"/>
      <c r="AS54" s="107">
        <f>ROUND(AS55+AS59+AS60,2)</f>
        <v>0</v>
      </c>
      <c r="AT54" s="108">
        <f>ROUND(SUM(AV54:AW54),2)</f>
        <v>0</v>
      </c>
      <c r="AU54" s="109">
        <f>ROUND(AU55+AU59+AU60,5)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ROUND(AZ55+AZ59+AZ60,2)</f>
        <v>0</v>
      </c>
      <c r="BA54" s="108">
        <f>ROUND(BA55+BA59+BA60,2)</f>
        <v>0</v>
      </c>
      <c r="BB54" s="108">
        <f>ROUND(BB55+BB59+BB60,2)</f>
        <v>0</v>
      </c>
      <c r="BC54" s="108">
        <f>ROUND(BC55+BC59+BC60,2)</f>
        <v>0</v>
      </c>
      <c r="BD54" s="110">
        <f>ROUND(BD55+BD59+BD60,2)</f>
        <v>0</v>
      </c>
      <c r="BE54" s="6"/>
      <c r="BS54" s="111" t="s">
        <v>73</v>
      </c>
      <c r="BT54" s="111" t="s">
        <v>74</v>
      </c>
      <c r="BU54" s="112" t="s">
        <v>75</v>
      </c>
      <c r="BV54" s="111" t="s">
        <v>76</v>
      </c>
      <c r="BW54" s="111" t="s">
        <v>5</v>
      </c>
      <c r="BX54" s="111" t="s">
        <v>77</v>
      </c>
      <c r="CL54" s="111" t="s">
        <v>18</v>
      </c>
    </row>
    <row r="55" spans="1:91" s="7" customFormat="1" ht="14.4" customHeight="1">
      <c r="A55" s="7"/>
      <c r="B55" s="113"/>
      <c r="C55" s="114"/>
      <c r="D55" s="115" t="s">
        <v>78</v>
      </c>
      <c r="E55" s="115"/>
      <c r="F55" s="115"/>
      <c r="G55" s="115"/>
      <c r="H55" s="115"/>
      <c r="I55" s="116"/>
      <c r="J55" s="115" t="s">
        <v>79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ROUND(SUM(AG56:AG58),2)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80</v>
      </c>
      <c r="AR55" s="120"/>
      <c r="AS55" s="121">
        <f>ROUND(SUM(AS56:AS58),2)</f>
        <v>0</v>
      </c>
      <c r="AT55" s="122">
        <f>ROUND(SUM(AV55:AW55),2)</f>
        <v>0</v>
      </c>
      <c r="AU55" s="123">
        <f>ROUND(SUM(AU56:AU58),5)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ROUND(SUM(AZ56:AZ58),2)</f>
        <v>0</v>
      </c>
      <c r="BA55" s="122">
        <f>ROUND(SUM(BA56:BA58),2)</f>
        <v>0</v>
      </c>
      <c r="BB55" s="122">
        <f>ROUND(SUM(BB56:BB58),2)</f>
        <v>0</v>
      </c>
      <c r="BC55" s="122">
        <f>ROUND(SUM(BC56:BC58),2)</f>
        <v>0</v>
      </c>
      <c r="BD55" s="124">
        <f>ROUND(SUM(BD56:BD58),2)</f>
        <v>0</v>
      </c>
      <c r="BE55" s="7"/>
      <c r="BS55" s="125" t="s">
        <v>73</v>
      </c>
      <c r="BT55" s="125" t="s">
        <v>81</v>
      </c>
      <c r="BU55" s="125" t="s">
        <v>75</v>
      </c>
      <c r="BV55" s="125" t="s">
        <v>76</v>
      </c>
      <c r="BW55" s="125" t="s">
        <v>82</v>
      </c>
      <c r="BX55" s="125" t="s">
        <v>5</v>
      </c>
      <c r="CL55" s="125" t="s">
        <v>18</v>
      </c>
      <c r="CM55" s="125" t="s">
        <v>83</v>
      </c>
    </row>
    <row r="56" spans="1:90" s="4" customFormat="1" ht="36" customHeight="1">
      <c r="A56" s="126" t="s">
        <v>84</v>
      </c>
      <c r="B56" s="65"/>
      <c r="C56" s="127"/>
      <c r="D56" s="127"/>
      <c r="E56" s="128" t="s">
        <v>85</v>
      </c>
      <c r="F56" s="128"/>
      <c r="G56" s="128"/>
      <c r="H56" s="128"/>
      <c r="I56" s="128"/>
      <c r="J56" s="127"/>
      <c r="K56" s="128" t="s">
        <v>86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01.1 - Opravy - sanace...'!J32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87</v>
      </c>
      <c r="AR56" s="67"/>
      <c r="AS56" s="131">
        <v>0</v>
      </c>
      <c r="AT56" s="132">
        <f>ROUND(SUM(AV56:AW56),2)</f>
        <v>0</v>
      </c>
      <c r="AU56" s="133">
        <f>'SO 01.1 - Opravy - sanace...'!P95</f>
        <v>0</v>
      </c>
      <c r="AV56" s="132">
        <f>'SO 01.1 - Opravy - sanace...'!J35</f>
        <v>0</v>
      </c>
      <c r="AW56" s="132">
        <f>'SO 01.1 - Opravy - sanace...'!J36</f>
        <v>0</v>
      </c>
      <c r="AX56" s="132">
        <f>'SO 01.1 - Opravy - sanace...'!J37</f>
        <v>0</v>
      </c>
      <c r="AY56" s="132">
        <f>'SO 01.1 - Opravy - sanace...'!J38</f>
        <v>0</v>
      </c>
      <c r="AZ56" s="132">
        <f>'SO 01.1 - Opravy - sanace...'!F35</f>
        <v>0</v>
      </c>
      <c r="BA56" s="132">
        <f>'SO 01.1 - Opravy - sanace...'!F36</f>
        <v>0</v>
      </c>
      <c r="BB56" s="132">
        <f>'SO 01.1 - Opravy - sanace...'!F37</f>
        <v>0</v>
      </c>
      <c r="BC56" s="132">
        <f>'SO 01.1 - Opravy - sanace...'!F38</f>
        <v>0</v>
      </c>
      <c r="BD56" s="134">
        <f>'SO 01.1 - Opravy - sanace...'!F39</f>
        <v>0</v>
      </c>
      <c r="BE56" s="4"/>
      <c r="BT56" s="135" t="s">
        <v>83</v>
      </c>
      <c r="BV56" s="135" t="s">
        <v>76</v>
      </c>
      <c r="BW56" s="135" t="s">
        <v>88</v>
      </c>
      <c r="BX56" s="135" t="s">
        <v>82</v>
      </c>
      <c r="CL56" s="135" t="s">
        <v>18</v>
      </c>
    </row>
    <row r="57" spans="1:90" s="4" customFormat="1" ht="24" customHeight="1">
      <c r="A57" s="126" t="s">
        <v>84</v>
      </c>
      <c r="B57" s="65"/>
      <c r="C57" s="127"/>
      <c r="D57" s="127"/>
      <c r="E57" s="128" t="s">
        <v>89</v>
      </c>
      <c r="F57" s="128"/>
      <c r="G57" s="128"/>
      <c r="H57" s="128"/>
      <c r="I57" s="128"/>
      <c r="J57" s="127"/>
      <c r="K57" s="128" t="s">
        <v>90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'SO 01.2 - Opravy - sanace...'!J32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87</v>
      </c>
      <c r="AR57" s="67"/>
      <c r="AS57" s="131">
        <v>0</v>
      </c>
      <c r="AT57" s="132">
        <f>ROUND(SUM(AV57:AW57),2)</f>
        <v>0</v>
      </c>
      <c r="AU57" s="133">
        <f>'SO 01.2 - Opravy - sanace...'!P94</f>
        <v>0</v>
      </c>
      <c r="AV57" s="132">
        <f>'SO 01.2 - Opravy - sanace...'!J35</f>
        <v>0</v>
      </c>
      <c r="AW57" s="132">
        <f>'SO 01.2 - Opravy - sanace...'!J36</f>
        <v>0</v>
      </c>
      <c r="AX57" s="132">
        <f>'SO 01.2 - Opravy - sanace...'!J37</f>
        <v>0</v>
      </c>
      <c r="AY57" s="132">
        <f>'SO 01.2 - Opravy - sanace...'!J38</f>
        <v>0</v>
      </c>
      <c r="AZ57" s="132">
        <f>'SO 01.2 - Opravy - sanace...'!F35</f>
        <v>0</v>
      </c>
      <c r="BA57" s="132">
        <f>'SO 01.2 - Opravy - sanace...'!F36</f>
        <v>0</v>
      </c>
      <c r="BB57" s="132">
        <f>'SO 01.2 - Opravy - sanace...'!F37</f>
        <v>0</v>
      </c>
      <c r="BC57" s="132">
        <f>'SO 01.2 - Opravy - sanace...'!F38</f>
        <v>0</v>
      </c>
      <c r="BD57" s="134">
        <f>'SO 01.2 - Opravy - sanace...'!F39</f>
        <v>0</v>
      </c>
      <c r="BE57" s="4"/>
      <c r="BT57" s="135" t="s">
        <v>83</v>
      </c>
      <c r="BV57" s="135" t="s">
        <v>76</v>
      </c>
      <c r="BW57" s="135" t="s">
        <v>91</v>
      </c>
      <c r="BX57" s="135" t="s">
        <v>82</v>
      </c>
      <c r="CL57" s="135" t="s">
        <v>18</v>
      </c>
    </row>
    <row r="58" spans="1:90" s="4" customFormat="1" ht="24" customHeight="1">
      <c r="A58" s="126" t="s">
        <v>84</v>
      </c>
      <c r="B58" s="65"/>
      <c r="C58" s="127"/>
      <c r="D58" s="127"/>
      <c r="E58" s="128" t="s">
        <v>92</v>
      </c>
      <c r="F58" s="128"/>
      <c r="G58" s="128"/>
      <c r="H58" s="128"/>
      <c r="I58" s="128"/>
      <c r="J58" s="127"/>
      <c r="K58" s="128" t="s">
        <v>93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01.3 - Dodatečné zaizo...'!J32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87</v>
      </c>
      <c r="AR58" s="67"/>
      <c r="AS58" s="131">
        <v>0</v>
      </c>
      <c r="AT58" s="132">
        <f>ROUND(SUM(AV58:AW58),2)</f>
        <v>0</v>
      </c>
      <c r="AU58" s="133">
        <f>'SO 01.3 - Dodatečné zaizo...'!P95</f>
        <v>0</v>
      </c>
      <c r="AV58" s="132">
        <f>'SO 01.3 - Dodatečné zaizo...'!J35</f>
        <v>0</v>
      </c>
      <c r="AW58" s="132">
        <f>'SO 01.3 - Dodatečné zaizo...'!J36</f>
        <v>0</v>
      </c>
      <c r="AX58" s="132">
        <f>'SO 01.3 - Dodatečné zaizo...'!J37</f>
        <v>0</v>
      </c>
      <c r="AY58" s="132">
        <f>'SO 01.3 - Dodatečné zaizo...'!J38</f>
        <v>0</v>
      </c>
      <c r="AZ58" s="132">
        <f>'SO 01.3 - Dodatečné zaizo...'!F35</f>
        <v>0</v>
      </c>
      <c r="BA58" s="132">
        <f>'SO 01.3 - Dodatečné zaizo...'!F36</f>
        <v>0</v>
      </c>
      <c r="BB58" s="132">
        <f>'SO 01.3 - Dodatečné zaizo...'!F37</f>
        <v>0</v>
      </c>
      <c r="BC58" s="132">
        <f>'SO 01.3 - Dodatečné zaizo...'!F38</f>
        <v>0</v>
      </c>
      <c r="BD58" s="134">
        <f>'SO 01.3 - Dodatečné zaizo...'!F39</f>
        <v>0</v>
      </c>
      <c r="BE58" s="4"/>
      <c r="BT58" s="135" t="s">
        <v>83</v>
      </c>
      <c r="BV58" s="135" t="s">
        <v>76</v>
      </c>
      <c r="BW58" s="135" t="s">
        <v>94</v>
      </c>
      <c r="BX58" s="135" t="s">
        <v>82</v>
      </c>
      <c r="CL58" s="135" t="s">
        <v>18</v>
      </c>
    </row>
    <row r="59" spans="1:91" s="7" customFormat="1" ht="14.4" customHeight="1">
      <c r="A59" s="126" t="s">
        <v>84</v>
      </c>
      <c r="B59" s="113"/>
      <c r="C59" s="114"/>
      <c r="D59" s="115" t="s">
        <v>95</v>
      </c>
      <c r="E59" s="115"/>
      <c r="F59" s="115"/>
      <c r="G59" s="115"/>
      <c r="H59" s="115"/>
      <c r="I59" s="116"/>
      <c r="J59" s="115" t="s">
        <v>96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8">
        <f>'SO 02 - Výměna stavební e...'!J30</f>
        <v>0</v>
      </c>
      <c r="AH59" s="116"/>
      <c r="AI59" s="116"/>
      <c r="AJ59" s="116"/>
      <c r="AK59" s="116"/>
      <c r="AL59" s="116"/>
      <c r="AM59" s="116"/>
      <c r="AN59" s="118">
        <f>SUM(AG59,AT59)</f>
        <v>0</v>
      </c>
      <c r="AO59" s="116"/>
      <c r="AP59" s="116"/>
      <c r="AQ59" s="119" t="s">
        <v>80</v>
      </c>
      <c r="AR59" s="120"/>
      <c r="AS59" s="121">
        <v>0</v>
      </c>
      <c r="AT59" s="122">
        <f>ROUND(SUM(AV59:AW59),2)</f>
        <v>0</v>
      </c>
      <c r="AU59" s="123">
        <f>'SO 02 - Výměna stavební e...'!P82</f>
        <v>0</v>
      </c>
      <c r="AV59" s="122">
        <f>'SO 02 - Výměna stavební e...'!J33</f>
        <v>0</v>
      </c>
      <c r="AW59" s="122">
        <f>'SO 02 - Výměna stavební e...'!J34</f>
        <v>0</v>
      </c>
      <c r="AX59" s="122">
        <f>'SO 02 - Výměna stavební e...'!J35</f>
        <v>0</v>
      </c>
      <c r="AY59" s="122">
        <f>'SO 02 - Výměna stavební e...'!J36</f>
        <v>0</v>
      </c>
      <c r="AZ59" s="122">
        <f>'SO 02 - Výměna stavební e...'!F33</f>
        <v>0</v>
      </c>
      <c r="BA59" s="122">
        <f>'SO 02 - Výměna stavební e...'!F34</f>
        <v>0</v>
      </c>
      <c r="BB59" s="122">
        <f>'SO 02 - Výměna stavební e...'!F35</f>
        <v>0</v>
      </c>
      <c r="BC59" s="122">
        <f>'SO 02 - Výměna stavební e...'!F36</f>
        <v>0</v>
      </c>
      <c r="BD59" s="124">
        <f>'SO 02 - Výměna stavební e...'!F37</f>
        <v>0</v>
      </c>
      <c r="BE59" s="7"/>
      <c r="BT59" s="125" t="s">
        <v>81</v>
      </c>
      <c r="BV59" s="125" t="s">
        <v>76</v>
      </c>
      <c r="BW59" s="125" t="s">
        <v>97</v>
      </c>
      <c r="BX59" s="125" t="s">
        <v>5</v>
      </c>
      <c r="CL59" s="125" t="s">
        <v>18</v>
      </c>
      <c r="CM59" s="125" t="s">
        <v>83</v>
      </c>
    </row>
    <row r="60" spans="1:91" s="7" customFormat="1" ht="14.4" customHeight="1">
      <c r="A60" s="126" t="s">
        <v>84</v>
      </c>
      <c r="B60" s="113"/>
      <c r="C60" s="114"/>
      <c r="D60" s="115" t="s">
        <v>98</v>
      </c>
      <c r="E60" s="115"/>
      <c r="F60" s="115"/>
      <c r="G60" s="115"/>
      <c r="H60" s="115"/>
      <c r="I60" s="116"/>
      <c r="J60" s="115" t="s">
        <v>99</v>
      </c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8">
        <f>'VON - Vedlejší a ostatní ...'!J30</f>
        <v>0</v>
      </c>
      <c r="AH60" s="116"/>
      <c r="AI60" s="116"/>
      <c r="AJ60" s="116"/>
      <c r="AK60" s="116"/>
      <c r="AL60" s="116"/>
      <c r="AM60" s="116"/>
      <c r="AN60" s="118">
        <f>SUM(AG60,AT60)</f>
        <v>0</v>
      </c>
      <c r="AO60" s="116"/>
      <c r="AP60" s="116"/>
      <c r="AQ60" s="119" t="s">
        <v>98</v>
      </c>
      <c r="AR60" s="120"/>
      <c r="AS60" s="136">
        <v>0</v>
      </c>
      <c r="AT60" s="137">
        <f>ROUND(SUM(AV60:AW60),2)</f>
        <v>0</v>
      </c>
      <c r="AU60" s="138">
        <f>'VON - Vedlejší a ostatní ...'!P83</f>
        <v>0</v>
      </c>
      <c r="AV60" s="137">
        <f>'VON - Vedlejší a ostatní ...'!J33</f>
        <v>0</v>
      </c>
      <c r="AW60" s="137">
        <f>'VON - Vedlejší a ostatní ...'!J34</f>
        <v>0</v>
      </c>
      <c r="AX60" s="137">
        <f>'VON - Vedlejší a ostatní ...'!J35</f>
        <v>0</v>
      </c>
      <c r="AY60" s="137">
        <f>'VON - Vedlejší a ostatní ...'!J36</f>
        <v>0</v>
      </c>
      <c r="AZ60" s="137">
        <f>'VON - Vedlejší a ostatní ...'!F33</f>
        <v>0</v>
      </c>
      <c r="BA60" s="137">
        <f>'VON - Vedlejší a ostatní ...'!F34</f>
        <v>0</v>
      </c>
      <c r="BB60" s="137">
        <f>'VON - Vedlejší a ostatní ...'!F35</f>
        <v>0</v>
      </c>
      <c r="BC60" s="137">
        <f>'VON - Vedlejší a ostatní ...'!F36</f>
        <v>0</v>
      </c>
      <c r="BD60" s="139">
        <f>'VON - Vedlejší a ostatní ...'!F37</f>
        <v>0</v>
      </c>
      <c r="BE60" s="7"/>
      <c r="BT60" s="125" t="s">
        <v>81</v>
      </c>
      <c r="BV60" s="125" t="s">
        <v>76</v>
      </c>
      <c r="BW60" s="125" t="s">
        <v>100</v>
      </c>
      <c r="BX60" s="125" t="s">
        <v>5</v>
      </c>
      <c r="CL60" s="125" t="s">
        <v>101</v>
      </c>
      <c r="CM60" s="125" t="s">
        <v>83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3" sheet="1" objects="1" scenarios="1" formatColumns="0" formatRows="0"/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01.1 - Opravy - sanace...'!C2" display="/"/>
    <hyperlink ref="A57" location="'SO 01.2 - Opravy - sanace...'!C2" display="/"/>
    <hyperlink ref="A58" location="'SO 01.3 - Dodatečné zaizo...'!C2" display="/"/>
    <hyperlink ref="A59" location="'SO 02 - Výměna stavební e...'!C2" display="/"/>
    <hyperlink ref="A60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83</v>
      </c>
    </row>
    <row r="4" spans="2:46" s="1" customFormat="1" ht="24.95" customHeight="1">
      <c r="B4" s="22"/>
      <c r="D4" s="142" t="s">
        <v>102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15</v>
      </c>
      <c r="L6" s="22"/>
    </row>
    <row r="7" spans="2:12" s="1" customFormat="1" ht="14.4" customHeight="1">
      <c r="B7" s="22"/>
      <c r="E7" s="145" t="str">
        <f>'Rekapitulace stavby'!K6</f>
        <v>Sanace VDJ Klatovy - Plánická</v>
      </c>
      <c r="F7" s="144"/>
      <c r="G7" s="144"/>
      <c r="H7" s="144"/>
      <c r="L7" s="22"/>
    </row>
    <row r="8" spans="2:12" s="1" customFormat="1" ht="12" customHeight="1">
      <c r="B8" s="22"/>
      <c r="D8" s="144" t="s">
        <v>103</v>
      </c>
      <c r="L8" s="22"/>
    </row>
    <row r="9" spans="1:31" s="2" customFormat="1" ht="14.4" customHeight="1">
      <c r="A9" s="40"/>
      <c r="B9" s="46"/>
      <c r="C9" s="40"/>
      <c r="D9" s="40"/>
      <c r="E9" s="145" t="s">
        <v>104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31.2" customHeight="1">
      <c r="A11" s="40"/>
      <c r="B11" s="46"/>
      <c r="C11" s="40"/>
      <c r="D11" s="40"/>
      <c r="E11" s="147" t="s">
        <v>106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17</v>
      </c>
      <c r="E13" s="40"/>
      <c r="F13" s="135" t="s">
        <v>18</v>
      </c>
      <c r="G13" s="40"/>
      <c r="H13" s="40"/>
      <c r="I13" s="144" t="s">
        <v>19</v>
      </c>
      <c r="J13" s="135" t="s">
        <v>18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20</v>
      </c>
      <c r="E14" s="40"/>
      <c r="F14" s="135" t="s">
        <v>21</v>
      </c>
      <c r="G14" s="40"/>
      <c r="H14" s="40"/>
      <c r="I14" s="144" t="s">
        <v>22</v>
      </c>
      <c r="J14" s="148" t="str">
        <f>'Rekapitulace stavby'!AN8</f>
        <v>29. 3. 2023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24</v>
      </c>
      <c r="E16" s="40"/>
      <c r="F16" s="40"/>
      <c r="G16" s="40"/>
      <c r="H16" s="40"/>
      <c r="I16" s="144" t="s">
        <v>25</v>
      </c>
      <c r="J16" s="135" t="s">
        <v>26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29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25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25</v>
      </c>
      <c r="J22" s="135" t="s">
        <v>33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4" t="s">
        <v>28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25</v>
      </c>
      <c r="J25" s="135" t="s">
        <v>33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4" t="s">
        <v>28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38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4.4" customHeight="1">
      <c r="A29" s="149"/>
      <c r="B29" s="150"/>
      <c r="C29" s="149"/>
      <c r="D29" s="149"/>
      <c r="E29" s="151" t="s">
        <v>18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40</v>
      </c>
      <c r="E32" s="40"/>
      <c r="F32" s="40"/>
      <c r="G32" s="40"/>
      <c r="H32" s="40"/>
      <c r="I32" s="40"/>
      <c r="J32" s="155">
        <f>ROUND(J95,2)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42</v>
      </c>
      <c r="G34" s="40"/>
      <c r="H34" s="40"/>
      <c r="I34" s="156" t="s">
        <v>41</v>
      </c>
      <c r="J34" s="156" t="s">
        <v>43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44</v>
      </c>
      <c r="E35" s="144" t="s">
        <v>45</v>
      </c>
      <c r="F35" s="158">
        <f>ROUND((SUM(BE95:BE362)),2)</f>
        <v>0</v>
      </c>
      <c r="G35" s="40"/>
      <c r="H35" s="40"/>
      <c r="I35" s="159">
        <v>0.21</v>
      </c>
      <c r="J35" s="158">
        <f>ROUND(((SUM(BE95:BE362))*I35),2)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46</v>
      </c>
      <c r="F36" s="158">
        <f>ROUND((SUM(BF95:BF362)),2)</f>
        <v>0</v>
      </c>
      <c r="G36" s="40"/>
      <c r="H36" s="40"/>
      <c r="I36" s="159">
        <v>0.15</v>
      </c>
      <c r="J36" s="158">
        <f>ROUND(((SUM(BF95:BF362))*I36),2)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ROUND((SUM(BG95:BG362)),2)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48</v>
      </c>
      <c r="F38" s="158">
        <f>ROUND((SUM(BH95:BH362)),2)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49</v>
      </c>
      <c r="F39" s="158">
        <f>ROUND((SUM(BI95:BI362)),2)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50</v>
      </c>
      <c r="E41" s="162"/>
      <c r="F41" s="162"/>
      <c r="G41" s="163" t="s">
        <v>51</v>
      </c>
      <c r="H41" s="164" t="s">
        <v>52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1" t="str">
        <f>E7</f>
        <v>Sanace VDJ Klatovy - Plánická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1" t="s">
        <v>104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31.2" customHeight="1">
      <c r="A54" s="40"/>
      <c r="B54" s="41"/>
      <c r="C54" s="42"/>
      <c r="D54" s="42"/>
      <c r="E54" s="71" t="str">
        <f>E11</f>
        <v>SO 01.1 - Opravy - sanace vnitřních ploch akumulační komory VDJ, vč.nátěru trubního vystrojení komory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20</v>
      </c>
      <c r="D56" s="42"/>
      <c r="E56" s="42"/>
      <c r="F56" s="29" t="str">
        <f>F14</f>
        <v>Klatovy</v>
      </c>
      <c r="G56" s="42"/>
      <c r="H56" s="42"/>
      <c r="I56" s="34" t="s">
        <v>22</v>
      </c>
      <c r="J56" s="74" t="str">
        <f>IF(J14="","",J14)</f>
        <v>29. 3. 2023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6.4" customHeight="1">
      <c r="A58" s="40"/>
      <c r="B58" s="41"/>
      <c r="C58" s="34" t="s">
        <v>24</v>
      </c>
      <c r="D58" s="42"/>
      <c r="E58" s="42"/>
      <c r="F58" s="29" t="str">
        <f>E17</f>
        <v>Město Klatovy</v>
      </c>
      <c r="G58" s="42"/>
      <c r="H58" s="42"/>
      <c r="I58" s="34" t="s">
        <v>32</v>
      </c>
      <c r="J58" s="38" t="str">
        <f>E23</f>
        <v>Vodohospodářský podnik a.s.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6.4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Vodohospodářský podnik a.s.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108</v>
      </c>
      <c r="D61" s="173"/>
      <c r="E61" s="173"/>
      <c r="F61" s="173"/>
      <c r="G61" s="173"/>
      <c r="H61" s="173"/>
      <c r="I61" s="173"/>
      <c r="J61" s="174" t="s">
        <v>109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72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110</v>
      </c>
    </row>
    <row r="64" spans="1:31" s="9" customFormat="1" ht="24.95" customHeight="1">
      <c r="A64" s="9"/>
      <c r="B64" s="176"/>
      <c r="C64" s="177"/>
      <c r="D64" s="178" t="s">
        <v>111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112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113</v>
      </c>
      <c r="E66" s="184"/>
      <c r="F66" s="184"/>
      <c r="G66" s="184"/>
      <c r="H66" s="184"/>
      <c r="I66" s="184"/>
      <c r="J66" s="185">
        <f>J105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114</v>
      </c>
      <c r="E67" s="184"/>
      <c r="F67" s="184"/>
      <c r="G67" s="184"/>
      <c r="H67" s="184"/>
      <c r="I67" s="184"/>
      <c r="J67" s="185">
        <f>J135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115</v>
      </c>
      <c r="E68" s="184"/>
      <c r="F68" s="184"/>
      <c r="G68" s="184"/>
      <c r="H68" s="184"/>
      <c r="I68" s="184"/>
      <c r="J68" s="185">
        <f>J285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116</v>
      </c>
      <c r="E69" s="184"/>
      <c r="F69" s="184"/>
      <c r="G69" s="184"/>
      <c r="H69" s="184"/>
      <c r="I69" s="184"/>
      <c r="J69" s="185">
        <f>J317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6"/>
      <c r="C70" s="177"/>
      <c r="D70" s="178" t="s">
        <v>117</v>
      </c>
      <c r="E70" s="179"/>
      <c r="F70" s="179"/>
      <c r="G70" s="179"/>
      <c r="H70" s="179"/>
      <c r="I70" s="179"/>
      <c r="J70" s="180">
        <f>J320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2"/>
      <c r="C71" s="127"/>
      <c r="D71" s="183" t="s">
        <v>118</v>
      </c>
      <c r="E71" s="184"/>
      <c r="F71" s="184"/>
      <c r="G71" s="184"/>
      <c r="H71" s="184"/>
      <c r="I71" s="184"/>
      <c r="J71" s="185">
        <f>J321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119</v>
      </c>
      <c r="E72" s="184"/>
      <c r="F72" s="184"/>
      <c r="G72" s="184"/>
      <c r="H72" s="184"/>
      <c r="I72" s="184"/>
      <c r="J72" s="185">
        <f>J332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120</v>
      </c>
      <c r="E73" s="184"/>
      <c r="F73" s="184"/>
      <c r="G73" s="184"/>
      <c r="H73" s="184"/>
      <c r="I73" s="184"/>
      <c r="J73" s="185">
        <f>J340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121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15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1" t="str">
        <f>E7</f>
        <v>Sanace VDJ Klatovy - Plánická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4.4" customHeight="1">
      <c r="A85" s="40"/>
      <c r="B85" s="41"/>
      <c r="C85" s="42"/>
      <c r="D85" s="42"/>
      <c r="E85" s="171" t="s">
        <v>104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105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31.2" customHeight="1">
      <c r="A87" s="40"/>
      <c r="B87" s="41"/>
      <c r="C87" s="42"/>
      <c r="D87" s="42"/>
      <c r="E87" s="71" t="str">
        <f>E11</f>
        <v>SO 01.1 - Opravy - sanace vnitřních ploch akumulační komory VDJ, vč.nátěru trubního vystrojení komory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F14</f>
        <v>Klatovy</v>
      </c>
      <c r="G89" s="42"/>
      <c r="H89" s="42"/>
      <c r="I89" s="34" t="s">
        <v>22</v>
      </c>
      <c r="J89" s="74" t="str">
        <f>IF(J14="","",J14)</f>
        <v>29. 3. 2023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6.4" customHeight="1">
      <c r="A91" s="40"/>
      <c r="B91" s="41"/>
      <c r="C91" s="34" t="s">
        <v>24</v>
      </c>
      <c r="D91" s="42"/>
      <c r="E91" s="42"/>
      <c r="F91" s="29" t="str">
        <f>E17</f>
        <v>Město Klatovy</v>
      </c>
      <c r="G91" s="42"/>
      <c r="H91" s="42"/>
      <c r="I91" s="34" t="s">
        <v>32</v>
      </c>
      <c r="J91" s="38" t="str">
        <f>E23</f>
        <v>Vodohospodářský podnik a.s.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6.4" customHeight="1">
      <c r="A92" s="40"/>
      <c r="B92" s="41"/>
      <c r="C92" s="34" t="s">
        <v>30</v>
      </c>
      <c r="D92" s="42"/>
      <c r="E92" s="42"/>
      <c r="F92" s="29" t="str">
        <f>IF(E20="","",E20)</f>
        <v>Vyplň údaj</v>
      </c>
      <c r="G92" s="42"/>
      <c r="H92" s="42"/>
      <c r="I92" s="34" t="s">
        <v>37</v>
      </c>
      <c r="J92" s="38" t="str">
        <f>E26</f>
        <v>Vodohospodářský podnik a.s.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122</v>
      </c>
      <c r="D94" s="190" t="s">
        <v>59</v>
      </c>
      <c r="E94" s="190" t="s">
        <v>55</v>
      </c>
      <c r="F94" s="190" t="s">
        <v>56</v>
      </c>
      <c r="G94" s="190" t="s">
        <v>123</v>
      </c>
      <c r="H94" s="190" t="s">
        <v>124</v>
      </c>
      <c r="I94" s="190" t="s">
        <v>125</v>
      </c>
      <c r="J94" s="190" t="s">
        <v>109</v>
      </c>
      <c r="K94" s="191" t="s">
        <v>126</v>
      </c>
      <c r="L94" s="192"/>
      <c r="M94" s="94" t="s">
        <v>18</v>
      </c>
      <c r="N94" s="95" t="s">
        <v>44</v>
      </c>
      <c r="O94" s="95" t="s">
        <v>127</v>
      </c>
      <c r="P94" s="95" t="s">
        <v>128</v>
      </c>
      <c r="Q94" s="95" t="s">
        <v>129</v>
      </c>
      <c r="R94" s="95" t="s">
        <v>130</v>
      </c>
      <c r="S94" s="95" t="s">
        <v>131</v>
      </c>
      <c r="T94" s="96" t="s">
        <v>132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133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P96+P320</f>
        <v>0</v>
      </c>
      <c r="Q95" s="98"/>
      <c r="R95" s="195">
        <f>R96+R320</f>
        <v>24.871161299999997</v>
      </c>
      <c r="S95" s="98"/>
      <c r="T95" s="196">
        <f>T96+T320</f>
        <v>65.05778000000001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73</v>
      </c>
      <c r="AU95" s="19" t="s">
        <v>110</v>
      </c>
      <c r="BK95" s="197">
        <f>BK96+BK320</f>
        <v>0</v>
      </c>
    </row>
    <row r="96" spans="1:63" s="12" customFormat="1" ht="25.9" customHeight="1">
      <c r="A96" s="12"/>
      <c r="B96" s="198"/>
      <c r="C96" s="199"/>
      <c r="D96" s="200" t="s">
        <v>73</v>
      </c>
      <c r="E96" s="201" t="s">
        <v>134</v>
      </c>
      <c r="F96" s="201" t="s">
        <v>135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P97+P105+P135+P285+P317</f>
        <v>0</v>
      </c>
      <c r="Q96" s="206"/>
      <c r="R96" s="207">
        <f>R97+R105+R135+R285+R317</f>
        <v>24.1619653</v>
      </c>
      <c r="S96" s="206"/>
      <c r="T96" s="208">
        <f>T97+T105+T135+T285+T317</f>
        <v>64.38348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81</v>
      </c>
      <c r="AT96" s="210" t="s">
        <v>73</v>
      </c>
      <c r="AU96" s="210" t="s">
        <v>74</v>
      </c>
      <c r="AY96" s="209" t="s">
        <v>136</v>
      </c>
      <c r="BK96" s="211">
        <f>BK97+BK105+BK135+BK285+BK317</f>
        <v>0</v>
      </c>
    </row>
    <row r="97" spans="1:63" s="12" customFormat="1" ht="22.8" customHeight="1">
      <c r="A97" s="12"/>
      <c r="B97" s="198"/>
      <c r="C97" s="199"/>
      <c r="D97" s="200" t="s">
        <v>73</v>
      </c>
      <c r="E97" s="212" t="s">
        <v>137</v>
      </c>
      <c r="F97" s="212" t="s">
        <v>138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SUM(P98:P104)</f>
        <v>0</v>
      </c>
      <c r="Q97" s="206"/>
      <c r="R97" s="207">
        <f>SUM(R98:R104)</f>
        <v>0.0644</v>
      </c>
      <c r="S97" s="206"/>
      <c r="T97" s="208">
        <f>SUM(T98:T104)</f>
        <v>6.15544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81</v>
      </c>
      <c r="AT97" s="210" t="s">
        <v>73</v>
      </c>
      <c r="AU97" s="210" t="s">
        <v>81</v>
      </c>
      <c r="AY97" s="209" t="s">
        <v>136</v>
      </c>
      <c r="BK97" s="211">
        <f>SUM(BK98:BK104)</f>
        <v>0</v>
      </c>
    </row>
    <row r="98" spans="1:65" s="2" customFormat="1" ht="14.4" customHeight="1">
      <c r="A98" s="40"/>
      <c r="B98" s="41"/>
      <c r="C98" s="214" t="s">
        <v>81</v>
      </c>
      <c r="D98" s="214" t="s">
        <v>139</v>
      </c>
      <c r="E98" s="215" t="s">
        <v>140</v>
      </c>
      <c r="F98" s="216" t="s">
        <v>141</v>
      </c>
      <c r="G98" s="217" t="s">
        <v>142</v>
      </c>
      <c r="H98" s="218">
        <v>1</v>
      </c>
      <c r="I98" s="219"/>
      <c r="J98" s="218">
        <f>ROUND(I98*H98,2)</f>
        <v>0</v>
      </c>
      <c r="K98" s="216" t="s">
        <v>18</v>
      </c>
      <c r="L98" s="46"/>
      <c r="M98" s="220" t="s">
        <v>18</v>
      </c>
      <c r="N98" s="221" t="s">
        <v>45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0.51544</v>
      </c>
      <c r="T98" s="223">
        <f>S98*H98</f>
        <v>0.51544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143</v>
      </c>
      <c r="AT98" s="224" t="s">
        <v>139</v>
      </c>
      <c r="AU98" s="224" t="s">
        <v>83</v>
      </c>
      <c r="AY98" s="19" t="s">
        <v>136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81</v>
      </c>
      <c r="BK98" s="225">
        <f>ROUND(I98*H98,2)</f>
        <v>0</v>
      </c>
      <c r="BL98" s="19" t="s">
        <v>143</v>
      </c>
      <c r="BM98" s="224" t="s">
        <v>144</v>
      </c>
    </row>
    <row r="99" spans="1:51" s="13" customFormat="1" ht="12">
      <c r="A99" s="13"/>
      <c r="B99" s="226"/>
      <c r="C99" s="227"/>
      <c r="D99" s="228" t="s">
        <v>145</v>
      </c>
      <c r="E99" s="229" t="s">
        <v>18</v>
      </c>
      <c r="F99" s="230" t="s">
        <v>146</v>
      </c>
      <c r="G99" s="227"/>
      <c r="H99" s="231">
        <v>1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145</v>
      </c>
      <c r="AU99" s="237" t="s">
        <v>83</v>
      </c>
      <c r="AV99" s="13" t="s">
        <v>83</v>
      </c>
      <c r="AW99" s="13" t="s">
        <v>36</v>
      </c>
      <c r="AX99" s="13" t="s">
        <v>81</v>
      </c>
      <c r="AY99" s="237" t="s">
        <v>136</v>
      </c>
    </row>
    <row r="100" spans="1:65" s="2" customFormat="1" ht="14.4" customHeight="1">
      <c r="A100" s="40"/>
      <c r="B100" s="41"/>
      <c r="C100" s="214" t="s">
        <v>83</v>
      </c>
      <c r="D100" s="214" t="s">
        <v>139</v>
      </c>
      <c r="E100" s="215" t="s">
        <v>147</v>
      </c>
      <c r="F100" s="216" t="s">
        <v>148</v>
      </c>
      <c r="G100" s="217" t="s">
        <v>142</v>
      </c>
      <c r="H100" s="218">
        <v>1</v>
      </c>
      <c r="I100" s="219"/>
      <c r="J100" s="218">
        <f>ROUND(I100*H100,2)</f>
        <v>0</v>
      </c>
      <c r="K100" s="216" t="s">
        <v>18</v>
      </c>
      <c r="L100" s="46"/>
      <c r="M100" s="220" t="s">
        <v>18</v>
      </c>
      <c r="N100" s="221" t="s">
        <v>45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5.64</v>
      </c>
      <c r="T100" s="223">
        <f>S100*H100</f>
        <v>5.64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143</v>
      </c>
      <c r="AT100" s="224" t="s">
        <v>139</v>
      </c>
      <c r="AU100" s="224" t="s">
        <v>83</v>
      </c>
      <c r="AY100" s="19" t="s">
        <v>136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81</v>
      </c>
      <c r="BK100" s="225">
        <f>ROUND(I100*H100,2)</f>
        <v>0</v>
      </c>
      <c r="BL100" s="19" t="s">
        <v>143</v>
      </c>
      <c r="BM100" s="224" t="s">
        <v>149</v>
      </c>
    </row>
    <row r="101" spans="1:51" s="14" customFormat="1" ht="12">
      <c r="A101" s="14"/>
      <c r="B101" s="238"/>
      <c r="C101" s="239"/>
      <c r="D101" s="228" t="s">
        <v>145</v>
      </c>
      <c r="E101" s="240" t="s">
        <v>18</v>
      </c>
      <c r="F101" s="241" t="s">
        <v>150</v>
      </c>
      <c r="G101" s="239"/>
      <c r="H101" s="240" t="s">
        <v>18</v>
      </c>
      <c r="I101" s="242"/>
      <c r="J101" s="239"/>
      <c r="K101" s="239"/>
      <c r="L101" s="243"/>
      <c r="M101" s="244"/>
      <c r="N101" s="245"/>
      <c r="O101" s="245"/>
      <c r="P101" s="245"/>
      <c r="Q101" s="245"/>
      <c r="R101" s="245"/>
      <c r="S101" s="245"/>
      <c r="T101" s="246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7" t="s">
        <v>145</v>
      </c>
      <c r="AU101" s="247" t="s">
        <v>83</v>
      </c>
      <c r="AV101" s="14" t="s">
        <v>81</v>
      </c>
      <c r="AW101" s="14" t="s">
        <v>36</v>
      </c>
      <c r="AX101" s="14" t="s">
        <v>74</v>
      </c>
      <c r="AY101" s="247" t="s">
        <v>136</v>
      </c>
    </row>
    <row r="102" spans="1:51" s="13" customFormat="1" ht="12">
      <c r="A102" s="13"/>
      <c r="B102" s="226"/>
      <c r="C102" s="227"/>
      <c r="D102" s="228" t="s">
        <v>145</v>
      </c>
      <c r="E102" s="229" t="s">
        <v>18</v>
      </c>
      <c r="F102" s="230" t="s">
        <v>146</v>
      </c>
      <c r="G102" s="227"/>
      <c r="H102" s="231">
        <v>1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145</v>
      </c>
      <c r="AU102" s="237" t="s">
        <v>83</v>
      </c>
      <c r="AV102" s="13" t="s">
        <v>83</v>
      </c>
      <c r="AW102" s="13" t="s">
        <v>36</v>
      </c>
      <c r="AX102" s="13" t="s">
        <v>81</v>
      </c>
      <c r="AY102" s="237" t="s">
        <v>136</v>
      </c>
    </row>
    <row r="103" spans="1:65" s="2" customFormat="1" ht="14.4" customHeight="1">
      <c r="A103" s="40"/>
      <c r="B103" s="41"/>
      <c r="C103" s="214" t="s">
        <v>151</v>
      </c>
      <c r="D103" s="214" t="s">
        <v>139</v>
      </c>
      <c r="E103" s="215" t="s">
        <v>152</v>
      </c>
      <c r="F103" s="216" t="s">
        <v>153</v>
      </c>
      <c r="G103" s="217" t="s">
        <v>142</v>
      </c>
      <c r="H103" s="218">
        <v>1</v>
      </c>
      <c r="I103" s="219"/>
      <c r="J103" s="218">
        <f>ROUND(I103*H103,2)</f>
        <v>0</v>
      </c>
      <c r="K103" s="216" t="s">
        <v>18</v>
      </c>
      <c r="L103" s="46"/>
      <c r="M103" s="220" t="s">
        <v>18</v>
      </c>
      <c r="N103" s="221" t="s">
        <v>45</v>
      </c>
      <c r="O103" s="86"/>
      <c r="P103" s="222">
        <f>O103*H103</f>
        <v>0</v>
      </c>
      <c r="Q103" s="222">
        <v>0.0644</v>
      </c>
      <c r="R103" s="222">
        <f>Q103*H103</f>
        <v>0.0644</v>
      </c>
      <c r="S103" s="222">
        <v>0</v>
      </c>
      <c r="T103" s="22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143</v>
      </c>
      <c r="AT103" s="224" t="s">
        <v>139</v>
      </c>
      <c r="AU103" s="224" t="s">
        <v>83</v>
      </c>
      <c r="AY103" s="19" t="s">
        <v>136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9" t="s">
        <v>81</v>
      </c>
      <c r="BK103" s="225">
        <f>ROUND(I103*H103,2)</f>
        <v>0</v>
      </c>
      <c r="BL103" s="19" t="s">
        <v>143</v>
      </c>
      <c r="BM103" s="224" t="s">
        <v>154</v>
      </c>
    </row>
    <row r="104" spans="1:51" s="13" customFormat="1" ht="12">
      <c r="A104" s="13"/>
      <c r="B104" s="226"/>
      <c r="C104" s="227"/>
      <c r="D104" s="228" t="s">
        <v>145</v>
      </c>
      <c r="E104" s="229" t="s">
        <v>18</v>
      </c>
      <c r="F104" s="230" t="s">
        <v>155</v>
      </c>
      <c r="G104" s="227"/>
      <c r="H104" s="231">
        <v>1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145</v>
      </c>
      <c r="AU104" s="237" t="s">
        <v>83</v>
      </c>
      <c r="AV104" s="13" t="s">
        <v>83</v>
      </c>
      <c r="AW104" s="13" t="s">
        <v>36</v>
      </c>
      <c r="AX104" s="13" t="s">
        <v>81</v>
      </c>
      <c r="AY104" s="237" t="s">
        <v>136</v>
      </c>
    </row>
    <row r="105" spans="1:63" s="12" customFormat="1" ht="22.8" customHeight="1">
      <c r="A105" s="12"/>
      <c r="B105" s="198"/>
      <c r="C105" s="199"/>
      <c r="D105" s="200" t="s">
        <v>73</v>
      </c>
      <c r="E105" s="212" t="s">
        <v>156</v>
      </c>
      <c r="F105" s="212" t="s">
        <v>157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SUM(P106:P134)</f>
        <v>0</v>
      </c>
      <c r="Q105" s="206"/>
      <c r="R105" s="207">
        <f>SUM(R106:R134)</f>
        <v>0.0031369</v>
      </c>
      <c r="S105" s="206"/>
      <c r="T105" s="208">
        <f>SUM(T106:T134)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81</v>
      </c>
      <c r="AT105" s="210" t="s">
        <v>73</v>
      </c>
      <c r="AU105" s="210" t="s">
        <v>81</v>
      </c>
      <c r="AY105" s="209" t="s">
        <v>136</v>
      </c>
      <c r="BK105" s="211">
        <f>SUM(BK106:BK134)</f>
        <v>0</v>
      </c>
    </row>
    <row r="106" spans="1:65" s="2" customFormat="1" ht="14.4" customHeight="1">
      <c r="A106" s="40"/>
      <c r="B106" s="41"/>
      <c r="C106" s="214" t="s">
        <v>143</v>
      </c>
      <c r="D106" s="214" t="s">
        <v>139</v>
      </c>
      <c r="E106" s="215" t="s">
        <v>158</v>
      </c>
      <c r="F106" s="216" t="s">
        <v>159</v>
      </c>
      <c r="G106" s="217" t="s">
        <v>160</v>
      </c>
      <c r="H106" s="218">
        <v>1</v>
      </c>
      <c r="I106" s="219"/>
      <c r="J106" s="218">
        <f>ROUND(I106*H106,2)</f>
        <v>0</v>
      </c>
      <c r="K106" s="216" t="s">
        <v>18</v>
      </c>
      <c r="L106" s="46"/>
      <c r="M106" s="220" t="s">
        <v>18</v>
      </c>
      <c r="N106" s="221" t="s">
        <v>45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143</v>
      </c>
      <c r="AT106" s="224" t="s">
        <v>139</v>
      </c>
      <c r="AU106" s="224" t="s">
        <v>83</v>
      </c>
      <c r="AY106" s="19" t="s">
        <v>136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81</v>
      </c>
      <c r="BK106" s="225">
        <f>ROUND(I106*H106,2)</f>
        <v>0</v>
      </c>
      <c r="BL106" s="19" t="s">
        <v>143</v>
      </c>
      <c r="BM106" s="224" t="s">
        <v>161</v>
      </c>
    </row>
    <row r="107" spans="1:65" s="2" customFormat="1" ht="22.2" customHeight="1">
      <c r="A107" s="40"/>
      <c r="B107" s="41"/>
      <c r="C107" s="214" t="s">
        <v>162</v>
      </c>
      <c r="D107" s="214" t="s">
        <v>139</v>
      </c>
      <c r="E107" s="215" t="s">
        <v>163</v>
      </c>
      <c r="F107" s="216" t="s">
        <v>164</v>
      </c>
      <c r="G107" s="217" t="s">
        <v>165</v>
      </c>
      <c r="H107" s="218">
        <v>482.4</v>
      </c>
      <c r="I107" s="219"/>
      <c r="J107" s="218">
        <f>ROUND(I107*H107,2)</f>
        <v>0</v>
      </c>
      <c r="K107" s="216" t="s">
        <v>166</v>
      </c>
      <c r="L107" s="46"/>
      <c r="M107" s="220" t="s">
        <v>18</v>
      </c>
      <c r="N107" s="221" t="s">
        <v>45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143</v>
      </c>
      <c r="AT107" s="224" t="s">
        <v>139</v>
      </c>
      <c r="AU107" s="224" t="s">
        <v>83</v>
      </c>
      <c r="AY107" s="19" t="s">
        <v>136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9" t="s">
        <v>81</v>
      </c>
      <c r="BK107" s="225">
        <f>ROUND(I107*H107,2)</f>
        <v>0</v>
      </c>
      <c r="BL107" s="19" t="s">
        <v>143</v>
      </c>
      <c r="BM107" s="224" t="s">
        <v>167</v>
      </c>
    </row>
    <row r="108" spans="1:47" s="2" customFormat="1" ht="12">
      <c r="A108" s="40"/>
      <c r="B108" s="41"/>
      <c r="C108" s="42"/>
      <c r="D108" s="248" t="s">
        <v>168</v>
      </c>
      <c r="E108" s="42"/>
      <c r="F108" s="249" t="s">
        <v>169</v>
      </c>
      <c r="G108" s="42"/>
      <c r="H108" s="42"/>
      <c r="I108" s="250"/>
      <c r="J108" s="42"/>
      <c r="K108" s="42"/>
      <c r="L108" s="46"/>
      <c r="M108" s="251"/>
      <c r="N108" s="25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168</v>
      </c>
      <c r="AU108" s="19" t="s">
        <v>83</v>
      </c>
    </row>
    <row r="109" spans="1:51" s="14" customFormat="1" ht="12">
      <c r="A109" s="14"/>
      <c r="B109" s="238"/>
      <c r="C109" s="239"/>
      <c r="D109" s="228" t="s">
        <v>145</v>
      </c>
      <c r="E109" s="240" t="s">
        <v>18</v>
      </c>
      <c r="F109" s="241" t="s">
        <v>170</v>
      </c>
      <c r="G109" s="239"/>
      <c r="H109" s="240" t="s">
        <v>18</v>
      </c>
      <c r="I109" s="242"/>
      <c r="J109" s="239"/>
      <c r="K109" s="239"/>
      <c r="L109" s="243"/>
      <c r="M109" s="244"/>
      <c r="N109" s="245"/>
      <c r="O109" s="245"/>
      <c r="P109" s="245"/>
      <c r="Q109" s="245"/>
      <c r="R109" s="245"/>
      <c r="S109" s="245"/>
      <c r="T109" s="246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7" t="s">
        <v>145</v>
      </c>
      <c r="AU109" s="247" t="s">
        <v>83</v>
      </c>
      <c r="AV109" s="14" t="s">
        <v>81</v>
      </c>
      <c r="AW109" s="14" t="s">
        <v>36</v>
      </c>
      <c r="AX109" s="14" t="s">
        <v>74</v>
      </c>
      <c r="AY109" s="247" t="s">
        <v>136</v>
      </c>
    </row>
    <row r="110" spans="1:51" s="14" customFormat="1" ht="12">
      <c r="A110" s="14"/>
      <c r="B110" s="238"/>
      <c r="C110" s="239"/>
      <c r="D110" s="228" t="s">
        <v>145</v>
      </c>
      <c r="E110" s="240" t="s">
        <v>18</v>
      </c>
      <c r="F110" s="241" t="s">
        <v>171</v>
      </c>
      <c r="G110" s="239"/>
      <c r="H110" s="240" t="s">
        <v>18</v>
      </c>
      <c r="I110" s="242"/>
      <c r="J110" s="239"/>
      <c r="K110" s="239"/>
      <c r="L110" s="243"/>
      <c r="M110" s="244"/>
      <c r="N110" s="245"/>
      <c r="O110" s="245"/>
      <c r="P110" s="245"/>
      <c r="Q110" s="245"/>
      <c r="R110" s="245"/>
      <c r="S110" s="245"/>
      <c r="T110" s="246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7" t="s">
        <v>145</v>
      </c>
      <c r="AU110" s="247" t="s">
        <v>83</v>
      </c>
      <c r="AV110" s="14" t="s">
        <v>81</v>
      </c>
      <c r="AW110" s="14" t="s">
        <v>36</v>
      </c>
      <c r="AX110" s="14" t="s">
        <v>74</v>
      </c>
      <c r="AY110" s="247" t="s">
        <v>136</v>
      </c>
    </row>
    <row r="111" spans="1:51" s="13" customFormat="1" ht="12">
      <c r="A111" s="13"/>
      <c r="B111" s="226"/>
      <c r="C111" s="227"/>
      <c r="D111" s="228" t="s">
        <v>145</v>
      </c>
      <c r="E111" s="229" t="s">
        <v>18</v>
      </c>
      <c r="F111" s="230" t="s">
        <v>172</v>
      </c>
      <c r="G111" s="227"/>
      <c r="H111" s="231">
        <v>482.4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145</v>
      </c>
      <c r="AU111" s="237" t="s">
        <v>83</v>
      </c>
      <c r="AV111" s="13" t="s">
        <v>83</v>
      </c>
      <c r="AW111" s="13" t="s">
        <v>36</v>
      </c>
      <c r="AX111" s="13" t="s">
        <v>74</v>
      </c>
      <c r="AY111" s="237" t="s">
        <v>136</v>
      </c>
    </row>
    <row r="112" spans="1:51" s="15" customFormat="1" ht="12">
      <c r="A112" s="15"/>
      <c r="B112" s="253"/>
      <c r="C112" s="254"/>
      <c r="D112" s="228" t="s">
        <v>145</v>
      </c>
      <c r="E112" s="255" t="s">
        <v>18</v>
      </c>
      <c r="F112" s="256" t="s">
        <v>173</v>
      </c>
      <c r="G112" s="254"/>
      <c r="H112" s="257">
        <v>482.4</v>
      </c>
      <c r="I112" s="258"/>
      <c r="J112" s="254"/>
      <c r="K112" s="254"/>
      <c r="L112" s="259"/>
      <c r="M112" s="260"/>
      <c r="N112" s="261"/>
      <c r="O112" s="261"/>
      <c r="P112" s="261"/>
      <c r="Q112" s="261"/>
      <c r="R112" s="261"/>
      <c r="S112" s="261"/>
      <c r="T112" s="262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3" t="s">
        <v>145</v>
      </c>
      <c r="AU112" s="263" t="s">
        <v>83</v>
      </c>
      <c r="AV112" s="15" t="s">
        <v>143</v>
      </c>
      <c r="AW112" s="15" t="s">
        <v>36</v>
      </c>
      <c r="AX112" s="15" t="s">
        <v>81</v>
      </c>
      <c r="AY112" s="263" t="s">
        <v>136</v>
      </c>
    </row>
    <row r="113" spans="1:65" s="2" customFormat="1" ht="22.2" customHeight="1">
      <c r="A113" s="40"/>
      <c r="B113" s="41"/>
      <c r="C113" s="214" t="s">
        <v>174</v>
      </c>
      <c r="D113" s="214" t="s">
        <v>139</v>
      </c>
      <c r="E113" s="215" t="s">
        <v>175</v>
      </c>
      <c r="F113" s="216" t="s">
        <v>176</v>
      </c>
      <c r="G113" s="217" t="s">
        <v>165</v>
      </c>
      <c r="H113" s="218">
        <v>14472</v>
      </c>
      <c r="I113" s="219"/>
      <c r="J113" s="218">
        <f>ROUND(I113*H113,2)</f>
        <v>0</v>
      </c>
      <c r="K113" s="216" t="s">
        <v>166</v>
      </c>
      <c r="L113" s="46"/>
      <c r="M113" s="220" t="s">
        <v>18</v>
      </c>
      <c r="N113" s="221" t="s">
        <v>45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143</v>
      </c>
      <c r="AT113" s="224" t="s">
        <v>139</v>
      </c>
      <c r="AU113" s="224" t="s">
        <v>83</v>
      </c>
      <c r="AY113" s="19" t="s">
        <v>136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81</v>
      </c>
      <c r="BK113" s="225">
        <f>ROUND(I113*H113,2)</f>
        <v>0</v>
      </c>
      <c r="BL113" s="19" t="s">
        <v>143</v>
      </c>
      <c r="BM113" s="224" t="s">
        <v>177</v>
      </c>
    </row>
    <row r="114" spans="1:47" s="2" customFormat="1" ht="12">
      <c r="A114" s="40"/>
      <c r="B114" s="41"/>
      <c r="C114" s="42"/>
      <c r="D114" s="248" t="s">
        <v>168</v>
      </c>
      <c r="E114" s="42"/>
      <c r="F114" s="249" t="s">
        <v>178</v>
      </c>
      <c r="G114" s="42"/>
      <c r="H114" s="42"/>
      <c r="I114" s="250"/>
      <c r="J114" s="42"/>
      <c r="K114" s="42"/>
      <c r="L114" s="46"/>
      <c r="M114" s="251"/>
      <c r="N114" s="252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168</v>
      </c>
      <c r="AU114" s="19" t="s">
        <v>83</v>
      </c>
    </row>
    <row r="115" spans="1:51" s="13" customFormat="1" ht="12">
      <c r="A115" s="13"/>
      <c r="B115" s="226"/>
      <c r="C115" s="227"/>
      <c r="D115" s="228" t="s">
        <v>145</v>
      </c>
      <c r="E115" s="229" t="s">
        <v>18</v>
      </c>
      <c r="F115" s="230" t="s">
        <v>179</v>
      </c>
      <c r="G115" s="227"/>
      <c r="H115" s="231">
        <v>14472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145</v>
      </c>
      <c r="AU115" s="237" t="s">
        <v>83</v>
      </c>
      <c r="AV115" s="13" t="s">
        <v>83</v>
      </c>
      <c r="AW115" s="13" t="s">
        <v>36</v>
      </c>
      <c r="AX115" s="13" t="s">
        <v>74</v>
      </c>
      <c r="AY115" s="237" t="s">
        <v>136</v>
      </c>
    </row>
    <row r="116" spans="1:51" s="15" customFormat="1" ht="12">
      <c r="A116" s="15"/>
      <c r="B116" s="253"/>
      <c r="C116" s="254"/>
      <c r="D116" s="228" t="s">
        <v>145</v>
      </c>
      <c r="E116" s="255" t="s">
        <v>18</v>
      </c>
      <c r="F116" s="256" t="s">
        <v>173</v>
      </c>
      <c r="G116" s="254"/>
      <c r="H116" s="257">
        <v>14472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3" t="s">
        <v>145</v>
      </c>
      <c r="AU116" s="263" t="s">
        <v>83</v>
      </c>
      <c r="AV116" s="15" t="s">
        <v>143</v>
      </c>
      <c r="AW116" s="15" t="s">
        <v>36</v>
      </c>
      <c r="AX116" s="15" t="s">
        <v>81</v>
      </c>
      <c r="AY116" s="263" t="s">
        <v>136</v>
      </c>
    </row>
    <row r="117" spans="1:65" s="2" customFormat="1" ht="22.2" customHeight="1">
      <c r="A117" s="40"/>
      <c r="B117" s="41"/>
      <c r="C117" s="214" t="s">
        <v>180</v>
      </c>
      <c r="D117" s="214" t="s">
        <v>139</v>
      </c>
      <c r="E117" s="215" t="s">
        <v>181</v>
      </c>
      <c r="F117" s="216" t="s">
        <v>182</v>
      </c>
      <c r="G117" s="217" t="s">
        <v>165</v>
      </c>
      <c r="H117" s="218">
        <v>482.4</v>
      </c>
      <c r="I117" s="219"/>
      <c r="J117" s="218">
        <f>ROUND(I117*H117,2)</f>
        <v>0</v>
      </c>
      <c r="K117" s="216" t="s">
        <v>166</v>
      </c>
      <c r="L117" s="46"/>
      <c r="M117" s="220" t="s">
        <v>18</v>
      </c>
      <c r="N117" s="221" t="s">
        <v>45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143</v>
      </c>
      <c r="AT117" s="224" t="s">
        <v>139</v>
      </c>
      <c r="AU117" s="224" t="s">
        <v>83</v>
      </c>
      <c r="AY117" s="19" t="s">
        <v>136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81</v>
      </c>
      <c r="BK117" s="225">
        <f>ROUND(I117*H117,2)</f>
        <v>0</v>
      </c>
      <c r="BL117" s="19" t="s">
        <v>143</v>
      </c>
      <c r="BM117" s="224" t="s">
        <v>183</v>
      </c>
    </row>
    <row r="118" spans="1:47" s="2" customFormat="1" ht="12">
      <c r="A118" s="40"/>
      <c r="B118" s="41"/>
      <c r="C118" s="42"/>
      <c r="D118" s="248" t="s">
        <v>168</v>
      </c>
      <c r="E118" s="42"/>
      <c r="F118" s="249" t="s">
        <v>184</v>
      </c>
      <c r="G118" s="42"/>
      <c r="H118" s="42"/>
      <c r="I118" s="250"/>
      <c r="J118" s="42"/>
      <c r="K118" s="42"/>
      <c r="L118" s="46"/>
      <c r="M118" s="251"/>
      <c r="N118" s="25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168</v>
      </c>
      <c r="AU118" s="19" t="s">
        <v>83</v>
      </c>
    </row>
    <row r="119" spans="1:51" s="13" customFormat="1" ht="12">
      <c r="A119" s="13"/>
      <c r="B119" s="226"/>
      <c r="C119" s="227"/>
      <c r="D119" s="228" t="s">
        <v>145</v>
      </c>
      <c r="E119" s="229" t="s">
        <v>18</v>
      </c>
      <c r="F119" s="230" t="s">
        <v>185</v>
      </c>
      <c r="G119" s="227"/>
      <c r="H119" s="231">
        <v>482.4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145</v>
      </c>
      <c r="AU119" s="237" t="s">
        <v>83</v>
      </c>
      <c r="AV119" s="13" t="s">
        <v>83</v>
      </c>
      <c r="AW119" s="13" t="s">
        <v>36</v>
      </c>
      <c r="AX119" s="13" t="s">
        <v>81</v>
      </c>
      <c r="AY119" s="237" t="s">
        <v>136</v>
      </c>
    </row>
    <row r="120" spans="1:65" s="2" customFormat="1" ht="22.2" customHeight="1">
      <c r="A120" s="40"/>
      <c r="B120" s="41"/>
      <c r="C120" s="214" t="s">
        <v>137</v>
      </c>
      <c r="D120" s="214" t="s">
        <v>139</v>
      </c>
      <c r="E120" s="215" t="s">
        <v>186</v>
      </c>
      <c r="F120" s="216" t="s">
        <v>187</v>
      </c>
      <c r="G120" s="217" t="s">
        <v>142</v>
      </c>
      <c r="H120" s="218">
        <v>2</v>
      </c>
      <c r="I120" s="219"/>
      <c r="J120" s="218">
        <f>ROUND(I120*H120,2)</f>
        <v>0</v>
      </c>
      <c r="K120" s="216" t="s">
        <v>166</v>
      </c>
      <c r="L120" s="46"/>
      <c r="M120" s="220" t="s">
        <v>18</v>
      </c>
      <c r="N120" s="221" t="s">
        <v>45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143</v>
      </c>
      <c r="AT120" s="224" t="s">
        <v>139</v>
      </c>
      <c r="AU120" s="224" t="s">
        <v>83</v>
      </c>
      <c r="AY120" s="19" t="s">
        <v>136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81</v>
      </c>
      <c r="BK120" s="225">
        <f>ROUND(I120*H120,2)</f>
        <v>0</v>
      </c>
      <c r="BL120" s="19" t="s">
        <v>143</v>
      </c>
      <c r="BM120" s="224" t="s">
        <v>188</v>
      </c>
    </row>
    <row r="121" spans="1:47" s="2" customFormat="1" ht="12">
      <c r="A121" s="40"/>
      <c r="B121" s="41"/>
      <c r="C121" s="42"/>
      <c r="D121" s="248" t="s">
        <v>168</v>
      </c>
      <c r="E121" s="42"/>
      <c r="F121" s="249" t="s">
        <v>189</v>
      </c>
      <c r="G121" s="42"/>
      <c r="H121" s="42"/>
      <c r="I121" s="250"/>
      <c r="J121" s="42"/>
      <c r="K121" s="42"/>
      <c r="L121" s="46"/>
      <c r="M121" s="251"/>
      <c r="N121" s="252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168</v>
      </c>
      <c r="AU121" s="19" t="s">
        <v>83</v>
      </c>
    </row>
    <row r="122" spans="1:51" s="14" customFormat="1" ht="12">
      <c r="A122" s="14"/>
      <c r="B122" s="238"/>
      <c r="C122" s="239"/>
      <c r="D122" s="228" t="s">
        <v>145</v>
      </c>
      <c r="E122" s="240" t="s">
        <v>18</v>
      </c>
      <c r="F122" s="241" t="s">
        <v>190</v>
      </c>
      <c r="G122" s="239"/>
      <c r="H122" s="240" t="s">
        <v>18</v>
      </c>
      <c r="I122" s="242"/>
      <c r="J122" s="239"/>
      <c r="K122" s="239"/>
      <c r="L122" s="243"/>
      <c r="M122" s="244"/>
      <c r="N122" s="245"/>
      <c r="O122" s="245"/>
      <c r="P122" s="245"/>
      <c r="Q122" s="245"/>
      <c r="R122" s="245"/>
      <c r="S122" s="245"/>
      <c r="T122" s="246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7" t="s">
        <v>145</v>
      </c>
      <c r="AU122" s="247" t="s">
        <v>83</v>
      </c>
      <c r="AV122" s="14" t="s">
        <v>81</v>
      </c>
      <c r="AW122" s="14" t="s">
        <v>36</v>
      </c>
      <c r="AX122" s="14" t="s">
        <v>74</v>
      </c>
      <c r="AY122" s="247" t="s">
        <v>136</v>
      </c>
    </row>
    <row r="123" spans="1:51" s="13" customFormat="1" ht="12">
      <c r="A123" s="13"/>
      <c r="B123" s="226"/>
      <c r="C123" s="227"/>
      <c r="D123" s="228" t="s">
        <v>145</v>
      </c>
      <c r="E123" s="229" t="s">
        <v>18</v>
      </c>
      <c r="F123" s="230" t="s">
        <v>191</v>
      </c>
      <c r="G123" s="227"/>
      <c r="H123" s="231">
        <v>2</v>
      </c>
      <c r="I123" s="232"/>
      <c r="J123" s="227"/>
      <c r="K123" s="227"/>
      <c r="L123" s="233"/>
      <c r="M123" s="234"/>
      <c r="N123" s="235"/>
      <c r="O123" s="235"/>
      <c r="P123" s="235"/>
      <c r="Q123" s="235"/>
      <c r="R123" s="235"/>
      <c r="S123" s="235"/>
      <c r="T123" s="236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7" t="s">
        <v>145</v>
      </c>
      <c r="AU123" s="237" t="s">
        <v>83</v>
      </c>
      <c r="AV123" s="13" t="s">
        <v>83</v>
      </c>
      <c r="AW123" s="13" t="s">
        <v>36</v>
      </c>
      <c r="AX123" s="13" t="s">
        <v>81</v>
      </c>
      <c r="AY123" s="237" t="s">
        <v>136</v>
      </c>
    </row>
    <row r="124" spans="1:65" s="2" customFormat="1" ht="22.2" customHeight="1">
      <c r="A124" s="40"/>
      <c r="B124" s="41"/>
      <c r="C124" s="214" t="s">
        <v>156</v>
      </c>
      <c r="D124" s="214" t="s">
        <v>139</v>
      </c>
      <c r="E124" s="215" t="s">
        <v>192</v>
      </c>
      <c r="F124" s="216" t="s">
        <v>193</v>
      </c>
      <c r="G124" s="217" t="s">
        <v>142</v>
      </c>
      <c r="H124" s="218">
        <v>120</v>
      </c>
      <c r="I124" s="219"/>
      <c r="J124" s="218">
        <f>ROUND(I124*H124,2)</f>
        <v>0</v>
      </c>
      <c r="K124" s="216" t="s">
        <v>166</v>
      </c>
      <c r="L124" s="46"/>
      <c r="M124" s="220" t="s">
        <v>18</v>
      </c>
      <c r="N124" s="221" t="s">
        <v>45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143</v>
      </c>
      <c r="AT124" s="224" t="s">
        <v>139</v>
      </c>
      <c r="AU124" s="224" t="s">
        <v>83</v>
      </c>
      <c r="AY124" s="19" t="s">
        <v>136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81</v>
      </c>
      <c r="BK124" s="225">
        <f>ROUND(I124*H124,2)</f>
        <v>0</v>
      </c>
      <c r="BL124" s="19" t="s">
        <v>143</v>
      </c>
      <c r="BM124" s="224" t="s">
        <v>194</v>
      </c>
    </row>
    <row r="125" spans="1:47" s="2" customFormat="1" ht="12">
      <c r="A125" s="40"/>
      <c r="B125" s="41"/>
      <c r="C125" s="42"/>
      <c r="D125" s="248" t="s">
        <v>168</v>
      </c>
      <c r="E125" s="42"/>
      <c r="F125" s="249" t="s">
        <v>195</v>
      </c>
      <c r="G125" s="42"/>
      <c r="H125" s="42"/>
      <c r="I125" s="250"/>
      <c r="J125" s="42"/>
      <c r="K125" s="42"/>
      <c r="L125" s="46"/>
      <c r="M125" s="251"/>
      <c r="N125" s="252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168</v>
      </c>
      <c r="AU125" s="19" t="s">
        <v>83</v>
      </c>
    </row>
    <row r="126" spans="1:51" s="13" customFormat="1" ht="12">
      <c r="A126" s="13"/>
      <c r="B126" s="226"/>
      <c r="C126" s="227"/>
      <c r="D126" s="228" t="s">
        <v>145</v>
      </c>
      <c r="E126" s="229" t="s">
        <v>18</v>
      </c>
      <c r="F126" s="230" t="s">
        <v>196</v>
      </c>
      <c r="G126" s="227"/>
      <c r="H126" s="231">
        <v>120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145</v>
      </c>
      <c r="AU126" s="237" t="s">
        <v>83</v>
      </c>
      <c r="AV126" s="13" t="s">
        <v>83</v>
      </c>
      <c r="AW126" s="13" t="s">
        <v>36</v>
      </c>
      <c r="AX126" s="13" t="s">
        <v>81</v>
      </c>
      <c r="AY126" s="237" t="s">
        <v>136</v>
      </c>
    </row>
    <row r="127" spans="1:65" s="2" customFormat="1" ht="22.2" customHeight="1">
      <c r="A127" s="40"/>
      <c r="B127" s="41"/>
      <c r="C127" s="214" t="s">
        <v>197</v>
      </c>
      <c r="D127" s="214" t="s">
        <v>139</v>
      </c>
      <c r="E127" s="215" t="s">
        <v>198</v>
      </c>
      <c r="F127" s="216" t="s">
        <v>199</v>
      </c>
      <c r="G127" s="217" t="s">
        <v>142</v>
      </c>
      <c r="H127" s="218">
        <v>2</v>
      </c>
      <c r="I127" s="219"/>
      <c r="J127" s="218">
        <f>ROUND(I127*H127,2)</f>
        <v>0</v>
      </c>
      <c r="K127" s="216" t="s">
        <v>166</v>
      </c>
      <c r="L127" s="46"/>
      <c r="M127" s="220" t="s">
        <v>18</v>
      </c>
      <c r="N127" s="221" t="s">
        <v>45</v>
      </c>
      <c r="O127" s="86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143</v>
      </c>
      <c r="AT127" s="224" t="s">
        <v>139</v>
      </c>
      <c r="AU127" s="224" t="s">
        <v>83</v>
      </c>
      <c r="AY127" s="19" t="s">
        <v>136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81</v>
      </c>
      <c r="BK127" s="225">
        <f>ROUND(I127*H127,2)</f>
        <v>0</v>
      </c>
      <c r="BL127" s="19" t="s">
        <v>143</v>
      </c>
      <c r="BM127" s="224" t="s">
        <v>200</v>
      </c>
    </row>
    <row r="128" spans="1:47" s="2" customFormat="1" ht="12">
      <c r="A128" s="40"/>
      <c r="B128" s="41"/>
      <c r="C128" s="42"/>
      <c r="D128" s="248" t="s">
        <v>168</v>
      </c>
      <c r="E128" s="42"/>
      <c r="F128" s="249" t="s">
        <v>201</v>
      </c>
      <c r="G128" s="42"/>
      <c r="H128" s="42"/>
      <c r="I128" s="250"/>
      <c r="J128" s="42"/>
      <c r="K128" s="42"/>
      <c r="L128" s="46"/>
      <c r="M128" s="251"/>
      <c r="N128" s="252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168</v>
      </c>
      <c r="AU128" s="19" t="s">
        <v>83</v>
      </c>
    </row>
    <row r="129" spans="1:51" s="13" customFormat="1" ht="12">
      <c r="A129" s="13"/>
      <c r="B129" s="226"/>
      <c r="C129" s="227"/>
      <c r="D129" s="228" t="s">
        <v>145</v>
      </c>
      <c r="E129" s="229" t="s">
        <v>18</v>
      </c>
      <c r="F129" s="230" t="s">
        <v>191</v>
      </c>
      <c r="G129" s="227"/>
      <c r="H129" s="231">
        <v>2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145</v>
      </c>
      <c r="AU129" s="237" t="s">
        <v>83</v>
      </c>
      <c r="AV129" s="13" t="s">
        <v>83</v>
      </c>
      <c r="AW129" s="13" t="s">
        <v>36</v>
      </c>
      <c r="AX129" s="13" t="s">
        <v>81</v>
      </c>
      <c r="AY129" s="237" t="s">
        <v>136</v>
      </c>
    </row>
    <row r="130" spans="1:65" s="2" customFormat="1" ht="14.4" customHeight="1">
      <c r="A130" s="40"/>
      <c r="B130" s="41"/>
      <c r="C130" s="214" t="s">
        <v>202</v>
      </c>
      <c r="D130" s="214" t="s">
        <v>139</v>
      </c>
      <c r="E130" s="215" t="s">
        <v>203</v>
      </c>
      <c r="F130" s="216" t="s">
        <v>204</v>
      </c>
      <c r="G130" s="217" t="s">
        <v>165</v>
      </c>
      <c r="H130" s="218">
        <v>313.69</v>
      </c>
      <c r="I130" s="219"/>
      <c r="J130" s="218">
        <f>ROUND(I130*H130,2)</f>
        <v>0</v>
      </c>
      <c r="K130" s="216" t="s">
        <v>166</v>
      </c>
      <c r="L130" s="46"/>
      <c r="M130" s="220" t="s">
        <v>18</v>
      </c>
      <c r="N130" s="221" t="s">
        <v>45</v>
      </c>
      <c r="O130" s="86"/>
      <c r="P130" s="222">
        <f>O130*H130</f>
        <v>0</v>
      </c>
      <c r="Q130" s="222">
        <v>1E-05</v>
      </c>
      <c r="R130" s="222">
        <f>Q130*H130</f>
        <v>0.0031369</v>
      </c>
      <c r="S130" s="222">
        <v>0</v>
      </c>
      <c r="T130" s="22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143</v>
      </c>
      <c r="AT130" s="224" t="s">
        <v>139</v>
      </c>
      <c r="AU130" s="224" t="s">
        <v>83</v>
      </c>
      <c r="AY130" s="19" t="s">
        <v>136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9" t="s">
        <v>81</v>
      </c>
      <c r="BK130" s="225">
        <f>ROUND(I130*H130,2)</f>
        <v>0</v>
      </c>
      <c r="BL130" s="19" t="s">
        <v>143</v>
      </c>
      <c r="BM130" s="224" t="s">
        <v>205</v>
      </c>
    </row>
    <row r="131" spans="1:47" s="2" customFormat="1" ht="12">
      <c r="A131" s="40"/>
      <c r="B131" s="41"/>
      <c r="C131" s="42"/>
      <c r="D131" s="248" t="s">
        <v>168</v>
      </c>
      <c r="E131" s="42"/>
      <c r="F131" s="249" t="s">
        <v>206</v>
      </c>
      <c r="G131" s="42"/>
      <c r="H131" s="42"/>
      <c r="I131" s="250"/>
      <c r="J131" s="42"/>
      <c r="K131" s="42"/>
      <c r="L131" s="46"/>
      <c r="M131" s="251"/>
      <c r="N131" s="25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168</v>
      </c>
      <c r="AU131" s="19" t="s">
        <v>83</v>
      </c>
    </row>
    <row r="132" spans="1:51" s="14" customFormat="1" ht="12">
      <c r="A132" s="14"/>
      <c r="B132" s="238"/>
      <c r="C132" s="239"/>
      <c r="D132" s="228" t="s">
        <v>145</v>
      </c>
      <c r="E132" s="240" t="s">
        <v>18</v>
      </c>
      <c r="F132" s="241" t="s">
        <v>207</v>
      </c>
      <c r="G132" s="239"/>
      <c r="H132" s="240" t="s">
        <v>18</v>
      </c>
      <c r="I132" s="242"/>
      <c r="J132" s="239"/>
      <c r="K132" s="239"/>
      <c r="L132" s="243"/>
      <c r="M132" s="244"/>
      <c r="N132" s="245"/>
      <c r="O132" s="245"/>
      <c r="P132" s="245"/>
      <c r="Q132" s="245"/>
      <c r="R132" s="245"/>
      <c r="S132" s="245"/>
      <c r="T132" s="246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7" t="s">
        <v>145</v>
      </c>
      <c r="AU132" s="247" t="s">
        <v>83</v>
      </c>
      <c r="AV132" s="14" t="s">
        <v>81</v>
      </c>
      <c r="AW132" s="14" t="s">
        <v>36</v>
      </c>
      <c r="AX132" s="14" t="s">
        <v>74</v>
      </c>
      <c r="AY132" s="247" t="s">
        <v>136</v>
      </c>
    </row>
    <row r="133" spans="1:51" s="13" customFormat="1" ht="12">
      <c r="A133" s="13"/>
      <c r="B133" s="226"/>
      <c r="C133" s="227"/>
      <c r="D133" s="228" t="s">
        <v>145</v>
      </c>
      <c r="E133" s="229" t="s">
        <v>18</v>
      </c>
      <c r="F133" s="230" t="s">
        <v>208</v>
      </c>
      <c r="G133" s="227"/>
      <c r="H133" s="231">
        <v>313.69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145</v>
      </c>
      <c r="AU133" s="237" t="s">
        <v>83</v>
      </c>
      <c r="AV133" s="13" t="s">
        <v>83</v>
      </c>
      <c r="AW133" s="13" t="s">
        <v>36</v>
      </c>
      <c r="AX133" s="13" t="s">
        <v>74</v>
      </c>
      <c r="AY133" s="237" t="s">
        <v>136</v>
      </c>
    </row>
    <row r="134" spans="1:51" s="15" customFormat="1" ht="12">
      <c r="A134" s="15"/>
      <c r="B134" s="253"/>
      <c r="C134" s="254"/>
      <c r="D134" s="228" t="s">
        <v>145</v>
      </c>
      <c r="E134" s="255" t="s">
        <v>18</v>
      </c>
      <c r="F134" s="256" t="s">
        <v>173</v>
      </c>
      <c r="G134" s="254"/>
      <c r="H134" s="257">
        <v>313.69</v>
      </c>
      <c r="I134" s="258"/>
      <c r="J134" s="254"/>
      <c r="K134" s="254"/>
      <c r="L134" s="259"/>
      <c r="M134" s="260"/>
      <c r="N134" s="261"/>
      <c r="O134" s="261"/>
      <c r="P134" s="261"/>
      <c r="Q134" s="261"/>
      <c r="R134" s="261"/>
      <c r="S134" s="261"/>
      <c r="T134" s="26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3" t="s">
        <v>145</v>
      </c>
      <c r="AU134" s="263" t="s">
        <v>83</v>
      </c>
      <c r="AV134" s="15" t="s">
        <v>143</v>
      </c>
      <c r="AW134" s="15" t="s">
        <v>36</v>
      </c>
      <c r="AX134" s="15" t="s">
        <v>81</v>
      </c>
      <c r="AY134" s="263" t="s">
        <v>136</v>
      </c>
    </row>
    <row r="135" spans="1:63" s="12" customFormat="1" ht="22.8" customHeight="1">
      <c r="A135" s="12"/>
      <c r="B135" s="198"/>
      <c r="C135" s="199"/>
      <c r="D135" s="200" t="s">
        <v>73</v>
      </c>
      <c r="E135" s="212" t="s">
        <v>209</v>
      </c>
      <c r="F135" s="212" t="s">
        <v>210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SUM(P136:P284)</f>
        <v>0</v>
      </c>
      <c r="Q135" s="206"/>
      <c r="R135" s="207">
        <f>SUM(R136:R284)</f>
        <v>24.094428399999998</v>
      </c>
      <c r="S135" s="206"/>
      <c r="T135" s="208">
        <f>SUM(T136:T284)</f>
        <v>58.22804000000001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81</v>
      </c>
      <c r="AT135" s="210" t="s">
        <v>73</v>
      </c>
      <c r="AU135" s="210" t="s">
        <v>81</v>
      </c>
      <c r="AY135" s="209" t="s">
        <v>136</v>
      </c>
      <c r="BK135" s="211">
        <f>SUM(BK136:BK284)</f>
        <v>0</v>
      </c>
    </row>
    <row r="136" spans="1:65" s="2" customFormat="1" ht="14.4" customHeight="1">
      <c r="A136" s="40"/>
      <c r="B136" s="41"/>
      <c r="C136" s="214" t="s">
        <v>211</v>
      </c>
      <c r="D136" s="214" t="s">
        <v>139</v>
      </c>
      <c r="E136" s="215" t="s">
        <v>212</v>
      </c>
      <c r="F136" s="216" t="s">
        <v>213</v>
      </c>
      <c r="G136" s="217" t="s">
        <v>165</v>
      </c>
      <c r="H136" s="218">
        <v>1128.82</v>
      </c>
      <c r="I136" s="219"/>
      <c r="J136" s="218">
        <f>ROUND(I136*H136,2)</f>
        <v>0</v>
      </c>
      <c r="K136" s="216" t="s">
        <v>166</v>
      </c>
      <c r="L136" s="46"/>
      <c r="M136" s="220" t="s">
        <v>18</v>
      </c>
      <c r="N136" s="221" t="s">
        <v>45</v>
      </c>
      <c r="O136" s="8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143</v>
      </c>
      <c r="AT136" s="224" t="s">
        <v>139</v>
      </c>
      <c r="AU136" s="224" t="s">
        <v>83</v>
      </c>
      <c r="AY136" s="19" t="s">
        <v>136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9" t="s">
        <v>81</v>
      </c>
      <c r="BK136" s="225">
        <f>ROUND(I136*H136,2)</f>
        <v>0</v>
      </c>
      <c r="BL136" s="19" t="s">
        <v>143</v>
      </c>
      <c r="BM136" s="224" t="s">
        <v>214</v>
      </c>
    </row>
    <row r="137" spans="1:47" s="2" customFormat="1" ht="12">
      <c r="A137" s="40"/>
      <c r="B137" s="41"/>
      <c r="C137" s="42"/>
      <c r="D137" s="248" t="s">
        <v>168</v>
      </c>
      <c r="E137" s="42"/>
      <c r="F137" s="249" t="s">
        <v>215</v>
      </c>
      <c r="G137" s="42"/>
      <c r="H137" s="42"/>
      <c r="I137" s="250"/>
      <c r="J137" s="42"/>
      <c r="K137" s="42"/>
      <c r="L137" s="46"/>
      <c r="M137" s="251"/>
      <c r="N137" s="252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168</v>
      </c>
      <c r="AU137" s="19" t="s">
        <v>83</v>
      </c>
    </row>
    <row r="138" spans="1:51" s="14" customFormat="1" ht="12">
      <c r="A138" s="14"/>
      <c r="B138" s="238"/>
      <c r="C138" s="239"/>
      <c r="D138" s="228" t="s">
        <v>145</v>
      </c>
      <c r="E138" s="240" t="s">
        <v>18</v>
      </c>
      <c r="F138" s="241" t="s">
        <v>216</v>
      </c>
      <c r="G138" s="239"/>
      <c r="H138" s="240" t="s">
        <v>18</v>
      </c>
      <c r="I138" s="242"/>
      <c r="J138" s="239"/>
      <c r="K138" s="239"/>
      <c r="L138" s="243"/>
      <c r="M138" s="244"/>
      <c r="N138" s="245"/>
      <c r="O138" s="245"/>
      <c r="P138" s="245"/>
      <c r="Q138" s="245"/>
      <c r="R138" s="245"/>
      <c r="S138" s="245"/>
      <c r="T138" s="246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7" t="s">
        <v>145</v>
      </c>
      <c r="AU138" s="247" t="s">
        <v>83</v>
      </c>
      <c r="AV138" s="14" t="s">
        <v>81</v>
      </c>
      <c r="AW138" s="14" t="s">
        <v>36</v>
      </c>
      <c r="AX138" s="14" t="s">
        <v>74</v>
      </c>
      <c r="AY138" s="247" t="s">
        <v>136</v>
      </c>
    </row>
    <row r="139" spans="1:51" s="14" customFormat="1" ht="12">
      <c r="A139" s="14"/>
      <c r="B139" s="238"/>
      <c r="C139" s="239"/>
      <c r="D139" s="228" t="s">
        <v>145</v>
      </c>
      <c r="E139" s="240" t="s">
        <v>18</v>
      </c>
      <c r="F139" s="241" t="s">
        <v>217</v>
      </c>
      <c r="G139" s="239"/>
      <c r="H139" s="240" t="s">
        <v>18</v>
      </c>
      <c r="I139" s="242"/>
      <c r="J139" s="239"/>
      <c r="K139" s="239"/>
      <c r="L139" s="243"/>
      <c r="M139" s="244"/>
      <c r="N139" s="245"/>
      <c r="O139" s="245"/>
      <c r="P139" s="245"/>
      <c r="Q139" s="245"/>
      <c r="R139" s="245"/>
      <c r="S139" s="245"/>
      <c r="T139" s="24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7" t="s">
        <v>145</v>
      </c>
      <c r="AU139" s="247" t="s">
        <v>83</v>
      </c>
      <c r="AV139" s="14" t="s">
        <v>81</v>
      </c>
      <c r="AW139" s="14" t="s">
        <v>36</v>
      </c>
      <c r="AX139" s="14" t="s">
        <v>74</v>
      </c>
      <c r="AY139" s="247" t="s">
        <v>136</v>
      </c>
    </row>
    <row r="140" spans="1:51" s="13" customFormat="1" ht="12">
      <c r="A140" s="13"/>
      <c r="B140" s="226"/>
      <c r="C140" s="227"/>
      <c r="D140" s="228" t="s">
        <v>145</v>
      </c>
      <c r="E140" s="229" t="s">
        <v>18</v>
      </c>
      <c r="F140" s="230" t="s">
        <v>218</v>
      </c>
      <c r="G140" s="227"/>
      <c r="H140" s="231">
        <v>276.24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145</v>
      </c>
      <c r="AU140" s="237" t="s">
        <v>83</v>
      </c>
      <c r="AV140" s="13" t="s">
        <v>83</v>
      </c>
      <c r="AW140" s="13" t="s">
        <v>36</v>
      </c>
      <c r="AX140" s="13" t="s">
        <v>74</v>
      </c>
      <c r="AY140" s="237" t="s">
        <v>136</v>
      </c>
    </row>
    <row r="141" spans="1:51" s="13" customFormat="1" ht="12">
      <c r="A141" s="13"/>
      <c r="B141" s="226"/>
      <c r="C141" s="227"/>
      <c r="D141" s="228" t="s">
        <v>145</v>
      </c>
      <c r="E141" s="229" t="s">
        <v>18</v>
      </c>
      <c r="F141" s="230" t="s">
        <v>219</v>
      </c>
      <c r="G141" s="227"/>
      <c r="H141" s="231">
        <v>-0.5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145</v>
      </c>
      <c r="AU141" s="237" t="s">
        <v>83</v>
      </c>
      <c r="AV141" s="13" t="s">
        <v>83</v>
      </c>
      <c r="AW141" s="13" t="s">
        <v>36</v>
      </c>
      <c r="AX141" s="13" t="s">
        <v>74</v>
      </c>
      <c r="AY141" s="237" t="s">
        <v>136</v>
      </c>
    </row>
    <row r="142" spans="1:51" s="13" customFormat="1" ht="12">
      <c r="A142" s="13"/>
      <c r="B142" s="226"/>
      <c r="C142" s="227"/>
      <c r="D142" s="228" t="s">
        <v>145</v>
      </c>
      <c r="E142" s="229" t="s">
        <v>18</v>
      </c>
      <c r="F142" s="230" t="s">
        <v>220</v>
      </c>
      <c r="G142" s="227"/>
      <c r="H142" s="231">
        <v>-2.81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145</v>
      </c>
      <c r="AU142" s="237" t="s">
        <v>83</v>
      </c>
      <c r="AV142" s="13" t="s">
        <v>83</v>
      </c>
      <c r="AW142" s="13" t="s">
        <v>36</v>
      </c>
      <c r="AX142" s="13" t="s">
        <v>74</v>
      </c>
      <c r="AY142" s="237" t="s">
        <v>136</v>
      </c>
    </row>
    <row r="143" spans="1:51" s="16" customFormat="1" ht="12">
      <c r="A143" s="16"/>
      <c r="B143" s="264"/>
      <c r="C143" s="265"/>
      <c r="D143" s="228" t="s">
        <v>145</v>
      </c>
      <c r="E143" s="266" t="s">
        <v>18</v>
      </c>
      <c r="F143" s="267" t="s">
        <v>221</v>
      </c>
      <c r="G143" s="265"/>
      <c r="H143" s="268">
        <v>272.93</v>
      </c>
      <c r="I143" s="269"/>
      <c r="J143" s="265"/>
      <c r="K143" s="265"/>
      <c r="L143" s="270"/>
      <c r="M143" s="271"/>
      <c r="N143" s="272"/>
      <c r="O143" s="272"/>
      <c r="P143" s="272"/>
      <c r="Q143" s="272"/>
      <c r="R143" s="272"/>
      <c r="S143" s="272"/>
      <c r="T143" s="273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74" t="s">
        <v>145</v>
      </c>
      <c r="AU143" s="274" t="s">
        <v>83</v>
      </c>
      <c r="AV143" s="16" t="s">
        <v>151</v>
      </c>
      <c r="AW143" s="16" t="s">
        <v>36</v>
      </c>
      <c r="AX143" s="16" t="s">
        <v>74</v>
      </c>
      <c r="AY143" s="274" t="s">
        <v>136</v>
      </c>
    </row>
    <row r="144" spans="1:51" s="14" customFormat="1" ht="12">
      <c r="A144" s="14"/>
      <c r="B144" s="238"/>
      <c r="C144" s="239"/>
      <c r="D144" s="228" t="s">
        <v>145</v>
      </c>
      <c r="E144" s="240" t="s">
        <v>18</v>
      </c>
      <c r="F144" s="241" t="s">
        <v>222</v>
      </c>
      <c r="G144" s="239"/>
      <c r="H144" s="240" t="s">
        <v>18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145</v>
      </c>
      <c r="AU144" s="247" t="s">
        <v>83</v>
      </c>
      <c r="AV144" s="14" t="s">
        <v>81</v>
      </c>
      <c r="AW144" s="14" t="s">
        <v>36</v>
      </c>
      <c r="AX144" s="14" t="s">
        <v>74</v>
      </c>
      <c r="AY144" s="247" t="s">
        <v>136</v>
      </c>
    </row>
    <row r="145" spans="1:51" s="13" customFormat="1" ht="12">
      <c r="A145" s="13"/>
      <c r="B145" s="226"/>
      <c r="C145" s="227"/>
      <c r="D145" s="228" t="s">
        <v>145</v>
      </c>
      <c r="E145" s="229" t="s">
        <v>18</v>
      </c>
      <c r="F145" s="230" t="s">
        <v>172</v>
      </c>
      <c r="G145" s="227"/>
      <c r="H145" s="231">
        <v>482.4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145</v>
      </c>
      <c r="AU145" s="237" t="s">
        <v>83</v>
      </c>
      <c r="AV145" s="13" t="s">
        <v>83</v>
      </c>
      <c r="AW145" s="13" t="s">
        <v>36</v>
      </c>
      <c r="AX145" s="13" t="s">
        <v>74</v>
      </c>
      <c r="AY145" s="237" t="s">
        <v>136</v>
      </c>
    </row>
    <row r="146" spans="1:51" s="13" customFormat="1" ht="12">
      <c r="A146" s="13"/>
      <c r="B146" s="226"/>
      <c r="C146" s="227"/>
      <c r="D146" s="228" t="s">
        <v>145</v>
      </c>
      <c r="E146" s="229" t="s">
        <v>18</v>
      </c>
      <c r="F146" s="230" t="s">
        <v>223</v>
      </c>
      <c r="G146" s="227"/>
      <c r="H146" s="231">
        <v>12.67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145</v>
      </c>
      <c r="AU146" s="237" t="s">
        <v>83</v>
      </c>
      <c r="AV146" s="13" t="s">
        <v>83</v>
      </c>
      <c r="AW146" s="13" t="s">
        <v>36</v>
      </c>
      <c r="AX146" s="13" t="s">
        <v>74</v>
      </c>
      <c r="AY146" s="237" t="s">
        <v>136</v>
      </c>
    </row>
    <row r="147" spans="1:51" s="13" customFormat="1" ht="12">
      <c r="A147" s="13"/>
      <c r="B147" s="226"/>
      <c r="C147" s="227"/>
      <c r="D147" s="228" t="s">
        <v>145</v>
      </c>
      <c r="E147" s="229" t="s">
        <v>18</v>
      </c>
      <c r="F147" s="230" t="s">
        <v>224</v>
      </c>
      <c r="G147" s="227"/>
      <c r="H147" s="231">
        <v>-1.04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145</v>
      </c>
      <c r="AU147" s="237" t="s">
        <v>83</v>
      </c>
      <c r="AV147" s="13" t="s">
        <v>83</v>
      </c>
      <c r="AW147" s="13" t="s">
        <v>36</v>
      </c>
      <c r="AX147" s="13" t="s">
        <v>74</v>
      </c>
      <c r="AY147" s="237" t="s">
        <v>136</v>
      </c>
    </row>
    <row r="148" spans="1:51" s="16" customFormat="1" ht="12">
      <c r="A148" s="16"/>
      <c r="B148" s="264"/>
      <c r="C148" s="265"/>
      <c r="D148" s="228" t="s">
        <v>145</v>
      </c>
      <c r="E148" s="266" t="s">
        <v>18</v>
      </c>
      <c r="F148" s="267" t="s">
        <v>221</v>
      </c>
      <c r="G148" s="265"/>
      <c r="H148" s="268">
        <v>494.03</v>
      </c>
      <c r="I148" s="269"/>
      <c r="J148" s="265"/>
      <c r="K148" s="265"/>
      <c r="L148" s="270"/>
      <c r="M148" s="271"/>
      <c r="N148" s="272"/>
      <c r="O148" s="272"/>
      <c r="P148" s="272"/>
      <c r="Q148" s="272"/>
      <c r="R148" s="272"/>
      <c r="S148" s="272"/>
      <c r="T148" s="273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T148" s="274" t="s">
        <v>145</v>
      </c>
      <c r="AU148" s="274" t="s">
        <v>83</v>
      </c>
      <c r="AV148" s="16" t="s">
        <v>151</v>
      </c>
      <c r="AW148" s="16" t="s">
        <v>36</v>
      </c>
      <c r="AX148" s="16" t="s">
        <v>74</v>
      </c>
      <c r="AY148" s="274" t="s">
        <v>136</v>
      </c>
    </row>
    <row r="149" spans="1:51" s="14" customFormat="1" ht="12">
      <c r="A149" s="14"/>
      <c r="B149" s="238"/>
      <c r="C149" s="239"/>
      <c r="D149" s="228" t="s">
        <v>145</v>
      </c>
      <c r="E149" s="240" t="s">
        <v>18</v>
      </c>
      <c r="F149" s="241" t="s">
        <v>225</v>
      </c>
      <c r="G149" s="239"/>
      <c r="H149" s="240" t="s">
        <v>18</v>
      </c>
      <c r="I149" s="242"/>
      <c r="J149" s="239"/>
      <c r="K149" s="239"/>
      <c r="L149" s="243"/>
      <c r="M149" s="244"/>
      <c r="N149" s="245"/>
      <c r="O149" s="245"/>
      <c r="P149" s="245"/>
      <c r="Q149" s="245"/>
      <c r="R149" s="245"/>
      <c r="S149" s="245"/>
      <c r="T149" s="246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7" t="s">
        <v>145</v>
      </c>
      <c r="AU149" s="247" t="s">
        <v>83</v>
      </c>
      <c r="AV149" s="14" t="s">
        <v>81</v>
      </c>
      <c r="AW149" s="14" t="s">
        <v>36</v>
      </c>
      <c r="AX149" s="14" t="s">
        <v>74</v>
      </c>
      <c r="AY149" s="247" t="s">
        <v>136</v>
      </c>
    </row>
    <row r="150" spans="1:51" s="13" customFormat="1" ht="12">
      <c r="A150" s="13"/>
      <c r="B150" s="226"/>
      <c r="C150" s="227"/>
      <c r="D150" s="228" t="s">
        <v>145</v>
      </c>
      <c r="E150" s="229" t="s">
        <v>18</v>
      </c>
      <c r="F150" s="230" t="s">
        <v>226</v>
      </c>
      <c r="G150" s="227"/>
      <c r="H150" s="231">
        <v>29.32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145</v>
      </c>
      <c r="AU150" s="237" t="s">
        <v>83</v>
      </c>
      <c r="AV150" s="13" t="s">
        <v>83</v>
      </c>
      <c r="AW150" s="13" t="s">
        <v>36</v>
      </c>
      <c r="AX150" s="13" t="s">
        <v>74</v>
      </c>
      <c r="AY150" s="237" t="s">
        <v>136</v>
      </c>
    </row>
    <row r="151" spans="1:51" s="16" customFormat="1" ht="12">
      <c r="A151" s="16"/>
      <c r="B151" s="264"/>
      <c r="C151" s="265"/>
      <c r="D151" s="228" t="s">
        <v>145</v>
      </c>
      <c r="E151" s="266" t="s">
        <v>18</v>
      </c>
      <c r="F151" s="267" t="s">
        <v>221</v>
      </c>
      <c r="G151" s="265"/>
      <c r="H151" s="268">
        <v>29.32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T151" s="274" t="s">
        <v>145</v>
      </c>
      <c r="AU151" s="274" t="s">
        <v>83</v>
      </c>
      <c r="AV151" s="16" t="s">
        <v>151</v>
      </c>
      <c r="AW151" s="16" t="s">
        <v>36</v>
      </c>
      <c r="AX151" s="16" t="s">
        <v>74</v>
      </c>
      <c r="AY151" s="274" t="s">
        <v>136</v>
      </c>
    </row>
    <row r="152" spans="1:51" s="14" customFormat="1" ht="12">
      <c r="A152" s="14"/>
      <c r="B152" s="238"/>
      <c r="C152" s="239"/>
      <c r="D152" s="228" t="s">
        <v>145</v>
      </c>
      <c r="E152" s="240" t="s">
        <v>18</v>
      </c>
      <c r="F152" s="241" t="s">
        <v>227</v>
      </c>
      <c r="G152" s="239"/>
      <c r="H152" s="240" t="s">
        <v>18</v>
      </c>
      <c r="I152" s="242"/>
      <c r="J152" s="239"/>
      <c r="K152" s="239"/>
      <c r="L152" s="243"/>
      <c r="M152" s="244"/>
      <c r="N152" s="245"/>
      <c r="O152" s="245"/>
      <c r="P152" s="245"/>
      <c r="Q152" s="245"/>
      <c r="R152" s="245"/>
      <c r="S152" s="245"/>
      <c r="T152" s="24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7" t="s">
        <v>145</v>
      </c>
      <c r="AU152" s="247" t="s">
        <v>83</v>
      </c>
      <c r="AV152" s="14" t="s">
        <v>81</v>
      </c>
      <c r="AW152" s="14" t="s">
        <v>36</v>
      </c>
      <c r="AX152" s="14" t="s">
        <v>74</v>
      </c>
      <c r="AY152" s="247" t="s">
        <v>136</v>
      </c>
    </row>
    <row r="153" spans="1:51" s="13" customFormat="1" ht="12">
      <c r="A153" s="13"/>
      <c r="B153" s="226"/>
      <c r="C153" s="227"/>
      <c r="D153" s="228" t="s">
        <v>145</v>
      </c>
      <c r="E153" s="229" t="s">
        <v>18</v>
      </c>
      <c r="F153" s="230" t="s">
        <v>228</v>
      </c>
      <c r="G153" s="227"/>
      <c r="H153" s="231">
        <v>55.27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145</v>
      </c>
      <c r="AU153" s="237" t="s">
        <v>83</v>
      </c>
      <c r="AV153" s="13" t="s">
        <v>83</v>
      </c>
      <c r="AW153" s="13" t="s">
        <v>36</v>
      </c>
      <c r="AX153" s="13" t="s">
        <v>74</v>
      </c>
      <c r="AY153" s="237" t="s">
        <v>136</v>
      </c>
    </row>
    <row r="154" spans="1:51" s="13" customFormat="1" ht="12">
      <c r="A154" s="13"/>
      <c r="B154" s="226"/>
      <c r="C154" s="227"/>
      <c r="D154" s="228" t="s">
        <v>145</v>
      </c>
      <c r="E154" s="229" t="s">
        <v>18</v>
      </c>
      <c r="F154" s="230" t="s">
        <v>229</v>
      </c>
      <c r="G154" s="227"/>
      <c r="H154" s="231">
        <v>-0.5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145</v>
      </c>
      <c r="AU154" s="237" t="s">
        <v>83</v>
      </c>
      <c r="AV154" s="13" t="s">
        <v>83</v>
      </c>
      <c r="AW154" s="13" t="s">
        <v>36</v>
      </c>
      <c r="AX154" s="13" t="s">
        <v>74</v>
      </c>
      <c r="AY154" s="237" t="s">
        <v>136</v>
      </c>
    </row>
    <row r="155" spans="1:51" s="16" customFormat="1" ht="12">
      <c r="A155" s="16"/>
      <c r="B155" s="264"/>
      <c r="C155" s="265"/>
      <c r="D155" s="228" t="s">
        <v>145</v>
      </c>
      <c r="E155" s="266" t="s">
        <v>18</v>
      </c>
      <c r="F155" s="267" t="s">
        <v>221</v>
      </c>
      <c r="G155" s="265"/>
      <c r="H155" s="268">
        <v>54.77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74" t="s">
        <v>145</v>
      </c>
      <c r="AU155" s="274" t="s">
        <v>83</v>
      </c>
      <c r="AV155" s="16" t="s">
        <v>151</v>
      </c>
      <c r="AW155" s="16" t="s">
        <v>36</v>
      </c>
      <c r="AX155" s="16" t="s">
        <v>74</v>
      </c>
      <c r="AY155" s="274" t="s">
        <v>136</v>
      </c>
    </row>
    <row r="156" spans="1:51" s="14" customFormat="1" ht="12">
      <c r="A156" s="14"/>
      <c r="B156" s="238"/>
      <c r="C156" s="239"/>
      <c r="D156" s="228" t="s">
        <v>145</v>
      </c>
      <c r="E156" s="240" t="s">
        <v>18</v>
      </c>
      <c r="F156" s="241" t="s">
        <v>230</v>
      </c>
      <c r="G156" s="239"/>
      <c r="H156" s="240" t="s">
        <v>18</v>
      </c>
      <c r="I156" s="242"/>
      <c r="J156" s="239"/>
      <c r="K156" s="239"/>
      <c r="L156" s="243"/>
      <c r="M156" s="244"/>
      <c r="N156" s="245"/>
      <c r="O156" s="245"/>
      <c r="P156" s="245"/>
      <c r="Q156" s="245"/>
      <c r="R156" s="245"/>
      <c r="S156" s="245"/>
      <c r="T156" s="24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7" t="s">
        <v>145</v>
      </c>
      <c r="AU156" s="247" t="s">
        <v>83</v>
      </c>
      <c r="AV156" s="14" t="s">
        <v>81</v>
      </c>
      <c r="AW156" s="14" t="s">
        <v>36</v>
      </c>
      <c r="AX156" s="14" t="s">
        <v>74</v>
      </c>
      <c r="AY156" s="247" t="s">
        <v>136</v>
      </c>
    </row>
    <row r="157" spans="1:51" s="13" customFormat="1" ht="12">
      <c r="A157" s="13"/>
      <c r="B157" s="226"/>
      <c r="C157" s="227"/>
      <c r="D157" s="228" t="s">
        <v>145</v>
      </c>
      <c r="E157" s="229" t="s">
        <v>18</v>
      </c>
      <c r="F157" s="230" t="s">
        <v>218</v>
      </c>
      <c r="G157" s="227"/>
      <c r="H157" s="231">
        <v>276.24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145</v>
      </c>
      <c r="AU157" s="237" t="s">
        <v>83</v>
      </c>
      <c r="AV157" s="13" t="s">
        <v>83</v>
      </c>
      <c r="AW157" s="13" t="s">
        <v>36</v>
      </c>
      <c r="AX157" s="13" t="s">
        <v>74</v>
      </c>
      <c r="AY157" s="237" t="s">
        <v>136</v>
      </c>
    </row>
    <row r="158" spans="1:51" s="13" customFormat="1" ht="12">
      <c r="A158" s="13"/>
      <c r="B158" s="226"/>
      <c r="C158" s="227"/>
      <c r="D158" s="228" t="s">
        <v>145</v>
      </c>
      <c r="E158" s="229" t="s">
        <v>18</v>
      </c>
      <c r="F158" s="230" t="s">
        <v>231</v>
      </c>
      <c r="G158" s="227"/>
      <c r="H158" s="231">
        <v>-14.17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145</v>
      </c>
      <c r="AU158" s="237" t="s">
        <v>83</v>
      </c>
      <c r="AV158" s="13" t="s">
        <v>83</v>
      </c>
      <c r="AW158" s="13" t="s">
        <v>36</v>
      </c>
      <c r="AX158" s="13" t="s">
        <v>74</v>
      </c>
      <c r="AY158" s="237" t="s">
        <v>136</v>
      </c>
    </row>
    <row r="159" spans="1:51" s="16" customFormat="1" ht="12">
      <c r="A159" s="16"/>
      <c r="B159" s="264"/>
      <c r="C159" s="265"/>
      <c r="D159" s="228" t="s">
        <v>145</v>
      </c>
      <c r="E159" s="266" t="s">
        <v>18</v>
      </c>
      <c r="F159" s="267" t="s">
        <v>221</v>
      </c>
      <c r="G159" s="265"/>
      <c r="H159" s="268">
        <v>262.07</v>
      </c>
      <c r="I159" s="269"/>
      <c r="J159" s="265"/>
      <c r="K159" s="265"/>
      <c r="L159" s="270"/>
      <c r="M159" s="271"/>
      <c r="N159" s="272"/>
      <c r="O159" s="272"/>
      <c r="P159" s="272"/>
      <c r="Q159" s="272"/>
      <c r="R159" s="272"/>
      <c r="S159" s="272"/>
      <c r="T159" s="273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4" t="s">
        <v>145</v>
      </c>
      <c r="AU159" s="274" t="s">
        <v>83</v>
      </c>
      <c r="AV159" s="16" t="s">
        <v>151</v>
      </c>
      <c r="AW159" s="16" t="s">
        <v>36</v>
      </c>
      <c r="AX159" s="16" t="s">
        <v>74</v>
      </c>
      <c r="AY159" s="274" t="s">
        <v>136</v>
      </c>
    </row>
    <row r="160" spans="1:51" s="14" customFormat="1" ht="12">
      <c r="A160" s="14"/>
      <c r="B160" s="238"/>
      <c r="C160" s="239"/>
      <c r="D160" s="228" t="s">
        <v>145</v>
      </c>
      <c r="E160" s="240" t="s">
        <v>18</v>
      </c>
      <c r="F160" s="241" t="s">
        <v>232</v>
      </c>
      <c r="G160" s="239"/>
      <c r="H160" s="240" t="s">
        <v>18</v>
      </c>
      <c r="I160" s="242"/>
      <c r="J160" s="239"/>
      <c r="K160" s="239"/>
      <c r="L160" s="243"/>
      <c r="M160" s="244"/>
      <c r="N160" s="245"/>
      <c r="O160" s="245"/>
      <c r="P160" s="245"/>
      <c r="Q160" s="245"/>
      <c r="R160" s="245"/>
      <c r="S160" s="245"/>
      <c r="T160" s="24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7" t="s">
        <v>145</v>
      </c>
      <c r="AU160" s="247" t="s">
        <v>83</v>
      </c>
      <c r="AV160" s="14" t="s">
        <v>81</v>
      </c>
      <c r="AW160" s="14" t="s">
        <v>36</v>
      </c>
      <c r="AX160" s="14" t="s">
        <v>74</v>
      </c>
      <c r="AY160" s="247" t="s">
        <v>136</v>
      </c>
    </row>
    <row r="161" spans="1:51" s="13" customFormat="1" ht="12">
      <c r="A161" s="13"/>
      <c r="B161" s="226"/>
      <c r="C161" s="227"/>
      <c r="D161" s="228" t="s">
        <v>145</v>
      </c>
      <c r="E161" s="229" t="s">
        <v>18</v>
      </c>
      <c r="F161" s="230" t="s">
        <v>233</v>
      </c>
      <c r="G161" s="227"/>
      <c r="H161" s="231">
        <v>2.81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145</v>
      </c>
      <c r="AU161" s="237" t="s">
        <v>83</v>
      </c>
      <c r="AV161" s="13" t="s">
        <v>83</v>
      </c>
      <c r="AW161" s="13" t="s">
        <v>36</v>
      </c>
      <c r="AX161" s="13" t="s">
        <v>74</v>
      </c>
      <c r="AY161" s="237" t="s">
        <v>136</v>
      </c>
    </row>
    <row r="162" spans="1:51" s="13" customFormat="1" ht="12">
      <c r="A162" s="13"/>
      <c r="B162" s="226"/>
      <c r="C162" s="227"/>
      <c r="D162" s="228" t="s">
        <v>145</v>
      </c>
      <c r="E162" s="229" t="s">
        <v>18</v>
      </c>
      <c r="F162" s="230" t="s">
        <v>234</v>
      </c>
      <c r="G162" s="227"/>
      <c r="H162" s="231">
        <v>12.89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145</v>
      </c>
      <c r="AU162" s="237" t="s">
        <v>83</v>
      </c>
      <c r="AV162" s="13" t="s">
        <v>83</v>
      </c>
      <c r="AW162" s="13" t="s">
        <v>36</v>
      </c>
      <c r="AX162" s="13" t="s">
        <v>74</v>
      </c>
      <c r="AY162" s="237" t="s">
        <v>136</v>
      </c>
    </row>
    <row r="163" spans="1:51" s="16" customFormat="1" ht="12">
      <c r="A163" s="16"/>
      <c r="B163" s="264"/>
      <c r="C163" s="265"/>
      <c r="D163" s="228" t="s">
        <v>145</v>
      </c>
      <c r="E163" s="266" t="s">
        <v>18</v>
      </c>
      <c r="F163" s="267" t="s">
        <v>221</v>
      </c>
      <c r="G163" s="265"/>
      <c r="H163" s="268">
        <v>15.700000000000001</v>
      </c>
      <c r="I163" s="269"/>
      <c r="J163" s="265"/>
      <c r="K163" s="265"/>
      <c r="L163" s="270"/>
      <c r="M163" s="271"/>
      <c r="N163" s="272"/>
      <c r="O163" s="272"/>
      <c r="P163" s="272"/>
      <c r="Q163" s="272"/>
      <c r="R163" s="272"/>
      <c r="S163" s="272"/>
      <c r="T163" s="273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T163" s="274" t="s">
        <v>145</v>
      </c>
      <c r="AU163" s="274" t="s">
        <v>83</v>
      </c>
      <c r="AV163" s="16" t="s">
        <v>151</v>
      </c>
      <c r="AW163" s="16" t="s">
        <v>36</v>
      </c>
      <c r="AX163" s="16" t="s">
        <v>74</v>
      </c>
      <c r="AY163" s="274" t="s">
        <v>136</v>
      </c>
    </row>
    <row r="164" spans="1:51" s="15" customFormat="1" ht="12">
      <c r="A164" s="15"/>
      <c r="B164" s="253"/>
      <c r="C164" s="254"/>
      <c r="D164" s="228" t="s">
        <v>145</v>
      </c>
      <c r="E164" s="255" t="s">
        <v>18</v>
      </c>
      <c r="F164" s="256" t="s">
        <v>173</v>
      </c>
      <c r="G164" s="254"/>
      <c r="H164" s="257">
        <v>1128.82</v>
      </c>
      <c r="I164" s="258"/>
      <c r="J164" s="254"/>
      <c r="K164" s="254"/>
      <c r="L164" s="259"/>
      <c r="M164" s="260"/>
      <c r="N164" s="261"/>
      <c r="O164" s="261"/>
      <c r="P164" s="261"/>
      <c r="Q164" s="261"/>
      <c r="R164" s="261"/>
      <c r="S164" s="261"/>
      <c r="T164" s="262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3" t="s">
        <v>145</v>
      </c>
      <c r="AU164" s="263" t="s">
        <v>83</v>
      </c>
      <c r="AV164" s="15" t="s">
        <v>143</v>
      </c>
      <c r="AW164" s="15" t="s">
        <v>36</v>
      </c>
      <c r="AX164" s="15" t="s">
        <v>81</v>
      </c>
      <c r="AY164" s="263" t="s">
        <v>136</v>
      </c>
    </row>
    <row r="165" spans="1:65" s="2" customFormat="1" ht="14.4" customHeight="1">
      <c r="A165" s="40"/>
      <c r="B165" s="41"/>
      <c r="C165" s="214" t="s">
        <v>235</v>
      </c>
      <c r="D165" s="214" t="s">
        <v>139</v>
      </c>
      <c r="E165" s="215" t="s">
        <v>236</v>
      </c>
      <c r="F165" s="216" t="s">
        <v>237</v>
      </c>
      <c r="G165" s="217" t="s">
        <v>165</v>
      </c>
      <c r="H165" s="218">
        <v>86.68</v>
      </c>
      <c r="I165" s="219"/>
      <c r="J165" s="218">
        <f>ROUND(I165*H165,2)</f>
        <v>0</v>
      </c>
      <c r="K165" s="216" t="s">
        <v>166</v>
      </c>
      <c r="L165" s="46"/>
      <c r="M165" s="220" t="s">
        <v>18</v>
      </c>
      <c r="N165" s="221" t="s">
        <v>45</v>
      </c>
      <c r="O165" s="86"/>
      <c r="P165" s="222">
        <f>O165*H165</f>
        <v>0</v>
      </c>
      <c r="Q165" s="222">
        <v>0</v>
      </c>
      <c r="R165" s="222">
        <f>Q165*H165</f>
        <v>0</v>
      </c>
      <c r="S165" s="222">
        <v>0.11</v>
      </c>
      <c r="T165" s="223">
        <f>S165*H165</f>
        <v>9.5348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4" t="s">
        <v>143</v>
      </c>
      <c r="AT165" s="224" t="s">
        <v>139</v>
      </c>
      <c r="AU165" s="224" t="s">
        <v>83</v>
      </c>
      <c r="AY165" s="19" t="s">
        <v>136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9" t="s">
        <v>81</v>
      </c>
      <c r="BK165" s="225">
        <f>ROUND(I165*H165,2)</f>
        <v>0</v>
      </c>
      <c r="BL165" s="19" t="s">
        <v>143</v>
      </c>
      <c r="BM165" s="224" t="s">
        <v>238</v>
      </c>
    </row>
    <row r="166" spans="1:47" s="2" customFormat="1" ht="12">
      <c r="A166" s="40"/>
      <c r="B166" s="41"/>
      <c r="C166" s="42"/>
      <c r="D166" s="248" t="s">
        <v>168</v>
      </c>
      <c r="E166" s="42"/>
      <c r="F166" s="249" t="s">
        <v>239</v>
      </c>
      <c r="G166" s="42"/>
      <c r="H166" s="42"/>
      <c r="I166" s="250"/>
      <c r="J166" s="42"/>
      <c r="K166" s="42"/>
      <c r="L166" s="46"/>
      <c r="M166" s="251"/>
      <c r="N166" s="252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168</v>
      </c>
      <c r="AU166" s="19" t="s">
        <v>83</v>
      </c>
    </row>
    <row r="167" spans="1:51" s="14" customFormat="1" ht="12">
      <c r="A167" s="14"/>
      <c r="B167" s="238"/>
      <c r="C167" s="239"/>
      <c r="D167" s="228" t="s">
        <v>145</v>
      </c>
      <c r="E167" s="240" t="s">
        <v>18</v>
      </c>
      <c r="F167" s="241" t="s">
        <v>240</v>
      </c>
      <c r="G167" s="239"/>
      <c r="H167" s="240" t="s">
        <v>18</v>
      </c>
      <c r="I167" s="242"/>
      <c r="J167" s="239"/>
      <c r="K167" s="239"/>
      <c r="L167" s="243"/>
      <c r="M167" s="244"/>
      <c r="N167" s="245"/>
      <c r="O167" s="245"/>
      <c r="P167" s="245"/>
      <c r="Q167" s="245"/>
      <c r="R167" s="245"/>
      <c r="S167" s="245"/>
      <c r="T167" s="246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7" t="s">
        <v>145</v>
      </c>
      <c r="AU167" s="247" t="s">
        <v>83</v>
      </c>
      <c r="AV167" s="14" t="s">
        <v>81</v>
      </c>
      <c r="AW167" s="14" t="s">
        <v>36</v>
      </c>
      <c r="AX167" s="14" t="s">
        <v>74</v>
      </c>
      <c r="AY167" s="247" t="s">
        <v>136</v>
      </c>
    </row>
    <row r="168" spans="1:51" s="14" customFormat="1" ht="12">
      <c r="A168" s="14"/>
      <c r="B168" s="238"/>
      <c r="C168" s="239"/>
      <c r="D168" s="228" t="s">
        <v>145</v>
      </c>
      <c r="E168" s="240" t="s">
        <v>18</v>
      </c>
      <c r="F168" s="241" t="s">
        <v>217</v>
      </c>
      <c r="G168" s="239"/>
      <c r="H168" s="240" t="s">
        <v>18</v>
      </c>
      <c r="I168" s="242"/>
      <c r="J168" s="239"/>
      <c r="K168" s="239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145</v>
      </c>
      <c r="AU168" s="247" t="s">
        <v>83</v>
      </c>
      <c r="AV168" s="14" t="s">
        <v>81</v>
      </c>
      <c r="AW168" s="14" t="s">
        <v>36</v>
      </c>
      <c r="AX168" s="14" t="s">
        <v>74</v>
      </c>
      <c r="AY168" s="247" t="s">
        <v>136</v>
      </c>
    </row>
    <row r="169" spans="1:51" s="13" customFormat="1" ht="12">
      <c r="A169" s="13"/>
      <c r="B169" s="226"/>
      <c r="C169" s="227"/>
      <c r="D169" s="228" t="s">
        <v>145</v>
      </c>
      <c r="E169" s="229" t="s">
        <v>18</v>
      </c>
      <c r="F169" s="230" t="s">
        <v>218</v>
      </c>
      <c r="G169" s="227"/>
      <c r="H169" s="231">
        <v>276.24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145</v>
      </c>
      <c r="AU169" s="237" t="s">
        <v>83</v>
      </c>
      <c r="AV169" s="13" t="s">
        <v>83</v>
      </c>
      <c r="AW169" s="13" t="s">
        <v>36</v>
      </c>
      <c r="AX169" s="13" t="s">
        <v>74</v>
      </c>
      <c r="AY169" s="237" t="s">
        <v>136</v>
      </c>
    </row>
    <row r="170" spans="1:51" s="13" customFormat="1" ht="12">
      <c r="A170" s="13"/>
      <c r="B170" s="226"/>
      <c r="C170" s="227"/>
      <c r="D170" s="228" t="s">
        <v>145</v>
      </c>
      <c r="E170" s="229" t="s">
        <v>18</v>
      </c>
      <c r="F170" s="230" t="s">
        <v>219</v>
      </c>
      <c r="G170" s="227"/>
      <c r="H170" s="231">
        <v>-0.5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145</v>
      </c>
      <c r="AU170" s="237" t="s">
        <v>83</v>
      </c>
      <c r="AV170" s="13" t="s">
        <v>83</v>
      </c>
      <c r="AW170" s="13" t="s">
        <v>36</v>
      </c>
      <c r="AX170" s="13" t="s">
        <v>74</v>
      </c>
      <c r="AY170" s="237" t="s">
        <v>136</v>
      </c>
    </row>
    <row r="171" spans="1:51" s="13" customFormat="1" ht="12">
      <c r="A171" s="13"/>
      <c r="B171" s="226"/>
      <c r="C171" s="227"/>
      <c r="D171" s="228" t="s">
        <v>145</v>
      </c>
      <c r="E171" s="229" t="s">
        <v>18</v>
      </c>
      <c r="F171" s="230" t="s">
        <v>220</v>
      </c>
      <c r="G171" s="227"/>
      <c r="H171" s="231">
        <v>-2.81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145</v>
      </c>
      <c r="AU171" s="237" t="s">
        <v>83</v>
      </c>
      <c r="AV171" s="13" t="s">
        <v>83</v>
      </c>
      <c r="AW171" s="13" t="s">
        <v>36</v>
      </c>
      <c r="AX171" s="13" t="s">
        <v>74</v>
      </c>
      <c r="AY171" s="237" t="s">
        <v>136</v>
      </c>
    </row>
    <row r="172" spans="1:51" s="16" customFormat="1" ht="12">
      <c r="A172" s="16"/>
      <c r="B172" s="264"/>
      <c r="C172" s="265"/>
      <c r="D172" s="228" t="s">
        <v>145</v>
      </c>
      <c r="E172" s="266" t="s">
        <v>18</v>
      </c>
      <c r="F172" s="267" t="s">
        <v>221</v>
      </c>
      <c r="G172" s="265"/>
      <c r="H172" s="268">
        <v>272.93</v>
      </c>
      <c r="I172" s="269"/>
      <c r="J172" s="265"/>
      <c r="K172" s="265"/>
      <c r="L172" s="270"/>
      <c r="M172" s="271"/>
      <c r="N172" s="272"/>
      <c r="O172" s="272"/>
      <c r="P172" s="272"/>
      <c r="Q172" s="272"/>
      <c r="R172" s="272"/>
      <c r="S172" s="272"/>
      <c r="T172" s="273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T172" s="274" t="s">
        <v>145</v>
      </c>
      <c r="AU172" s="274" t="s">
        <v>83</v>
      </c>
      <c r="AV172" s="16" t="s">
        <v>151</v>
      </c>
      <c r="AW172" s="16" t="s">
        <v>36</v>
      </c>
      <c r="AX172" s="16" t="s">
        <v>74</v>
      </c>
      <c r="AY172" s="274" t="s">
        <v>136</v>
      </c>
    </row>
    <row r="173" spans="1:51" s="14" customFormat="1" ht="12">
      <c r="A173" s="14"/>
      <c r="B173" s="238"/>
      <c r="C173" s="239"/>
      <c r="D173" s="228" t="s">
        <v>145</v>
      </c>
      <c r="E173" s="240" t="s">
        <v>18</v>
      </c>
      <c r="F173" s="241" t="s">
        <v>222</v>
      </c>
      <c r="G173" s="239"/>
      <c r="H173" s="240" t="s">
        <v>18</v>
      </c>
      <c r="I173" s="242"/>
      <c r="J173" s="239"/>
      <c r="K173" s="239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145</v>
      </c>
      <c r="AU173" s="247" t="s">
        <v>83</v>
      </c>
      <c r="AV173" s="14" t="s">
        <v>81</v>
      </c>
      <c r="AW173" s="14" t="s">
        <v>36</v>
      </c>
      <c r="AX173" s="14" t="s">
        <v>74</v>
      </c>
      <c r="AY173" s="247" t="s">
        <v>136</v>
      </c>
    </row>
    <row r="174" spans="1:51" s="13" customFormat="1" ht="12">
      <c r="A174" s="13"/>
      <c r="B174" s="226"/>
      <c r="C174" s="227"/>
      <c r="D174" s="228" t="s">
        <v>145</v>
      </c>
      <c r="E174" s="229" t="s">
        <v>18</v>
      </c>
      <c r="F174" s="230" t="s">
        <v>172</v>
      </c>
      <c r="G174" s="227"/>
      <c r="H174" s="231">
        <v>482.4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145</v>
      </c>
      <c r="AU174" s="237" t="s">
        <v>83</v>
      </c>
      <c r="AV174" s="13" t="s">
        <v>83</v>
      </c>
      <c r="AW174" s="13" t="s">
        <v>36</v>
      </c>
      <c r="AX174" s="13" t="s">
        <v>74</v>
      </c>
      <c r="AY174" s="237" t="s">
        <v>136</v>
      </c>
    </row>
    <row r="175" spans="1:51" s="13" customFormat="1" ht="12">
      <c r="A175" s="13"/>
      <c r="B175" s="226"/>
      <c r="C175" s="227"/>
      <c r="D175" s="228" t="s">
        <v>145</v>
      </c>
      <c r="E175" s="229" t="s">
        <v>18</v>
      </c>
      <c r="F175" s="230" t="s">
        <v>223</v>
      </c>
      <c r="G175" s="227"/>
      <c r="H175" s="231">
        <v>12.67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145</v>
      </c>
      <c r="AU175" s="237" t="s">
        <v>83</v>
      </c>
      <c r="AV175" s="13" t="s">
        <v>83</v>
      </c>
      <c r="AW175" s="13" t="s">
        <v>36</v>
      </c>
      <c r="AX175" s="13" t="s">
        <v>74</v>
      </c>
      <c r="AY175" s="237" t="s">
        <v>136</v>
      </c>
    </row>
    <row r="176" spans="1:51" s="13" customFormat="1" ht="12">
      <c r="A176" s="13"/>
      <c r="B176" s="226"/>
      <c r="C176" s="227"/>
      <c r="D176" s="228" t="s">
        <v>145</v>
      </c>
      <c r="E176" s="229" t="s">
        <v>18</v>
      </c>
      <c r="F176" s="230" t="s">
        <v>224</v>
      </c>
      <c r="G176" s="227"/>
      <c r="H176" s="231">
        <v>-1.04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145</v>
      </c>
      <c r="AU176" s="237" t="s">
        <v>83</v>
      </c>
      <c r="AV176" s="13" t="s">
        <v>83</v>
      </c>
      <c r="AW176" s="13" t="s">
        <v>36</v>
      </c>
      <c r="AX176" s="13" t="s">
        <v>74</v>
      </c>
      <c r="AY176" s="237" t="s">
        <v>136</v>
      </c>
    </row>
    <row r="177" spans="1:51" s="16" customFormat="1" ht="12">
      <c r="A177" s="16"/>
      <c r="B177" s="264"/>
      <c r="C177" s="265"/>
      <c r="D177" s="228" t="s">
        <v>145</v>
      </c>
      <c r="E177" s="266" t="s">
        <v>18</v>
      </c>
      <c r="F177" s="267" t="s">
        <v>221</v>
      </c>
      <c r="G177" s="265"/>
      <c r="H177" s="268">
        <v>494.03</v>
      </c>
      <c r="I177" s="269"/>
      <c r="J177" s="265"/>
      <c r="K177" s="265"/>
      <c r="L177" s="270"/>
      <c r="M177" s="271"/>
      <c r="N177" s="272"/>
      <c r="O177" s="272"/>
      <c r="P177" s="272"/>
      <c r="Q177" s="272"/>
      <c r="R177" s="272"/>
      <c r="S177" s="272"/>
      <c r="T177" s="273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74" t="s">
        <v>145</v>
      </c>
      <c r="AU177" s="274" t="s">
        <v>83</v>
      </c>
      <c r="AV177" s="16" t="s">
        <v>151</v>
      </c>
      <c r="AW177" s="16" t="s">
        <v>36</v>
      </c>
      <c r="AX177" s="16" t="s">
        <v>74</v>
      </c>
      <c r="AY177" s="274" t="s">
        <v>136</v>
      </c>
    </row>
    <row r="178" spans="1:51" s="13" customFormat="1" ht="12">
      <c r="A178" s="13"/>
      <c r="B178" s="226"/>
      <c r="C178" s="227"/>
      <c r="D178" s="228" t="s">
        <v>145</v>
      </c>
      <c r="E178" s="229" t="s">
        <v>18</v>
      </c>
      <c r="F178" s="230" t="s">
        <v>241</v>
      </c>
      <c r="G178" s="227"/>
      <c r="H178" s="231">
        <v>29.32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145</v>
      </c>
      <c r="AU178" s="237" t="s">
        <v>83</v>
      </c>
      <c r="AV178" s="13" t="s">
        <v>83</v>
      </c>
      <c r="AW178" s="13" t="s">
        <v>36</v>
      </c>
      <c r="AX178" s="13" t="s">
        <v>74</v>
      </c>
      <c r="AY178" s="237" t="s">
        <v>136</v>
      </c>
    </row>
    <row r="179" spans="1:51" s="16" customFormat="1" ht="12">
      <c r="A179" s="16"/>
      <c r="B179" s="264"/>
      <c r="C179" s="265"/>
      <c r="D179" s="228" t="s">
        <v>145</v>
      </c>
      <c r="E179" s="266" t="s">
        <v>18</v>
      </c>
      <c r="F179" s="267" t="s">
        <v>221</v>
      </c>
      <c r="G179" s="265"/>
      <c r="H179" s="268">
        <v>29.32</v>
      </c>
      <c r="I179" s="269"/>
      <c r="J179" s="265"/>
      <c r="K179" s="265"/>
      <c r="L179" s="270"/>
      <c r="M179" s="271"/>
      <c r="N179" s="272"/>
      <c r="O179" s="272"/>
      <c r="P179" s="272"/>
      <c r="Q179" s="272"/>
      <c r="R179" s="272"/>
      <c r="S179" s="272"/>
      <c r="T179" s="273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4" t="s">
        <v>145</v>
      </c>
      <c r="AU179" s="274" t="s">
        <v>83</v>
      </c>
      <c r="AV179" s="16" t="s">
        <v>151</v>
      </c>
      <c r="AW179" s="16" t="s">
        <v>36</v>
      </c>
      <c r="AX179" s="16" t="s">
        <v>74</v>
      </c>
      <c r="AY179" s="274" t="s">
        <v>136</v>
      </c>
    </row>
    <row r="180" spans="1:51" s="13" customFormat="1" ht="12">
      <c r="A180" s="13"/>
      <c r="B180" s="226"/>
      <c r="C180" s="227"/>
      <c r="D180" s="228" t="s">
        <v>145</v>
      </c>
      <c r="E180" s="229" t="s">
        <v>18</v>
      </c>
      <c r="F180" s="230" t="s">
        <v>242</v>
      </c>
      <c r="G180" s="227"/>
      <c r="H180" s="231">
        <v>55.27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145</v>
      </c>
      <c r="AU180" s="237" t="s">
        <v>83</v>
      </c>
      <c r="AV180" s="13" t="s">
        <v>83</v>
      </c>
      <c r="AW180" s="13" t="s">
        <v>36</v>
      </c>
      <c r="AX180" s="13" t="s">
        <v>74</v>
      </c>
      <c r="AY180" s="237" t="s">
        <v>136</v>
      </c>
    </row>
    <row r="181" spans="1:51" s="13" customFormat="1" ht="12">
      <c r="A181" s="13"/>
      <c r="B181" s="226"/>
      <c r="C181" s="227"/>
      <c r="D181" s="228" t="s">
        <v>145</v>
      </c>
      <c r="E181" s="229" t="s">
        <v>18</v>
      </c>
      <c r="F181" s="230" t="s">
        <v>229</v>
      </c>
      <c r="G181" s="227"/>
      <c r="H181" s="231">
        <v>-0.5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145</v>
      </c>
      <c r="AU181" s="237" t="s">
        <v>83</v>
      </c>
      <c r="AV181" s="13" t="s">
        <v>83</v>
      </c>
      <c r="AW181" s="13" t="s">
        <v>36</v>
      </c>
      <c r="AX181" s="13" t="s">
        <v>74</v>
      </c>
      <c r="AY181" s="237" t="s">
        <v>136</v>
      </c>
    </row>
    <row r="182" spans="1:51" s="16" customFormat="1" ht="12">
      <c r="A182" s="16"/>
      <c r="B182" s="264"/>
      <c r="C182" s="265"/>
      <c r="D182" s="228" t="s">
        <v>145</v>
      </c>
      <c r="E182" s="266" t="s">
        <v>18</v>
      </c>
      <c r="F182" s="267" t="s">
        <v>221</v>
      </c>
      <c r="G182" s="265"/>
      <c r="H182" s="268">
        <v>54.77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T182" s="274" t="s">
        <v>145</v>
      </c>
      <c r="AU182" s="274" t="s">
        <v>83</v>
      </c>
      <c r="AV182" s="16" t="s">
        <v>151</v>
      </c>
      <c r="AW182" s="16" t="s">
        <v>36</v>
      </c>
      <c r="AX182" s="16" t="s">
        <v>74</v>
      </c>
      <c r="AY182" s="274" t="s">
        <v>136</v>
      </c>
    </row>
    <row r="183" spans="1:51" s="14" customFormat="1" ht="12">
      <c r="A183" s="14"/>
      <c r="B183" s="238"/>
      <c r="C183" s="239"/>
      <c r="D183" s="228" t="s">
        <v>145</v>
      </c>
      <c r="E183" s="240" t="s">
        <v>18</v>
      </c>
      <c r="F183" s="241" t="s">
        <v>232</v>
      </c>
      <c r="G183" s="239"/>
      <c r="H183" s="240" t="s">
        <v>18</v>
      </c>
      <c r="I183" s="242"/>
      <c r="J183" s="239"/>
      <c r="K183" s="239"/>
      <c r="L183" s="243"/>
      <c r="M183" s="244"/>
      <c r="N183" s="245"/>
      <c r="O183" s="245"/>
      <c r="P183" s="245"/>
      <c r="Q183" s="245"/>
      <c r="R183" s="245"/>
      <c r="S183" s="245"/>
      <c r="T183" s="246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7" t="s">
        <v>145</v>
      </c>
      <c r="AU183" s="247" t="s">
        <v>83</v>
      </c>
      <c r="AV183" s="14" t="s">
        <v>81</v>
      </c>
      <c r="AW183" s="14" t="s">
        <v>36</v>
      </c>
      <c r="AX183" s="14" t="s">
        <v>74</v>
      </c>
      <c r="AY183" s="247" t="s">
        <v>136</v>
      </c>
    </row>
    <row r="184" spans="1:51" s="13" customFormat="1" ht="12">
      <c r="A184" s="13"/>
      <c r="B184" s="226"/>
      <c r="C184" s="227"/>
      <c r="D184" s="228" t="s">
        <v>145</v>
      </c>
      <c r="E184" s="229" t="s">
        <v>18</v>
      </c>
      <c r="F184" s="230" t="s">
        <v>233</v>
      </c>
      <c r="G184" s="227"/>
      <c r="H184" s="231">
        <v>2.81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145</v>
      </c>
      <c r="AU184" s="237" t="s">
        <v>83</v>
      </c>
      <c r="AV184" s="13" t="s">
        <v>83</v>
      </c>
      <c r="AW184" s="13" t="s">
        <v>36</v>
      </c>
      <c r="AX184" s="13" t="s">
        <v>74</v>
      </c>
      <c r="AY184" s="237" t="s">
        <v>136</v>
      </c>
    </row>
    <row r="185" spans="1:51" s="13" customFormat="1" ht="12">
      <c r="A185" s="13"/>
      <c r="B185" s="226"/>
      <c r="C185" s="227"/>
      <c r="D185" s="228" t="s">
        <v>145</v>
      </c>
      <c r="E185" s="229" t="s">
        <v>18</v>
      </c>
      <c r="F185" s="230" t="s">
        <v>234</v>
      </c>
      <c r="G185" s="227"/>
      <c r="H185" s="231">
        <v>12.89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145</v>
      </c>
      <c r="AU185" s="237" t="s">
        <v>83</v>
      </c>
      <c r="AV185" s="13" t="s">
        <v>83</v>
      </c>
      <c r="AW185" s="13" t="s">
        <v>36</v>
      </c>
      <c r="AX185" s="13" t="s">
        <v>74</v>
      </c>
      <c r="AY185" s="237" t="s">
        <v>136</v>
      </c>
    </row>
    <row r="186" spans="1:51" s="16" customFormat="1" ht="12">
      <c r="A186" s="16"/>
      <c r="B186" s="264"/>
      <c r="C186" s="265"/>
      <c r="D186" s="228" t="s">
        <v>145</v>
      </c>
      <c r="E186" s="266" t="s">
        <v>18</v>
      </c>
      <c r="F186" s="267" t="s">
        <v>221</v>
      </c>
      <c r="G186" s="265"/>
      <c r="H186" s="268">
        <v>15.7</v>
      </c>
      <c r="I186" s="269"/>
      <c r="J186" s="265"/>
      <c r="K186" s="265"/>
      <c r="L186" s="270"/>
      <c r="M186" s="271"/>
      <c r="N186" s="272"/>
      <c r="O186" s="272"/>
      <c r="P186" s="272"/>
      <c r="Q186" s="272"/>
      <c r="R186" s="272"/>
      <c r="S186" s="272"/>
      <c r="T186" s="273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74" t="s">
        <v>145</v>
      </c>
      <c r="AU186" s="274" t="s">
        <v>83</v>
      </c>
      <c r="AV186" s="16" t="s">
        <v>151</v>
      </c>
      <c r="AW186" s="16" t="s">
        <v>36</v>
      </c>
      <c r="AX186" s="16" t="s">
        <v>74</v>
      </c>
      <c r="AY186" s="274" t="s">
        <v>136</v>
      </c>
    </row>
    <row r="187" spans="1:51" s="15" customFormat="1" ht="12">
      <c r="A187" s="15"/>
      <c r="B187" s="253"/>
      <c r="C187" s="254"/>
      <c r="D187" s="228" t="s">
        <v>145</v>
      </c>
      <c r="E187" s="255" t="s">
        <v>18</v>
      </c>
      <c r="F187" s="256" t="s">
        <v>173</v>
      </c>
      <c r="G187" s="254"/>
      <c r="H187" s="257">
        <v>866.75</v>
      </c>
      <c r="I187" s="258"/>
      <c r="J187" s="254"/>
      <c r="K187" s="254"/>
      <c r="L187" s="259"/>
      <c r="M187" s="260"/>
      <c r="N187" s="261"/>
      <c r="O187" s="261"/>
      <c r="P187" s="261"/>
      <c r="Q187" s="261"/>
      <c r="R187" s="261"/>
      <c r="S187" s="261"/>
      <c r="T187" s="262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3" t="s">
        <v>145</v>
      </c>
      <c r="AU187" s="263" t="s">
        <v>83</v>
      </c>
      <c r="AV187" s="15" t="s">
        <v>143</v>
      </c>
      <c r="AW187" s="15" t="s">
        <v>36</v>
      </c>
      <c r="AX187" s="15" t="s">
        <v>74</v>
      </c>
      <c r="AY187" s="263" t="s">
        <v>136</v>
      </c>
    </row>
    <row r="188" spans="1:51" s="14" customFormat="1" ht="12">
      <c r="A188" s="14"/>
      <c r="B188" s="238"/>
      <c r="C188" s="239"/>
      <c r="D188" s="228" t="s">
        <v>145</v>
      </c>
      <c r="E188" s="240" t="s">
        <v>18</v>
      </c>
      <c r="F188" s="241" t="s">
        <v>243</v>
      </c>
      <c r="G188" s="239"/>
      <c r="H188" s="240" t="s">
        <v>18</v>
      </c>
      <c r="I188" s="242"/>
      <c r="J188" s="239"/>
      <c r="K188" s="239"/>
      <c r="L188" s="243"/>
      <c r="M188" s="244"/>
      <c r="N188" s="245"/>
      <c r="O188" s="245"/>
      <c r="P188" s="245"/>
      <c r="Q188" s="245"/>
      <c r="R188" s="245"/>
      <c r="S188" s="245"/>
      <c r="T188" s="246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7" t="s">
        <v>145</v>
      </c>
      <c r="AU188" s="247" t="s">
        <v>83</v>
      </c>
      <c r="AV188" s="14" t="s">
        <v>81</v>
      </c>
      <c r="AW188" s="14" t="s">
        <v>36</v>
      </c>
      <c r="AX188" s="14" t="s">
        <v>74</v>
      </c>
      <c r="AY188" s="247" t="s">
        <v>136</v>
      </c>
    </row>
    <row r="189" spans="1:51" s="13" customFormat="1" ht="12">
      <c r="A189" s="13"/>
      <c r="B189" s="226"/>
      <c r="C189" s="227"/>
      <c r="D189" s="228" t="s">
        <v>145</v>
      </c>
      <c r="E189" s="229" t="s">
        <v>18</v>
      </c>
      <c r="F189" s="230" t="s">
        <v>244</v>
      </c>
      <c r="G189" s="227"/>
      <c r="H189" s="231">
        <v>86.68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145</v>
      </c>
      <c r="AU189" s="237" t="s">
        <v>83</v>
      </c>
      <c r="AV189" s="13" t="s">
        <v>83</v>
      </c>
      <c r="AW189" s="13" t="s">
        <v>36</v>
      </c>
      <c r="AX189" s="13" t="s">
        <v>74</v>
      </c>
      <c r="AY189" s="237" t="s">
        <v>136</v>
      </c>
    </row>
    <row r="190" spans="1:51" s="15" customFormat="1" ht="12">
      <c r="A190" s="15"/>
      <c r="B190" s="253"/>
      <c r="C190" s="254"/>
      <c r="D190" s="228" t="s">
        <v>145</v>
      </c>
      <c r="E190" s="255" t="s">
        <v>18</v>
      </c>
      <c r="F190" s="256" t="s">
        <v>173</v>
      </c>
      <c r="G190" s="254"/>
      <c r="H190" s="257">
        <v>86.68</v>
      </c>
      <c r="I190" s="258"/>
      <c r="J190" s="254"/>
      <c r="K190" s="254"/>
      <c r="L190" s="259"/>
      <c r="M190" s="260"/>
      <c r="N190" s="261"/>
      <c r="O190" s="261"/>
      <c r="P190" s="261"/>
      <c r="Q190" s="261"/>
      <c r="R190" s="261"/>
      <c r="S190" s="261"/>
      <c r="T190" s="262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63" t="s">
        <v>145</v>
      </c>
      <c r="AU190" s="263" t="s">
        <v>83</v>
      </c>
      <c r="AV190" s="15" t="s">
        <v>143</v>
      </c>
      <c r="AW190" s="15" t="s">
        <v>36</v>
      </c>
      <c r="AX190" s="15" t="s">
        <v>81</v>
      </c>
      <c r="AY190" s="263" t="s">
        <v>136</v>
      </c>
    </row>
    <row r="191" spans="1:65" s="2" customFormat="1" ht="14.4" customHeight="1">
      <c r="A191" s="40"/>
      <c r="B191" s="41"/>
      <c r="C191" s="214" t="s">
        <v>245</v>
      </c>
      <c r="D191" s="214" t="s">
        <v>139</v>
      </c>
      <c r="E191" s="215" t="s">
        <v>246</v>
      </c>
      <c r="F191" s="216" t="s">
        <v>247</v>
      </c>
      <c r="G191" s="217" t="s">
        <v>165</v>
      </c>
      <c r="H191" s="218">
        <v>866.75</v>
      </c>
      <c r="I191" s="219"/>
      <c r="J191" s="218">
        <f>ROUND(I191*H191,2)</f>
        <v>0</v>
      </c>
      <c r="K191" s="216" t="s">
        <v>166</v>
      </c>
      <c r="L191" s="46"/>
      <c r="M191" s="220" t="s">
        <v>18</v>
      </c>
      <c r="N191" s="221" t="s">
        <v>45</v>
      </c>
      <c r="O191" s="86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4" t="s">
        <v>143</v>
      </c>
      <c r="AT191" s="224" t="s">
        <v>139</v>
      </c>
      <c r="AU191" s="224" t="s">
        <v>83</v>
      </c>
      <c r="AY191" s="19" t="s">
        <v>136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9" t="s">
        <v>81</v>
      </c>
      <c r="BK191" s="225">
        <f>ROUND(I191*H191,2)</f>
        <v>0</v>
      </c>
      <c r="BL191" s="19" t="s">
        <v>143</v>
      </c>
      <c r="BM191" s="224" t="s">
        <v>248</v>
      </c>
    </row>
    <row r="192" spans="1:47" s="2" customFormat="1" ht="12">
      <c r="A192" s="40"/>
      <c r="B192" s="41"/>
      <c r="C192" s="42"/>
      <c r="D192" s="248" t="s">
        <v>168</v>
      </c>
      <c r="E192" s="42"/>
      <c r="F192" s="249" t="s">
        <v>249</v>
      </c>
      <c r="G192" s="42"/>
      <c r="H192" s="42"/>
      <c r="I192" s="250"/>
      <c r="J192" s="42"/>
      <c r="K192" s="42"/>
      <c r="L192" s="46"/>
      <c r="M192" s="251"/>
      <c r="N192" s="252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168</v>
      </c>
      <c r="AU192" s="19" t="s">
        <v>83</v>
      </c>
    </row>
    <row r="193" spans="1:51" s="14" customFormat="1" ht="12">
      <c r="A193" s="14"/>
      <c r="B193" s="238"/>
      <c r="C193" s="239"/>
      <c r="D193" s="228" t="s">
        <v>145</v>
      </c>
      <c r="E193" s="240" t="s">
        <v>18</v>
      </c>
      <c r="F193" s="241" t="s">
        <v>216</v>
      </c>
      <c r="G193" s="239"/>
      <c r="H193" s="240" t="s">
        <v>18</v>
      </c>
      <c r="I193" s="242"/>
      <c r="J193" s="239"/>
      <c r="K193" s="239"/>
      <c r="L193" s="243"/>
      <c r="M193" s="244"/>
      <c r="N193" s="245"/>
      <c r="O193" s="245"/>
      <c r="P193" s="245"/>
      <c r="Q193" s="245"/>
      <c r="R193" s="245"/>
      <c r="S193" s="245"/>
      <c r="T193" s="246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7" t="s">
        <v>145</v>
      </c>
      <c r="AU193" s="247" t="s">
        <v>83</v>
      </c>
      <c r="AV193" s="14" t="s">
        <v>81</v>
      </c>
      <c r="AW193" s="14" t="s">
        <v>36</v>
      </c>
      <c r="AX193" s="14" t="s">
        <v>74</v>
      </c>
      <c r="AY193" s="247" t="s">
        <v>136</v>
      </c>
    </row>
    <row r="194" spans="1:51" s="14" customFormat="1" ht="12">
      <c r="A194" s="14"/>
      <c r="B194" s="238"/>
      <c r="C194" s="239"/>
      <c r="D194" s="228" t="s">
        <v>145</v>
      </c>
      <c r="E194" s="240" t="s">
        <v>18</v>
      </c>
      <c r="F194" s="241" t="s">
        <v>250</v>
      </c>
      <c r="G194" s="239"/>
      <c r="H194" s="240" t="s">
        <v>18</v>
      </c>
      <c r="I194" s="242"/>
      <c r="J194" s="239"/>
      <c r="K194" s="239"/>
      <c r="L194" s="243"/>
      <c r="M194" s="244"/>
      <c r="N194" s="245"/>
      <c r="O194" s="245"/>
      <c r="P194" s="245"/>
      <c r="Q194" s="245"/>
      <c r="R194" s="245"/>
      <c r="S194" s="245"/>
      <c r="T194" s="24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7" t="s">
        <v>145</v>
      </c>
      <c r="AU194" s="247" t="s">
        <v>83</v>
      </c>
      <c r="AV194" s="14" t="s">
        <v>81</v>
      </c>
      <c r="AW194" s="14" t="s">
        <v>36</v>
      </c>
      <c r="AX194" s="14" t="s">
        <v>74</v>
      </c>
      <c r="AY194" s="247" t="s">
        <v>136</v>
      </c>
    </row>
    <row r="195" spans="1:51" s="13" customFormat="1" ht="12">
      <c r="A195" s="13"/>
      <c r="B195" s="226"/>
      <c r="C195" s="227"/>
      <c r="D195" s="228" t="s">
        <v>145</v>
      </c>
      <c r="E195" s="229" t="s">
        <v>18</v>
      </c>
      <c r="F195" s="230" t="s">
        <v>251</v>
      </c>
      <c r="G195" s="227"/>
      <c r="H195" s="231">
        <v>272.93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145</v>
      </c>
      <c r="AU195" s="237" t="s">
        <v>83</v>
      </c>
      <c r="AV195" s="13" t="s">
        <v>83</v>
      </c>
      <c r="AW195" s="13" t="s">
        <v>36</v>
      </c>
      <c r="AX195" s="13" t="s">
        <v>74</v>
      </c>
      <c r="AY195" s="237" t="s">
        <v>136</v>
      </c>
    </row>
    <row r="196" spans="1:51" s="13" customFormat="1" ht="12">
      <c r="A196" s="13"/>
      <c r="B196" s="226"/>
      <c r="C196" s="227"/>
      <c r="D196" s="228" t="s">
        <v>145</v>
      </c>
      <c r="E196" s="229" t="s">
        <v>18</v>
      </c>
      <c r="F196" s="230" t="s">
        <v>252</v>
      </c>
      <c r="G196" s="227"/>
      <c r="H196" s="231">
        <v>494.03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145</v>
      </c>
      <c r="AU196" s="237" t="s">
        <v>83</v>
      </c>
      <c r="AV196" s="13" t="s">
        <v>83</v>
      </c>
      <c r="AW196" s="13" t="s">
        <v>36</v>
      </c>
      <c r="AX196" s="13" t="s">
        <v>74</v>
      </c>
      <c r="AY196" s="237" t="s">
        <v>136</v>
      </c>
    </row>
    <row r="197" spans="1:51" s="13" customFormat="1" ht="12">
      <c r="A197" s="13"/>
      <c r="B197" s="226"/>
      <c r="C197" s="227"/>
      <c r="D197" s="228" t="s">
        <v>145</v>
      </c>
      <c r="E197" s="229" t="s">
        <v>18</v>
      </c>
      <c r="F197" s="230" t="s">
        <v>253</v>
      </c>
      <c r="G197" s="227"/>
      <c r="H197" s="231">
        <v>29.32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145</v>
      </c>
      <c r="AU197" s="237" t="s">
        <v>83</v>
      </c>
      <c r="AV197" s="13" t="s">
        <v>83</v>
      </c>
      <c r="AW197" s="13" t="s">
        <v>36</v>
      </c>
      <c r="AX197" s="13" t="s">
        <v>74</v>
      </c>
      <c r="AY197" s="237" t="s">
        <v>136</v>
      </c>
    </row>
    <row r="198" spans="1:51" s="13" customFormat="1" ht="12">
      <c r="A198" s="13"/>
      <c r="B198" s="226"/>
      <c r="C198" s="227"/>
      <c r="D198" s="228" t="s">
        <v>145</v>
      </c>
      <c r="E198" s="229" t="s">
        <v>18</v>
      </c>
      <c r="F198" s="230" t="s">
        <v>254</v>
      </c>
      <c r="G198" s="227"/>
      <c r="H198" s="231">
        <v>54.77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145</v>
      </c>
      <c r="AU198" s="237" t="s">
        <v>83</v>
      </c>
      <c r="AV198" s="13" t="s">
        <v>83</v>
      </c>
      <c r="AW198" s="13" t="s">
        <v>36</v>
      </c>
      <c r="AX198" s="13" t="s">
        <v>74</v>
      </c>
      <c r="AY198" s="237" t="s">
        <v>136</v>
      </c>
    </row>
    <row r="199" spans="1:51" s="13" customFormat="1" ht="12">
      <c r="A199" s="13"/>
      <c r="B199" s="226"/>
      <c r="C199" s="227"/>
      <c r="D199" s="228" t="s">
        <v>145</v>
      </c>
      <c r="E199" s="229" t="s">
        <v>18</v>
      </c>
      <c r="F199" s="230" t="s">
        <v>255</v>
      </c>
      <c r="G199" s="227"/>
      <c r="H199" s="231">
        <v>15.7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145</v>
      </c>
      <c r="AU199" s="237" t="s">
        <v>83</v>
      </c>
      <c r="AV199" s="13" t="s">
        <v>83</v>
      </c>
      <c r="AW199" s="13" t="s">
        <v>36</v>
      </c>
      <c r="AX199" s="13" t="s">
        <v>74</v>
      </c>
      <c r="AY199" s="237" t="s">
        <v>136</v>
      </c>
    </row>
    <row r="200" spans="1:51" s="15" customFormat="1" ht="12">
      <c r="A200" s="15"/>
      <c r="B200" s="253"/>
      <c r="C200" s="254"/>
      <c r="D200" s="228" t="s">
        <v>145</v>
      </c>
      <c r="E200" s="255" t="s">
        <v>18</v>
      </c>
      <c r="F200" s="256" t="s">
        <v>173</v>
      </c>
      <c r="G200" s="254"/>
      <c r="H200" s="257">
        <v>866.75</v>
      </c>
      <c r="I200" s="258"/>
      <c r="J200" s="254"/>
      <c r="K200" s="254"/>
      <c r="L200" s="259"/>
      <c r="M200" s="260"/>
      <c r="N200" s="261"/>
      <c r="O200" s="261"/>
      <c r="P200" s="261"/>
      <c r="Q200" s="261"/>
      <c r="R200" s="261"/>
      <c r="S200" s="261"/>
      <c r="T200" s="262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3" t="s">
        <v>145</v>
      </c>
      <c r="AU200" s="263" t="s">
        <v>83</v>
      </c>
      <c r="AV200" s="15" t="s">
        <v>143</v>
      </c>
      <c r="AW200" s="15" t="s">
        <v>36</v>
      </c>
      <c r="AX200" s="15" t="s">
        <v>81</v>
      </c>
      <c r="AY200" s="263" t="s">
        <v>136</v>
      </c>
    </row>
    <row r="201" spans="1:65" s="2" customFormat="1" ht="14.4" customHeight="1">
      <c r="A201" s="40"/>
      <c r="B201" s="41"/>
      <c r="C201" s="214" t="s">
        <v>8</v>
      </c>
      <c r="D201" s="214" t="s">
        <v>139</v>
      </c>
      <c r="E201" s="215" t="s">
        <v>256</v>
      </c>
      <c r="F201" s="216" t="s">
        <v>257</v>
      </c>
      <c r="G201" s="217" t="s">
        <v>165</v>
      </c>
      <c r="H201" s="218">
        <v>593.82</v>
      </c>
      <c r="I201" s="219"/>
      <c r="J201" s="218">
        <f>ROUND(I201*H201,2)</f>
        <v>0</v>
      </c>
      <c r="K201" s="216" t="s">
        <v>18</v>
      </c>
      <c r="L201" s="46"/>
      <c r="M201" s="220" t="s">
        <v>18</v>
      </c>
      <c r="N201" s="221" t="s">
        <v>45</v>
      </c>
      <c r="O201" s="86"/>
      <c r="P201" s="222">
        <f>O201*H201</f>
        <v>0</v>
      </c>
      <c r="Q201" s="222">
        <v>0</v>
      </c>
      <c r="R201" s="222">
        <f>Q201*H201</f>
        <v>0</v>
      </c>
      <c r="S201" s="222">
        <v>0.075</v>
      </c>
      <c r="T201" s="223">
        <f>S201*H201</f>
        <v>44.536500000000004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4" t="s">
        <v>143</v>
      </c>
      <c r="AT201" s="224" t="s">
        <v>139</v>
      </c>
      <c r="AU201" s="224" t="s">
        <v>83</v>
      </c>
      <c r="AY201" s="19" t="s">
        <v>136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9" t="s">
        <v>81</v>
      </c>
      <c r="BK201" s="225">
        <f>ROUND(I201*H201,2)</f>
        <v>0</v>
      </c>
      <c r="BL201" s="19" t="s">
        <v>143</v>
      </c>
      <c r="BM201" s="224" t="s">
        <v>258</v>
      </c>
    </row>
    <row r="202" spans="1:51" s="14" customFormat="1" ht="12">
      <c r="A202" s="14"/>
      <c r="B202" s="238"/>
      <c r="C202" s="239"/>
      <c r="D202" s="228" t="s">
        <v>145</v>
      </c>
      <c r="E202" s="240" t="s">
        <v>18</v>
      </c>
      <c r="F202" s="241" t="s">
        <v>216</v>
      </c>
      <c r="G202" s="239"/>
      <c r="H202" s="240" t="s">
        <v>18</v>
      </c>
      <c r="I202" s="242"/>
      <c r="J202" s="239"/>
      <c r="K202" s="239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145</v>
      </c>
      <c r="AU202" s="247" t="s">
        <v>83</v>
      </c>
      <c r="AV202" s="14" t="s">
        <v>81</v>
      </c>
      <c r="AW202" s="14" t="s">
        <v>36</v>
      </c>
      <c r="AX202" s="14" t="s">
        <v>74</v>
      </c>
      <c r="AY202" s="247" t="s">
        <v>136</v>
      </c>
    </row>
    <row r="203" spans="1:51" s="14" customFormat="1" ht="12">
      <c r="A203" s="14"/>
      <c r="B203" s="238"/>
      <c r="C203" s="239"/>
      <c r="D203" s="228" t="s">
        <v>145</v>
      </c>
      <c r="E203" s="240" t="s">
        <v>18</v>
      </c>
      <c r="F203" s="241" t="s">
        <v>250</v>
      </c>
      <c r="G203" s="239"/>
      <c r="H203" s="240" t="s">
        <v>18</v>
      </c>
      <c r="I203" s="242"/>
      <c r="J203" s="239"/>
      <c r="K203" s="239"/>
      <c r="L203" s="243"/>
      <c r="M203" s="244"/>
      <c r="N203" s="245"/>
      <c r="O203" s="245"/>
      <c r="P203" s="245"/>
      <c r="Q203" s="245"/>
      <c r="R203" s="245"/>
      <c r="S203" s="245"/>
      <c r="T203" s="246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7" t="s">
        <v>145</v>
      </c>
      <c r="AU203" s="247" t="s">
        <v>83</v>
      </c>
      <c r="AV203" s="14" t="s">
        <v>81</v>
      </c>
      <c r="AW203" s="14" t="s">
        <v>36</v>
      </c>
      <c r="AX203" s="14" t="s">
        <v>74</v>
      </c>
      <c r="AY203" s="247" t="s">
        <v>136</v>
      </c>
    </row>
    <row r="204" spans="1:51" s="13" customFormat="1" ht="12">
      <c r="A204" s="13"/>
      <c r="B204" s="226"/>
      <c r="C204" s="227"/>
      <c r="D204" s="228" t="s">
        <v>145</v>
      </c>
      <c r="E204" s="229" t="s">
        <v>18</v>
      </c>
      <c r="F204" s="230" t="s">
        <v>252</v>
      </c>
      <c r="G204" s="227"/>
      <c r="H204" s="231">
        <v>494.03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145</v>
      </c>
      <c r="AU204" s="237" t="s">
        <v>83</v>
      </c>
      <c r="AV204" s="13" t="s">
        <v>83</v>
      </c>
      <c r="AW204" s="13" t="s">
        <v>36</v>
      </c>
      <c r="AX204" s="13" t="s">
        <v>74</v>
      </c>
      <c r="AY204" s="237" t="s">
        <v>136</v>
      </c>
    </row>
    <row r="205" spans="1:51" s="13" customFormat="1" ht="12">
      <c r="A205" s="13"/>
      <c r="B205" s="226"/>
      <c r="C205" s="227"/>
      <c r="D205" s="228" t="s">
        <v>145</v>
      </c>
      <c r="E205" s="229" t="s">
        <v>18</v>
      </c>
      <c r="F205" s="230" t="s">
        <v>253</v>
      </c>
      <c r="G205" s="227"/>
      <c r="H205" s="231">
        <v>29.32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145</v>
      </c>
      <c r="AU205" s="237" t="s">
        <v>83</v>
      </c>
      <c r="AV205" s="13" t="s">
        <v>83</v>
      </c>
      <c r="AW205" s="13" t="s">
        <v>36</v>
      </c>
      <c r="AX205" s="13" t="s">
        <v>74</v>
      </c>
      <c r="AY205" s="237" t="s">
        <v>136</v>
      </c>
    </row>
    <row r="206" spans="1:51" s="13" customFormat="1" ht="12">
      <c r="A206" s="13"/>
      <c r="B206" s="226"/>
      <c r="C206" s="227"/>
      <c r="D206" s="228" t="s">
        <v>145</v>
      </c>
      <c r="E206" s="229" t="s">
        <v>18</v>
      </c>
      <c r="F206" s="230" t="s">
        <v>254</v>
      </c>
      <c r="G206" s="227"/>
      <c r="H206" s="231">
        <v>54.77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145</v>
      </c>
      <c r="AU206" s="237" t="s">
        <v>83</v>
      </c>
      <c r="AV206" s="13" t="s">
        <v>83</v>
      </c>
      <c r="AW206" s="13" t="s">
        <v>36</v>
      </c>
      <c r="AX206" s="13" t="s">
        <v>74</v>
      </c>
      <c r="AY206" s="237" t="s">
        <v>136</v>
      </c>
    </row>
    <row r="207" spans="1:51" s="13" customFormat="1" ht="12">
      <c r="A207" s="13"/>
      <c r="B207" s="226"/>
      <c r="C207" s="227"/>
      <c r="D207" s="228" t="s">
        <v>145</v>
      </c>
      <c r="E207" s="229" t="s">
        <v>18</v>
      </c>
      <c r="F207" s="230" t="s">
        <v>255</v>
      </c>
      <c r="G207" s="227"/>
      <c r="H207" s="231">
        <v>15.7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145</v>
      </c>
      <c r="AU207" s="237" t="s">
        <v>83</v>
      </c>
      <c r="AV207" s="13" t="s">
        <v>83</v>
      </c>
      <c r="AW207" s="13" t="s">
        <v>36</v>
      </c>
      <c r="AX207" s="13" t="s">
        <v>74</v>
      </c>
      <c r="AY207" s="237" t="s">
        <v>136</v>
      </c>
    </row>
    <row r="208" spans="1:51" s="15" customFormat="1" ht="12">
      <c r="A208" s="15"/>
      <c r="B208" s="253"/>
      <c r="C208" s="254"/>
      <c r="D208" s="228" t="s">
        <v>145</v>
      </c>
      <c r="E208" s="255" t="s">
        <v>18</v>
      </c>
      <c r="F208" s="256" t="s">
        <v>173</v>
      </c>
      <c r="G208" s="254"/>
      <c r="H208" s="257">
        <v>593.82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3" t="s">
        <v>145</v>
      </c>
      <c r="AU208" s="263" t="s">
        <v>83</v>
      </c>
      <c r="AV208" s="15" t="s">
        <v>143</v>
      </c>
      <c r="AW208" s="15" t="s">
        <v>36</v>
      </c>
      <c r="AX208" s="15" t="s">
        <v>81</v>
      </c>
      <c r="AY208" s="263" t="s">
        <v>136</v>
      </c>
    </row>
    <row r="209" spans="1:65" s="2" customFormat="1" ht="22.2" customHeight="1">
      <c r="A209" s="40"/>
      <c r="B209" s="41"/>
      <c r="C209" s="214" t="s">
        <v>259</v>
      </c>
      <c r="D209" s="214" t="s">
        <v>139</v>
      </c>
      <c r="E209" s="215" t="s">
        <v>260</v>
      </c>
      <c r="F209" s="216" t="s">
        <v>261</v>
      </c>
      <c r="G209" s="217" t="s">
        <v>165</v>
      </c>
      <c r="H209" s="218">
        <v>5.94</v>
      </c>
      <c r="I209" s="219"/>
      <c r="J209" s="218">
        <f>ROUND(I209*H209,2)</f>
        <v>0</v>
      </c>
      <c r="K209" s="216" t="s">
        <v>18</v>
      </c>
      <c r="L209" s="46"/>
      <c r="M209" s="220" t="s">
        <v>18</v>
      </c>
      <c r="N209" s="221" t="s">
        <v>45</v>
      </c>
      <c r="O209" s="86"/>
      <c r="P209" s="222">
        <f>O209*H209</f>
        <v>0</v>
      </c>
      <c r="Q209" s="222">
        <v>0.003</v>
      </c>
      <c r="R209" s="222">
        <f>Q209*H209</f>
        <v>0.017820000000000003</v>
      </c>
      <c r="S209" s="222">
        <v>0</v>
      </c>
      <c r="T209" s="223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4" t="s">
        <v>143</v>
      </c>
      <c r="AT209" s="224" t="s">
        <v>139</v>
      </c>
      <c r="AU209" s="224" t="s">
        <v>83</v>
      </c>
      <c r="AY209" s="19" t="s">
        <v>136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9" t="s">
        <v>81</v>
      </c>
      <c r="BK209" s="225">
        <f>ROUND(I209*H209,2)</f>
        <v>0</v>
      </c>
      <c r="BL209" s="19" t="s">
        <v>143</v>
      </c>
      <c r="BM209" s="224" t="s">
        <v>262</v>
      </c>
    </row>
    <row r="210" spans="1:51" s="14" customFormat="1" ht="12">
      <c r="A210" s="14"/>
      <c r="B210" s="238"/>
      <c r="C210" s="239"/>
      <c r="D210" s="228" t="s">
        <v>145</v>
      </c>
      <c r="E210" s="240" t="s">
        <v>18</v>
      </c>
      <c r="F210" s="241" t="s">
        <v>263</v>
      </c>
      <c r="G210" s="239"/>
      <c r="H210" s="240" t="s">
        <v>18</v>
      </c>
      <c r="I210" s="242"/>
      <c r="J210" s="239"/>
      <c r="K210" s="239"/>
      <c r="L210" s="243"/>
      <c r="M210" s="244"/>
      <c r="N210" s="245"/>
      <c r="O210" s="245"/>
      <c r="P210" s="245"/>
      <c r="Q210" s="245"/>
      <c r="R210" s="245"/>
      <c r="S210" s="245"/>
      <c r="T210" s="24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47" t="s">
        <v>145</v>
      </c>
      <c r="AU210" s="247" t="s">
        <v>83</v>
      </c>
      <c r="AV210" s="14" t="s">
        <v>81</v>
      </c>
      <c r="AW210" s="14" t="s">
        <v>36</v>
      </c>
      <c r="AX210" s="14" t="s">
        <v>74</v>
      </c>
      <c r="AY210" s="247" t="s">
        <v>136</v>
      </c>
    </row>
    <row r="211" spans="1:51" s="14" customFormat="1" ht="12">
      <c r="A211" s="14"/>
      <c r="B211" s="238"/>
      <c r="C211" s="239"/>
      <c r="D211" s="228" t="s">
        <v>145</v>
      </c>
      <c r="E211" s="240" t="s">
        <v>18</v>
      </c>
      <c r="F211" s="241" t="s">
        <v>250</v>
      </c>
      <c r="G211" s="239"/>
      <c r="H211" s="240" t="s">
        <v>18</v>
      </c>
      <c r="I211" s="242"/>
      <c r="J211" s="239"/>
      <c r="K211" s="239"/>
      <c r="L211" s="243"/>
      <c r="M211" s="244"/>
      <c r="N211" s="245"/>
      <c r="O211" s="245"/>
      <c r="P211" s="245"/>
      <c r="Q211" s="245"/>
      <c r="R211" s="245"/>
      <c r="S211" s="245"/>
      <c r="T211" s="246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7" t="s">
        <v>145</v>
      </c>
      <c r="AU211" s="247" t="s">
        <v>83</v>
      </c>
      <c r="AV211" s="14" t="s">
        <v>81</v>
      </c>
      <c r="AW211" s="14" t="s">
        <v>36</v>
      </c>
      <c r="AX211" s="14" t="s">
        <v>74</v>
      </c>
      <c r="AY211" s="247" t="s">
        <v>136</v>
      </c>
    </row>
    <row r="212" spans="1:51" s="13" customFormat="1" ht="12">
      <c r="A212" s="13"/>
      <c r="B212" s="226"/>
      <c r="C212" s="227"/>
      <c r="D212" s="228" t="s">
        <v>145</v>
      </c>
      <c r="E212" s="229" t="s">
        <v>18</v>
      </c>
      <c r="F212" s="230" t="s">
        <v>252</v>
      </c>
      <c r="G212" s="227"/>
      <c r="H212" s="231">
        <v>494.03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145</v>
      </c>
      <c r="AU212" s="237" t="s">
        <v>83</v>
      </c>
      <c r="AV212" s="13" t="s">
        <v>83</v>
      </c>
      <c r="AW212" s="13" t="s">
        <v>36</v>
      </c>
      <c r="AX212" s="13" t="s">
        <v>74</v>
      </c>
      <c r="AY212" s="237" t="s">
        <v>136</v>
      </c>
    </row>
    <row r="213" spans="1:51" s="13" customFormat="1" ht="12">
      <c r="A213" s="13"/>
      <c r="B213" s="226"/>
      <c r="C213" s="227"/>
      <c r="D213" s="228" t="s">
        <v>145</v>
      </c>
      <c r="E213" s="229" t="s">
        <v>18</v>
      </c>
      <c r="F213" s="230" t="s">
        <v>253</v>
      </c>
      <c r="G213" s="227"/>
      <c r="H213" s="231">
        <v>29.32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145</v>
      </c>
      <c r="AU213" s="237" t="s">
        <v>83</v>
      </c>
      <c r="AV213" s="13" t="s">
        <v>83</v>
      </c>
      <c r="AW213" s="13" t="s">
        <v>36</v>
      </c>
      <c r="AX213" s="13" t="s">
        <v>74</v>
      </c>
      <c r="AY213" s="237" t="s">
        <v>136</v>
      </c>
    </row>
    <row r="214" spans="1:51" s="13" customFormat="1" ht="12">
      <c r="A214" s="13"/>
      <c r="B214" s="226"/>
      <c r="C214" s="227"/>
      <c r="D214" s="228" t="s">
        <v>145</v>
      </c>
      <c r="E214" s="229" t="s">
        <v>18</v>
      </c>
      <c r="F214" s="230" t="s">
        <v>254</v>
      </c>
      <c r="G214" s="227"/>
      <c r="H214" s="231">
        <v>54.77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145</v>
      </c>
      <c r="AU214" s="237" t="s">
        <v>83</v>
      </c>
      <c r="AV214" s="13" t="s">
        <v>83</v>
      </c>
      <c r="AW214" s="13" t="s">
        <v>36</v>
      </c>
      <c r="AX214" s="13" t="s">
        <v>74</v>
      </c>
      <c r="AY214" s="237" t="s">
        <v>136</v>
      </c>
    </row>
    <row r="215" spans="1:51" s="13" customFormat="1" ht="12">
      <c r="A215" s="13"/>
      <c r="B215" s="226"/>
      <c r="C215" s="227"/>
      <c r="D215" s="228" t="s">
        <v>145</v>
      </c>
      <c r="E215" s="229" t="s">
        <v>18</v>
      </c>
      <c r="F215" s="230" t="s">
        <v>255</v>
      </c>
      <c r="G215" s="227"/>
      <c r="H215" s="231">
        <v>15.7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145</v>
      </c>
      <c r="AU215" s="237" t="s">
        <v>83</v>
      </c>
      <c r="AV215" s="13" t="s">
        <v>83</v>
      </c>
      <c r="AW215" s="13" t="s">
        <v>36</v>
      </c>
      <c r="AX215" s="13" t="s">
        <v>74</v>
      </c>
      <c r="AY215" s="237" t="s">
        <v>136</v>
      </c>
    </row>
    <row r="216" spans="1:51" s="15" customFormat="1" ht="12">
      <c r="A216" s="15"/>
      <c r="B216" s="253"/>
      <c r="C216" s="254"/>
      <c r="D216" s="228" t="s">
        <v>145</v>
      </c>
      <c r="E216" s="255" t="s">
        <v>18</v>
      </c>
      <c r="F216" s="256" t="s">
        <v>173</v>
      </c>
      <c r="G216" s="254"/>
      <c r="H216" s="257">
        <v>593.82</v>
      </c>
      <c r="I216" s="258"/>
      <c r="J216" s="254"/>
      <c r="K216" s="254"/>
      <c r="L216" s="259"/>
      <c r="M216" s="260"/>
      <c r="N216" s="261"/>
      <c r="O216" s="261"/>
      <c r="P216" s="261"/>
      <c r="Q216" s="261"/>
      <c r="R216" s="261"/>
      <c r="S216" s="261"/>
      <c r="T216" s="26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63" t="s">
        <v>145</v>
      </c>
      <c r="AU216" s="263" t="s">
        <v>83</v>
      </c>
      <c r="AV216" s="15" t="s">
        <v>143</v>
      </c>
      <c r="AW216" s="15" t="s">
        <v>36</v>
      </c>
      <c r="AX216" s="15" t="s">
        <v>74</v>
      </c>
      <c r="AY216" s="263" t="s">
        <v>136</v>
      </c>
    </row>
    <row r="217" spans="1:51" s="13" customFormat="1" ht="12">
      <c r="A217" s="13"/>
      <c r="B217" s="226"/>
      <c r="C217" s="227"/>
      <c r="D217" s="228" t="s">
        <v>145</v>
      </c>
      <c r="E217" s="229" t="s">
        <v>18</v>
      </c>
      <c r="F217" s="230" t="s">
        <v>264</v>
      </c>
      <c r="G217" s="227"/>
      <c r="H217" s="231">
        <v>5.94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145</v>
      </c>
      <c r="AU217" s="237" t="s">
        <v>83</v>
      </c>
      <c r="AV217" s="13" t="s">
        <v>83</v>
      </c>
      <c r="AW217" s="13" t="s">
        <v>36</v>
      </c>
      <c r="AX217" s="13" t="s">
        <v>74</v>
      </c>
      <c r="AY217" s="237" t="s">
        <v>136</v>
      </c>
    </row>
    <row r="218" spans="1:51" s="15" customFormat="1" ht="12">
      <c r="A218" s="15"/>
      <c r="B218" s="253"/>
      <c r="C218" s="254"/>
      <c r="D218" s="228" t="s">
        <v>145</v>
      </c>
      <c r="E218" s="255" t="s">
        <v>18</v>
      </c>
      <c r="F218" s="256" t="s">
        <v>173</v>
      </c>
      <c r="G218" s="254"/>
      <c r="H218" s="257">
        <v>5.94</v>
      </c>
      <c r="I218" s="258"/>
      <c r="J218" s="254"/>
      <c r="K218" s="254"/>
      <c r="L218" s="259"/>
      <c r="M218" s="260"/>
      <c r="N218" s="261"/>
      <c r="O218" s="261"/>
      <c r="P218" s="261"/>
      <c r="Q218" s="261"/>
      <c r="R218" s="261"/>
      <c r="S218" s="261"/>
      <c r="T218" s="26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3" t="s">
        <v>145</v>
      </c>
      <c r="AU218" s="263" t="s">
        <v>83</v>
      </c>
      <c r="AV218" s="15" t="s">
        <v>143</v>
      </c>
      <c r="AW218" s="15" t="s">
        <v>36</v>
      </c>
      <c r="AX218" s="15" t="s">
        <v>81</v>
      </c>
      <c r="AY218" s="263" t="s">
        <v>136</v>
      </c>
    </row>
    <row r="219" spans="1:65" s="2" customFormat="1" ht="14.4" customHeight="1">
      <c r="A219" s="40"/>
      <c r="B219" s="41"/>
      <c r="C219" s="214" t="s">
        <v>265</v>
      </c>
      <c r="D219" s="214" t="s">
        <v>139</v>
      </c>
      <c r="E219" s="215" t="s">
        <v>266</v>
      </c>
      <c r="F219" s="216" t="s">
        <v>267</v>
      </c>
      <c r="G219" s="217" t="s">
        <v>165</v>
      </c>
      <c r="H219" s="218">
        <v>130.01</v>
      </c>
      <c r="I219" s="219"/>
      <c r="J219" s="218">
        <f>ROUND(I219*H219,2)</f>
        <v>0</v>
      </c>
      <c r="K219" s="216" t="s">
        <v>166</v>
      </c>
      <c r="L219" s="46"/>
      <c r="M219" s="220" t="s">
        <v>18</v>
      </c>
      <c r="N219" s="221" t="s">
        <v>45</v>
      </c>
      <c r="O219" s="86"/>
      <c r="P219" s="222">
        <f>O219*H219</f>
        <v>0</v>
      </c>
      <c r="Q219" s="222">
        <v>0.10007</v>
      </c>
      <c r="R219" s="222">
        <f>Q219*H219</f>
        <v>13.0101007</v>
      </c>
      <c r="S219" s="222">
        <v>0</v>
      </c>
      <c r="T219" s="22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143</v>
      </c>
      <c r="AT219" s="224" t="s">
        <v>139</v>
      </c>
      <c r="AU219" s="224" t="s">
        <v>83</v>
      </c>
      <c r="AY219" s="19" t="s">
        <v>136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9" t="s">
        <v>81</v>
      </c>
      <c r="BK219" s="225">
        <f>ROUND(I219*H219,2)</f>
        <v>0</v>
      </c>
      <c r="BL219" s="19" t="s">
        <v>143</v>
      </c>
      <c r="BM219" s="224" t="s">
        <v>268</v>
      </c>
    </row>
    <row r="220" spans="1:47" s="2" customFormat="1" ht="12">
      <c r="A220" s="40"/>
      <c r="B220" s="41"/>
      <c r="C220" s="42"/>
      <c r="D220" s="248" t="s">
        <v>168</v>
      </c>
      <c r="E220" s="42"/>
      <c r="F220" s="249" t="s">
        <v>269</v>
      </c>
      <c r="G220" s="42"/>
      <c r="H220" s="42"/>
      <c r="I220" s="250"/>
      <c r="J220" s="42"/>
      <c r="K220" s="42"/>
      <c r="L220" s="46"/>
      <c r="M220" s="251"/>
      <c r="N220" s="25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168</v>
      </c>
      <c r="AU220" s="19" t="s">
        <v>83</v>
      </c>
    </row>
    <row r="221" spans="1:51" s="14" customFormat="1" ht="12">
      <c r="A221" s="14"/>
      <c r="B221" s="238"/>
      <c r="C221" s="239"/>
      <c r="D221" s="228" t="s">
        <v>145</v>
      </c>
      <c r="E221" s="240" t="s">
        <v>18</v>
      </c>
      <c r="F221" s="241" t="s">
        <v>270</v>
      </c>
      <c r="G221" s="239"/>
      <c r="H221" s="240" t="s">
        <v>18</v>
      </c>
      <c r="I221" s="242"/>
      <c r="J221" s="239"/>
      <c r="K221" s="239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145</v>
      </c>
      <c r="AU221" s="247" t="s">
        <v>83</v>
      </c>
      <c r="AV221" s="14" t="s">
        <v>81</v>
      </c>
      <c r="AW221" s="14" t="s">
        <v>36</v>
      </c>
      <c r="AX221" s="14" t="s">
        <v>74</v>
      </c>
      <c r="AY221" s="247" t="s">
        <v>136</v>
      </c>
    </row>
    <row r="222" spans="1:51" s="14" customFormat="1" ht="12">
      <c r="A222" s="14"/>
      <c r="B222" s="238"/>
      <c r="C222" s="239"/>
      <c r="D222" s="228" t="s">
        <v>145</v>
      </c>
      <c r="E222" s="240" t="s">
        <v>18</v>
      </c>
      <c r="F222" s="241" t="s">
        <v>250</v>
      </c>
      <c r="G222" s="239"/>
      <c r="H222" s="240" t="s">
        <v>18</v>
      </c>
      <c r="I222" s="242"/>
      <c r="J222" s="239"/>
      <c r="K222" s="239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145</v>
      </c>
      <c r="AU222" s="247" t="s">
        <v>83</v>
      </c>
      <c r="AV222" s="14" t="s">
        <v>81</v>
      </c>
      <c r="AW222" s="14" t="s">
        <v>36</v>
      </c>
      <c r="AX222" s="14" t="s">
        <v>74</v>
      </c>
      <c r="AY222" s="247" t="s">
        <v>136</v>
      </c>
    </row>
    <row r="223" spans="1:51" s="13" customFormat="1" ht="12">
      <c r="A223" s="13"/>
      <c r="B223" s="226"/>
      <c r="C223" s="227"/>
      <c r="D223" s="228" t="s">
        <v>145</v>
      </c>
      <c r="E223" s="229" t="s">
        <v>18</v>
      </c>
      <c r="F223" s="230" t="s">
        <v>251</v>
      </c>
      <c r="G223" s="227"/>
      <c r="H223" s="231">
        <v>272.93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145</v>
      </c>
      <c r="AU223" s="237" t="s">
        <v>83</v>
      </c>
      <c r="AV223" s="13" t="s">
        <v>83</v>
      </c>
      <c r="AW223" s="13" t="s">
        <v>36</v>
      </c>
      <c r="AX223" s="13" t="s">
        <v>74</v>
      </c>
      <c r="AY223" s="237" t="s">
        <v>136</v>
      </c>
    </row>
    <row r="224" spans="1:51" s="13" customFormat="1" ht="12">
      <c r="A224" s="13"/>
      <c r="B224" s="226"/>
      <c r="C224" s="227"/>
      <c r="D224" s="228" t="s">
        <v>145</v>
      </c>
      <c r="E224" s="229" t="s">
        <v>18</v>
      </c>
      <c r="F224" s="230" t="s">
        <v>252</v>
      </c>
      <c r="G224" s="227"/>
      <c r="H224" s="231">
        <v>494.03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145</v>
      </c>
      <c r="AU224" s="237" t="s">
        <v>83</v>
      </c>
      <c r="AV224" s="13" t="s">
        <v>83</v>
      </c>
      <c r="AW224" s="13" t="s">
        <v>36</v>
      </c>
      <c r="AX224" s="13" t="s">
        <v>74</v>
      </c>
      <c r="AY224" s="237" t="s">
        <v>136</v>
      </c>
    </row>
    <row r="225" spans="1:51" s="13" customFormat="1" ht="12">
      <c r="A225" s="13"/>
      <c r="B225" s="226"/>
      <c r="C225" s="227"/>
      <c r="D225" s="228" t="s">
        <v>145</v>
      </c>
      <c r="E225" s="229" t="s">
        <v>18</v>
      </c>
      <c r="F225" s="230" t="s">
        <v>253</v>
      </c>
      <c r="G225" s="227"/>
      <c r="H225" s="231">
        <v>29.32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145</v>
      </c>
      <c r="AU225" s="237" t="s">
        <v>83</v>
      </c>
      <c r="AV225" s="13" t="s">
        <v>83</v>
      </c>
      <c r="AW225" s="13" t="s">
        <v>36</v>
      </c>
      <c r="AX225" s="13" t="s">
        <v>74</v>
      </c>
      <c r="AY225" s="237" t="s">
        <v>136</v>
      </c>
    </row>
    <row r="226" spans="1:51" s="13" customFormat="1" ht="12">
      <c r="A226" s="13"/>
      <c r="B226" s="226"/>
      <c r="C226" s="227"/>
      <c r="D226" s="228" t="s">
        <v>145</v>
      </c>
      <c r="E226" s="229" t="s">
        <v>18</v>
      </c>
      <c r="F226" s="230" t="s">
        <v>254</v>
      </c>
      <c r="G226" s="227"/>
      <c r="H226" s="231">
        <v>54.77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145</v>
      </c>
      <c r="AU226" s="237" t="s">
        <v>83</v>
      </c>
      <c r="AV226" s="13" t="s">
        <v>83</v>
      </c>
      <c r="AW226" s="13" t="s">
        <v>36</v>
      </c>
      <c r="AX226" s="13" t="s">
        <v>74</v>
      </c>
      <c r="AY226" s="237" t="s">
        <v>136</v>
      </c>
    </row>
    <row r="227" spans="1:51" s="13" customFormat="1" ht="12">
      <c r="A227" s="13"/>
      <c r="B227" s="226"/>
      <c r="C227" s="227"/>
      <c r="D227" s="228" t="s">
        <v>145</v>
      </c>
      <c r="E227" s="229" t="s">
        <v>18</v>
      </c>
      <c r="F227" s="230" t="s">
        <v>255</v>
      </c>
      <c r="G227" s="227"/>
      <c r="H227" s="231">
        <v>15.7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145</v>
      </c>
      <c r="AU227" s="237" t="s">
        <v>83</v>
      </c>
      <c r="AV227" s="13" t="s">
        <v>83</v>
      </c>
      <c r="AW227" s="13" t="s">
        <v>36</v>
      </c>
      <c r="AX227" s="13" t="s">
        <v>74</v>
      </c>
      <c r="AY227" s="237" t="s">
        <v>136</v>
      </c>
    </row>
    <row r="228" spans="1:51" s="15" customFormat="1" ht="12">
      <c r="A228" s="15"/>
      <c r="B228" s="253"/>
      <c r="C228" s="254"/>
      <c r="D228" s="228" t="s">
        <v>145</v>
      </c>
      <c r="E228" s="255" t="s">
        <v>18</v>
      </c>
      <c r="F228" s="256" t="s">
        <v>173</v>
      </c>
      <c r="G228" s="254"/>
      <c r="H228" s="257">
        <v>866.7500000000001</v>
      </c>
      <c r="I228" s="258"/>
      <c r="J228" s="254"/>
      <c r="K228" s="254"/>
      <c r="L228" s="259"/>
      <c r="M228" s="260"/>
      <c r="N228" s="261"/>
      <c r="O228" s="261"/>
      <c r="P228" s="261"/>
      <c r="Q228" s="261"/>
      <c r="R228" s="261"/>
      <c r="S228" s="261"/>
      <c r="T228" s="262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3" t="s">
        <v>145</v>
      </c>
      <c r="AU228" s="263" t="s">
        <v>83</v>
      </c>
      <c r="AV228" s="15" t="s">
        <v>143</v>
      </c>
      <c r="AW228" s="15" t="s">
        <v>36</v>
      </c>
      <c r="AX228" s="15" t="s">
        <v>74</v>
      </c>
      <c r="AY228" s="263" t="s">
        <v>136</v>
      </c>
    </row>
    <row r="229" spans="1:51" s="13" customFormat="1" ht="12">
      <c r="A229" s="13"/>
      <c r="B229" s="226"/>
      <c r="C229" s="227"/>
      <c r="D229" s="228" t="s">
        <v>145</v>
      </c>
      <c r="E229" s="229" t="s">
        <v>18</v>
      </c>
      <c r="F229" s="230" t="s">
        <v>271</v>
      </c>
      <c r="G229" s="227"/>
      <c r="H229" s="231">
        <v>130.01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145</v>
      </c>
      <c r="AU229" s="237" t="s">
        <v>83</v>
      </c>
      <c r="AV229" s="13" t="s">
        <v>83</v>
      </c>
      <c r="AW229" s="13" t="s">
        <v>36</v>
      </c>
      <c r="AX229" s="13" t="s">
        <v>74</v>
      </c>
      <c r="AY229" s="237" t="s">
        <v>136</v>
      </c>
    </row>
    <row r="230" spans="1:51" s="15" customFormat="1" ht="12">
      <c r="A230" s="15"/>
      <c r="B230" s="253"/>
      <c r="C230" s="254"/>
      <c r="D230" s="228" t="s">
        <v>145</v>
      </c>
      <c r="E230" s="255" t="s">
        <v>18</v>
      </c>
      <c r="F230" s="256" t="s">
        <v>173</v>
      </c>
      <c r="G230" s="254"/>
      <c r="H230" s="257">
        <v>130.01</v>
      </c>
      <c r="I230" s="258"/>
      <c r="J230" s="254"/>
      <c r="K230" s="254"/>
      <c r="L230" s="259"/>
      <c r="M230" s="260"/>
      <c r="N230" s="261"/>
      <c r="O230" s="261"/>
      <c r="P230" s="261"/>
      <c r="Q230" s="261"/>
      <c r="R230" s="261"/>
      <c r="S230" s="261"/>
      <c r="T230" s="262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3" t="s">
        <v>145</v>
      </c>
      <c r="AU230" s="263" t="s">
        <v>83</v>
      </c>
      <c r="AV230" s="15" t="s">
        <v>143</v>
      </c>
      <c r="AW230" s="15" t="s">
        <v>36</v>
      </c>
      <c r="AX230" s="15" t="s">
        <v>81</v>
      </c>
      <c r="AY230" s="263" t="s">
        <v>136</v>
      </c>
    </row>
    <row r="231" spans="1:65" s="2" customFormat="1" ht="14.4" customHeight="1">
      <c r="A231" s="40"/>
      <c r="B231" s="41"/>
      <c r="C231" s="214" t="s">
        <v>272</v>
      </c>
      <c r="D231" s="214" t="s">
        <v>139</v>
      </c>
      <c r="E231" s="215" t="s">
        <v>273</v>
      </c>
      <c r="F231" s="216" t="s">
        <v>274</v>
      </c>
      <c r="G231" s="217" t="s">
        <v>275</v>
      </c>
      <c r="H231" s="218">
        <v>102</v>
      </c>
      <c r="I231" s="219"/>
      <c r="J231" s="218">
        <f>ROUND(I231*H231,2)</f>
        <v>0</v>
      </c>
      <c r="K231" s="216" t="s">
        <v>18</v>
      </c>
      <c r="L231" s="46"/>
      <c r="M231" s="220" t="s">
        <v>18</v>
      </c>
      <c r="N231" s="221" t="s">
        <v>45</v>
      </c>
      <c r="O231" s="86"/>
      <c r="P231" s="222">
        <f>O231*H231</f>
        <v>0</v>
      </c>
      <c r="Q231" s="222">
        <v>0.025</v>
      </c>
      <c r="R231" s="222">
        <f>Q231*H231</f>
        <v>2.5500000000000003</v>
      </c>
      <c r="S231" s="222">
        <v>0</v>
      </c>
      <c r="T231" s="223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4" t="s">
        <v>143</v>
      </c>
      <c r="AT231" s="224" t="s">
        <v>139</v>
      </c>
      <c r="AU231" s="224" t="s">
        <v>83</v>
      </c>
      <c r="AY231" s="19" t="s">
        <v>136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9" t="s">
        <v>81</v>
      </c>
      <c r="BK231" s="225">
        <f>ROUND(I231*H231,2)</f>
        <v>0</v>
      </c>
      <c r="BL231" s="19" t="s">
        <v>143</v>
      </c>
      <c r="BM231" s="224" t="s">
        <v>276</v>
      </c>
    </row>
    <row r="232" spans="1:51" s="14" customFormat="1" ht="12">
      <c r="A232" s="14"/>
      <c r="B232" s="238"/>
      <c r="C232" s="239"/>
      <c r="D232" s="228" t="s">
        <v>145</v>
      </c>
      <c r="E232" s="240" t="s">
        <v>18</v>
      </c>
      <c r="F232" s="241" t="s">
        <v>277</v>
      </c>
      <c r="G232" s="239"/>
      <c r="H232" s="240" t="s">
        <v>18</v>
      </c>
      <c r="I232" s="242"/>
      <c r="J232" s="239"/>
      <c r="K232" s="239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145</v>
      </c>
      <c r="AU232" s="247" t="s">
        <v>83</v>
      </c>
      <c r="AV232" s="14" t="s">
        <v>81</v>
      </c>
      <c r="AW232" s="14" t="s">
        <v>36</v>
      </c>
      <c r="AX232" s="14" t="s">
        <v>74</v>
      </c>
      <c r="AY232" s="247" t="s">
        <v>136</v>
      </c>
    </row>
    <row r="233" spans="1:51" s="14" customFormat="1" ht="12">
      <c r="A233" s="14"/>
      <c r="B233" s="238"/>
      <c r="C233" s="239"/>
      <c r="D233" s="228" t="s">
        <v>145</v>
      </c>
      <c r="E233" s="240" t="s">
        <v>18</v>
      </c>
      <c r="F233" s="241" t="s">
        <v>278</v>
      </c>
      <c r="G233" s="239"/>
      <c r="H233" s="240" t="s">
        <v>18</v>
      </c>
      <c r="I233" s="242"/>
      <c r="J233" s="239"/>
      <c r="K233" s="239"/>
      <c r="L233" s="243"/>
      <c r="M233" s="244"/>
      <c r="N233" s="245"/>
      <c r="O233" s="245"/>
      <c r="P233" s="245"/>
      <c r="Q233" s="245"/>
      <c r="R233" s="245"/>
      <c r="S233" s="245"/>
      <c r="T233" s="246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7" t="s">
        <v>145</v>
      </c>
      <c r="AU233" s="247" t="s">
        <v>83</v>
      </c>
      <c r="AV233" s="14" t="s">
        <v>81</v>
      </c>
      <c r="AW233" s="14" t="s">
        <v>36</v>
      </c>
      <c r="AX233" s="14" t="s">
        <v>74</v>
      </c>
      <c r="AY233" s="247" t="s">
        <v>136</v>
      </c>
    </row>
    <row r="234" spans="1:51" s="13" customFormat="1" ht="12">
      <c r="A234" s="13"/>
      <c r="B234" s="226"/>
      <c r="C234" s="227"/>
      <c r="D234" s="228" t="s">
        <v>145</v>
      </c>
      <c r="E234" s="229" t="s">
        <v>18</v>
      </c>
      <c r="F234" s="230" t="s">
        <v>279</v>
      </c>
      <c r="G234" s="227"/>
      <c r="H234" s="231">
        <v>102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145</v>
      </c>
      <c r="AU234" s="237" t="s">
        <v>83</v>
      </c>
      <c r="AV234" s="13" t="s">
        <v>83</v>
      </c>
      <c r="AW234" s="13" t="s">
        <v>36</v>
      </c>
      <c r="AX234" s="13" t="s">
        <v>74</v>
      </c>
      <c r="AY234" s="237" t="s">
        <v>136</v>
      </c>
    </row>
    <row r="235" spans="1:51" s="15" customFormat="1" ht="12">
      <c r="A235" s="15"/>
      <c r="B235" s="253"/>
      <c r="C235" s="254"/>
      <c r="D235" s="228" t="s">
        <v>145</v>
      </c>
      <c r="E235" s="255" t="s">
        <v>18</v>
      </c>
      <c r="F235" s="256" t="s">
        <v>173</v>
      </c>
      <c r="G235" s="254"/>
      <c r="H235" s="257">
        <v>102</v>
      </c>
      <c r="I235" s="258"/>
      <c r="J235" s="254"/>
      <c r="K235" s="254"/>
      <c r="L235" s="259"/>
      <c r="M235" s="260"/>
      <c r="N235" s="261"/>
      <c r="O235" s="261"/>
      <c r="P235" s="261"/>
      <c r="Q235" s="261"/>
      <c r="R235" s="261"/>
      <c r="S235" s="261"/>
      <c r="T235" s="262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3" t="s">
        <v>145</v>
      </c>
      <c r="AU235" s="263" t="s">
        <v>83</v>
      </c>
      <c r="AV235" s="15" t="s">
        <v>143</v>
      </c>
      <c r="AW235" s="15" t="s">
        <v>36</v>
      </c>
      <c r="AX235" s="15" t="s">
        <v>81</v>
      </c>
      <c r="AY235" s="263" t="s">
        <v>136</v>
      </c>
    </row>
    <row r="236" spans="1:65" s="2" customFormat="1" ht="14.4" customHeight="1">
      <c r="A236" s="40"/>
      <c r="B236" s="41"/>
      <c r="C236" s="214" t="s">
        <v>280</v>
      </c>
      <c r="D236" s="214" t="s">
        <v>139</v>
      </c>
      <c r="E236" s="215" t="s">
        <v>281</v>
      </c>
      <c r="F236" s="216" t="s">
        <v>282</v>
      </c>
      <c r="G236" s="217" t="s">
        <v>165</v>
      </c>
      <c r="H236" s="218">
        <v>593.82</v>
      </c>
      <c r="I236" s="219"/>
      <c r="J236" s="218">
        <f>ROUND(I236*H236,2)</f>
        <v>0</v>
      </c>
      <c r="K236" s="216" t="s">
        <v>18</v>
      </c>
      <c r="L236" s="46"/>
      <c r="M236" s="220" t="s">
        <v>18</v>
      </c>
      <c r="N236" s="221" t="s">
        <v>45</v>
      </c>
      <c r="O236" s="86"/>
      <c r="P236" s="222">
        <f>O236*H236</f>
        <v>0</v>
      </c>
      <c r="Q236" s="222">
        <v>0.01</v>
      </c>
      <c r="R236" s="222">
        <f>Q236*H236</f>
        <v>5.938200000000001</v>
      </c>
      <c r="S236" s="222">
        <v>0</v>
      </c>
      <c r="T236" s="223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143</v>
      </c>
      <c r="AT236" s="224" t="s">
        <v>139</v>
      </c>
      <c r="AU236" s="224" t="s">
        <v>83</v>
      </c>
      <c r="AY236" s="19" t="s">
        <v>136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9" t="s">
        <v>81</v>
      </c>
      <c r="BK236" s="225">
        <f>ROUND(I236*H236,2)</f>
        <v>0</v>
      </c>
      <c r="BL236" s="19" t="s">
        <v>143</v>
      </c>
      <c r="BM236" s="224" t="s">
        <v>283</v>
      </c>
    </row>
    <row r="237" spans="1:51" s="14" customFormat="1" ht="12">
      <c r="A237" s="14"/>
      <c r="B237" s="238"/>
      <c r="C237" s="239"/>
      <c r="D237" s="228" t="s">
        <v>145</v>
      </c>
      <c r="E237" s="240" t="s">
        <v>18</v>
      </c>
      <c r="F237" s="241" t="s">
        <v>216</v>
      </c>
      <c r="G237" s="239"/>
      <c r="H237" s="240" t="s">
        <v>18</v>
      </c>
      <c r="I237" s="242"/>
      <c r="J237" s="239"/>
      <c r="K237" s="239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145</v>
      </c>
      <c r="AU237" s="247" t="s">
        <v>83</v>
      </c>
      <c r="AV237" s="14" t="s">
        <v>81</v>
      </c>
      <c r="AW237" s="14" t="s">
        <v>36</v>
      </c>
      <c r="AX237" s="14" t="s">
        <v>74</v>
      </c>
      <c r="AY237" s="247" t="s">
        <v>136</v>
      </c>
    </row>
    <row r="238" spans="1:51" s="14" customFormat="1" ht="12">
      <c r="A238" s="14"/>
      <c r="B238" s="238"/>
      <c r="C238" s="239"/>
      <c r="D238" s="228" t="s">
        <v>145</v>
      </c>
      <c r="E238" s="240" t="s">
        <v>18</v>
      </c>
      <c r="F238" s="241" t="s">
        <v>250</v>
      </c>
      <c r="G238" s="239"/>
      <c r="H238" s="240" t="s">
        <v>18</v>
      </c>
      <c r="I238" s="242"/>
      <c r="J238" s="239"/>
      <c r="K238" s="239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145</v>
      </c>
      <c r="AU238" s="247" t="s">
        <v>83</v>
      </c>
      <c r="AV238" s="14" t="s">
        <v>81</v>
      </c>
      <c r="AW238" s="14" t="s">
        <v>36</v>
      </c>
      <c r="AX238" s="14" t="s">
        <v>74</v>
      </c>
      <c r="AY238" s="247" t="s">
        <v>136</v>
      </c>
    </row>
    <row r="239" spans="1:51" s="13" customFormat="1" ht="12">
      <c r="A239" s="13"/>
      <c r="B239" s="226"/>
      <c r="C239" s="227"/>
      <c r="D239" s="228" t="s">
        <v>145</v>
      </c>
      <c r="E239" s="229" t="s">
        <v>18</v>
      </c>
      <c r="F239" s="230" t="s">
        <v>252</v>
      </c>
      <c r="G239" s="227"/>
      <c r="H239" s="231">
        <v>494.03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145</v>
      </c>
      <c r="AU239" s="237" t="s">
        <v>83</v>
      </c>
      <c r="AV239" s="13" t="s">
        <v>83</v>
      </c>
      <c r="AW239" s="13" t="s">
        <v>36</v>
      </c>
      <c r="AX239" s="13" t="s">
        <v>74</v>
      </c>
      <c r="AY239" s="237" t="s">
        <v>136</v>
      </c>
    </row>
    <row r="240" spans="1:51" s="13" customFormat="1" ht="12">
      <c r="A240" s="13"/>
      <c r="B240" s="226"/>
      <c r="C240" s="227"/>
      <c r="D240" s="228" t="s">
        <v>145</v>
      </c>
      <c r="E240" s="229" t="s">
        <v>18</v>
      </c>
      <c r="F240" s="230" t="s">
        <v>253</v>
      </c>
      <c r="G240" s="227"/>
      <c r="H240" s="231">
        <v>29.32</v>
      </c>
      <c r="I240" s="232"/>
      <c r="J240" s="227"/>
      <c r="K240" s="227"/>
      <c r="L240" s="233"/>
      <c r="M240" s="234"/>
      <c r="N240" s="235"/>
      <c r="O240" s="235"/>
      <c r="P240" s="235"/>
      <c r="Q240" s="235"/>
      <c r="R240" s="235"/>
      <c r="S240" s="235"/>
      <c r="T240" s="23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7" t="s">
        <v>145</v>
      </c>
      <c r="AU240" s="237" t="s">
        <v>83</v>
      </c>
      <c r="AV240" s="13" t="s">
        <v>83</v>
      </c>
      <c r="AW240" s="13" t="s">
        <v>36</v>
      </c>
      <c r="AX240" s="13" t="s">
        <v>74</v>
      </c>
      <c r="AY240" s="237" t="s">
        <v>136</v>
      </c>
    </row>
    <row r="241" spans="1:51" s="13" customFormat="1" ht="12">
      <c r="A241" s="13"/>
      <c r="B241" s="226"/>
      <c r="C241" s="227"/>
      <c r="D241" s="228" t="s">
        <v>145</v>
      </c>
      <c r="E241" s="229" t="s">
        <v>18</v>
      </c>
      <c r="F241" s="230" t="s">
        <v>254</v>
      </c>
      <c r="G241" s="227"/>
      <c r="H241" s="231">
        <v>54.77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145</v>
      </c>
      <c r="AU241" s="237" t="s">
        <v>83</v>
      </c>
      <c r="AV241" s="13" t="s">
        <v>83</v>
      </c>
      <c r="AW241" s="13" t="s">
        <v>36</v>
      </c>
      <c r="AX241" s="13" t="s">
        <v>74</v>
      </c>
      <c r="AY241" s="237" t="s">
        <v>136</v>
      </c>
    </row>
    <row r="242" spans="1:51" s="13" customFormat="1" ht="12">
      <c r="A242" s="13"/>
      <c r="B242" s="226"/>
      <c r="C242" s="227"/>
      <c r="D242" s="228" t="s">
        <v>145</v>
      </c>
      <c r="E242" s="229" t="s">
        <v>18</v>
      </c>
      <c r="F242" s="230" t="s">
        <v>255</v>
      </c>
      <c r="G242" s="227"/>
      <c r="H242" s="231">
        <v>15.7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145</v>
      </c>
      <c r="AU242" s="237" t="s">
        <v>83</v>
      </c>
      <c r="AV242" s="13" t="s">
        <v>83</v>
      </c>
      <c r="AW242" s="13" t="s">
        <v>36</v>
      </c>
      <c r="AX242" s="13" t="s">
        <v>74</v>
      </c>
      <c r="AY242" s="237" t="s">
        <v>136</v>
      </c>
    </row>
    <row r="243" spans="1:51" s="15" customFormat="1" ht="12">
      <c r="A243" s="15"/>
      <c r="B243" s="253"/>
      <c r="C243" s="254"/>
      <c r="D243" s="228" t="s">
        <v>145</v>
      </c>
      <c r="E243" s="255" t="s">
        <v>18</v>
      </c>
      <c r="F243" s="256" t="s">
        <v>173</v>
      </c>
      <c r="G243" s="254"/>
      <c r="H243" s="257">
        <v>593.82</v>
      </c>
      <c r="I243" s="258"/>
      <c r="J243" s="254"/>
      <c r="K243" s="254"/>
      <c r="L243" s="259"/>
      <c r="M243" s="260"/>
      <c r="N243" s="261"/>
      <c r="O243" s="261"/>
      <c r="P243" s="261"/>
      <c r="Q243" s="261"/>
      <c r="R243" s="261"/>
      <c r="S243" s="261"/>
      <c r="T243" s="262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3" t="s">
        <v>145</v>
      </c>
      <c r="AU243" s="263" t="s">
        <v>83</v>
      </c>
      <c r="AV243" s="15" t="s">
        <v>143</v>
      </c>
      <c r="AW243" s="15" t="s">
        <v>36</v>
      </c>
      <c r="AX243" s="15" t="s">
        <v>81</v>
      </c>
      <c r="AY243" s="263" t="s">
        <v>136</v>
      </c>
    </row>
    <row r="244" spans="1:65" s="2" customFormat="1" ht="19.8" customHeight="1">
      <c r="A244" s="40"/>
      <c r="B244" s="41"/>
      <c r="C244" s="214" t="s">
        <v>284</v>
      </c>
      <c r="D244" s="214" t="s">
        <v>139</v>
      </c>
      <c r="E244" s="215" t="s">
        <v>285</v>
      </c>
      <c r="F244" s="216" t="s">
        <v>286</v>
      </c>
      <c r="G244" s="217" t="s">
        <v>165</v>
      </c>
      <c r="H244" s="218">
        <v>272.93</v>
      </c>
      <c r="I244" s="219"/>
      <c r="J244" s="218">
        <f>ROUND(I244*H244,2)</f>
        <v>0</v>
      </c>
      <c r="K244" s="216" t="s">
        <v>18</v>
      </c>
      <c r="L244" s="46"/>
      <c r="M244" s="220" t="s">
        <v>18</v>
      </c>
      <c r="N244" s="221" t="s">
        <v>45</v>
      </c>
      <c r="O244" s="86"/>
      <c r="P244" s="222">
        <f>O244*H244</f>
        <v>0</v>
      </c>
      <c r="Q244" s="222">
        <v>0.00891</v>
      </c>
      <c r="R244" s="222">
        <f>Q244*H244</f>
        <v>2.4318063</v>
      </c>
      <c r="S244" s="222">
        <v>0</v>
      </c>
      <c r="T244" s="223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4" t="s">
        <v>143</v>
      </c>
      <c r="AT244" s="224" t="s">
        <v>139</v>
      </c>
      <c r="AU244" s="224" t="s">
        <v>83</v>
      </c>
      <c r="AY244" s="19" t="s">
        <v>136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9" t="s">
        <v>81</v>
      </c>
      <c r="BK244" s="225">
        <f>ROUND(I244*H244,2)</f>
        <v>0</v>
      </c>
      <c r="BL244" s="19" t="s">
        <v>143</v>
      </c>
      <c r="BM244" s="224" t="s">
        <v>287</v>
      </c>
    </row>
    <row r="245" spans="1:51" s="14" customFormat="1" ht="12">
      <c r="A245" s="14"/>
      <c r="B245" s="238"/>
      <c r="C245" s="239"/>
      <c r="D245" s="228" t="s">
        <v>145</v>
      </c>
      <c r="E245" s="240" t="s">
        <v>18</v>
      </c>
      <c r="F245" s="241" t="s">
        <v>216</v>
      </c>
      <c r="G245" s="239"/>
      <c r="H245" s="240" t="s">
        <v>18</v>
      </c>
      <c r="I245" s="242"/>
      <c r="J245" s="239"/>
      <c r="K245" s="239"/>
      <c r="L245" s="243"/>
      <c r="M245" s="244"/>
      <c r="N245" s="245"/>
      <c r="O245" s="245"/>
      <c r="P245" s="245"/>
      <c r="Q245" s="245"/>
      <c r="R245" s="245"/>
      <c r="S245" s="245"/>
      <c r="T245" s="246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7" t="s">
        <v>145</v>
      </c>
      <c r="AU245" s="247" t="s">
        <v>83</v>
      </c>
      <c r="AV245" s="14" t="s">
        <v>81</v>
      </c>
      <c r="AW245" s="14" t="s">
        <v>36</v>
      </c>
      <c r="AX245" s="14" t="s">
        <v>74</v>
      </c>
      <c r="AY245" s="247" t="s">
        <v>136</v>
      </c>
    </row>
    <row r="246" spans="1:51" s="14" customFormat="1" ht="12">
      <c r="A246" s="14"/>
      <c r="B246" s="238"/>
      <c r="C246" s="239"/>
      <c r="D246" s="228" t="s">
        <v>145</v>
      </c>
      <c r="E246" s="240" t="s">
        <v>18</v>
      </c>
      <c r="F246" s="241" t="s">
        <v>250</v>
      </c>
      <c r="G246" s="239"/>
      <c r="H246" s="240" t="s">
        <v>18</v>
      </c>
      <c r="I246" s="242"/>
      <c r="J246" s="239"/>
      <c r="K246" s="239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145</v>
      </c>
      <c r="AU246" s="247" t="s">
        <v>83</v>
      </c>
      <c r="AV246" s="14" t="s">
        <v>81</v>
      </c>
      <c r="AW246" s="14" t="s">
        <v>36</v>
      </c>
      <c r="AX246" s="14" t="s">
        <v>74</v>
      </c>
      <c r="AY246" s="247" t="s">
        <v>136</v>
      </c>
    </row>
    <row r="247" spans="1:51" s="13" customFormat="1" ht="12">
      <c r="A247" s="13"/>
      <c r="B247" s="226"/>
      <c r="C247" s="227"/>
      <c r="D247" s="228" t="s">
        <v>145</v>
      </c>
      <c r="E247" s="229" t="s">
        <v>18</v>
      </c>
      <c r="F247" s="230" t="s">
        <v>251</v>
      </c>
      <c r="G247" s="227"/>
      <c r="H247" s="231">
        <v>272.93</v>
      </c>
      <c r="I247" s="232"/>
      <c r="J247" s="227"/>
      <c r="K247" s="227"/>
      <c r="L247" s="233"/>
      <c r="M247" s="234"/>
      <c r="N247" s="235"/>
      <c r="O247" s="235"/>
      <c r="P247" s="235"/>
      <c r="Q247" s="235"/>
      <c r="R247" s="235"/>
      <c r="S247" s="235"/>
      <c r="T247" s="23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7" t="s">
        <v>145</v>
      </c>
      <c r="AU247" s="237" t="s">
        <v>83</v>
      </c>
      <c r="AV247" s="13" t="s">
        <v>83</v>
      </c>
      <c r="AW247" s="13" t="s">
        <v>36</v>
      </c>
      <c r="AX247" s="13" t="s">
        <v>74</v>
      </c>
      <c r="AY247" s="237" t="s">
        <v>136</v>
      </c>
    </row>
    <row r="248" spans="1:51" s="15" customFormat="1" ht="12">
      <c r="A248" s="15"/>
      <c r="B248" s="253"/>
      <c r="C248" s="254"/>
      <c r="D248" s="228" t="s">
        <v>145</v>
      </c>
      <c r="E248" s="255" t="s">
        <v>18</v>
      </c>
      <c r="F248" s="256" t="s">
        <v>173</v>
      </c>
      <c r="G248" s="254"/>
      <c r="H248" s="257">
        <v>272.93</v>
      </c>
      <c r="I248" s="258"/>
      <c r="J248" s="254"/>
      <c r="K248" s="254"/>
      <c r="L248" s="259"/>
      <c r="M248" s="260"/>
      <c r="N248" s="261"/>
      <c r="O248" s="261"/>
      <c r="P248" s="261"/>
      <c r="Q248" s="261"/>
      <c r="R248" s="261"/>
      <c r="S248" s="261"/>
      <c r="T248" s="262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3" t="s">
        <v>145</v>
      </c>
      <c r="AU248" s="263" t="s">
        <v>83</v>
      </c>
      <c r="AV248" s="15" t="s">
        <v>143</v>
      </c>
      <c r="AW248" s="15" t="s">
        <v>36</v>
      </c>
      <c r="AX248" s="15" t="s">
        <v>81</v>
      </c>
      <c r="AY248" s="263" t="s">
        <v>136</v>
      </c>
    </row>
    <row r="249" spans="1:65" s="2" customFormat="1" ht="19.8" customHeight="1">
      <c r="A249" s="40"/>
      <c r="B249" s="41"/>
      <c r="C249" s="214" t="s">
        <v>7</v>
      </c>
      <c r="D249" s="214" t="s">
        <v>139</v>
      </c>
      <c r="E249" s="215" t="s">
        <v>288</v>
      </c>
      <c r="F249" s="216" t="s">
        <v>289</v>
      </c>
      <c r="G249" s="217" t="s">
        <v>165</v>
      </c>
      <c r="H249" s="218">
        <v>59.38</v>
      </c>
      <c r="I249" s="219"/>
      <c r="J249" s="218">
        <f>ROUND(I249*H249,2)</f>
        <v>0</v>
      </c>
      <c r="K249" s="216" t="s">
        <v>166</v>
      </c>
      <c r="L249" s="46"/>
      <c r="M249" s="220" t="s">
        <v>18</v>
      </c>
      <c r="N249" s="221" t="s">
        <v>45</v>
      </c>
      <c r="O249" s="86"/>
      <c r="P249" s="222">
        <f>O249*H249</f>
        <v>0</v>
      </c>
      <c r="Q249" s="222">
        <v>0.00153</v>
      </c>
      <c r="R249" s="222">
        <f>Q249*H249</f>
        <v>0.0908514</v>
      </c>
      <c r="S249" s="222">
        <v>0</v>
      </c>
      <c r="T249" s="223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4" t="s">
        <v>143</v>
      </c>
      <c r="AT249" s="224" t="s">
        <v>139</v>
      </c>
      <c r="AU249" s="224" t="s">
        <v>83</v>
      </c>
      <c r="AY249" s="19" t="s">
        <v>136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9" t="s">
        <v>81</v>
      </c>
      <c r="BK249" s="225">
        <f>ROUND(I249*H249,2)</f>
        <v>0</v>
      </c>
      <c r="BL249" s="19" t="s">
        <v>143</v>
      </c>
      <c r="BM249" s="224" t="s">
        <v>290</v>
      </c>
    </row>
    <row r="250" spans="1:47" s="2" customFormat="1" ht="12">
      <c r="A250" s="40"/>
      <c r="B250" s="41"/>
      <c r="C250" s="42"/>
      <c r="D250" s="248" t="s">
        <v>168</v>
      </c>
      <c r="E250" s="42"/>
      <c r="F250" s="249" t="s">
        <v>291</v>
      </c>
      <c r="G250" s="42"/>
      <c r="H250" s="42"/>
      <c r="I250" s="250"/>
      <c r="J250" s="42"/>
      <c r="K250" s="42"/>
      <c r="L250" s="46"/>
      <c r="M250" s="251"/>
      <c r="N250" s="252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168</v>
      </c>
      <c r="AU250" s="19" t="s">
        <v>83</v>
      </c>
    </row>
    <row r="251" spans="1:51" s="14" customFormat="1" ht="12">
      <c r="A251" s="14"/>
      <c r="B251" s="238"/>
      <c r="C251" s="239"/>
      <c r="D251" s="228" t="s">
        <v>145</v>
      </c>
      <c r="E251" s="240" t="s">
        <v>18</v>
      </c>
      <c r="F251" s="241" t="s">
        <v>240</v>
      </c>
      <c r="G251" s="239"/>
      <c r="H251" s="240" t="s">
        <v>18</v>
      </c>
      <c r="I251" s="242"/>
      <c r="J251" s="239"/>
      <c r="K251" s="239"/>
      <c r="L251" s="243"/>
      <c r="M251" s="244"/>
      <c r="N251" s="245"/>
      <c r="O251" s="245"/>
      <c r="P251" s="245"/>
      <c r="Q251" s="245"/>
      <c r="R251" s="245"/>
      <c r="S251" s="245"/>
      <c r="T251" s="24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7" t="s">
        <v>145</v>
      </c>
      <c r="AU251" s="247" t="s">
        <v>83</v>
      </c>
      <c r="AV251" s="14" t="s">
        <v>81</v>
      </c>
      <c r="AW251" s="14" t="s">
        <v>36</v>
      </c>
      <c r="AX251" s="14" t="s">
        <v>74</v>
      </c>
      <c r="AY251" s="247" t="s">
        <v>136</v>
      </c>
    </row>
    <row r="252" spans="1:51" s="14" customFormat="1" ht="12">
      <c r="A252" s="14"/>
      <c r="B252" s="238"/>
      <c r="C252" s="239"/>
      <c r="D252" s="228" t="s">
        <v>145</v>
      </c>
      <c r="E252" s="240" t="s">
        <v>18</v>
      </c>
      <c r="F252" s="241" t="s">
        <v>250</v>
      </c>
      <c r="G252" s="239"/>
      <c r="H252" s="240" t="s">
        <v>18</v>
      </c>
      <c r="I252" s="242"/>
      <c r="J252" s="239"/>
      <c r="K252" s="239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145</v>
      </c>
      <c r="AU252" s="247" t="s">
        <v>83</v>
      </c>
      <c r="AV252" s="14" t="s">
        <v>81</v>
      </c>
      <c r="AW252" s="14" t="s">
        <v>36</v>
      </c>
      <c r="AX252" s="14" t="s">
        <v>74</v>
      </c>
      <c r="AY252" s="247" t="s">
        <v>136</v>
      </c>
    </row>
    <row r="253" spans="1:51" s="13" customFormat="1" ht="12">
      <c r="A253" s="13"/>
      <c r="B253" s="226"/>
      <c r="C253" s="227"/>
      <c r="D253" s="228" t="s">
        <v>145</v>
      </c>
      <c r="E253" s="229" t="s">
        <v>18</v>
      </c>
      <c r="F253" s="230" t="s">
        <v>252</v>
      </c>
      <c r="G253" s="227"/>
      <c r="H253" s="231">
        <v>494.03</v>
      </c>
      <c r="I253" s="232"/>
      <c r="J253" s="227"/>
      <c r="K253" s="227"/>
      <c r="L253" s="233"/>
      <c r="M253" s="234"/>
      <c r="N253" s="235"/>
      <c r="O253" s="235"/>
      <c r="P253" s="235"/>
      <c r="Q253" s="235"/>
      <c r="R253" s="235"/>
      <c r="S253" s="235"/>
      <c r="T253" s="23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37" t="s">
        <v>145</v>
      </c>
      <c r="AU253" s="237" t="s">
        <v>83</v>
      </c>
      <c r="AV253" s="13" t="s">
        <v>83</v>
      </c>
      <c r="AW253" s="13" t="s">
        <v>36</v>
      </c>
      <c r="AX253" s="13" t="s">
        <v>74</v>
      </c>
      <c r="AY253" s="237" t="s">
        <v>136</v>
      </c>
    </row>
    <row r="254" spans="1:51" s="13" customFormat="1" ht="12">
      <c r="A254" s="13"/>
      <c r="B254" s="226"/>
      <c r="C254" s="227"/>
      <c r="D254" s="228" t="s">
        <v>145</v>
      </c>
      <c r="E254" s="229" t="s">
        <v>18</v>
      </c>
      <c r="F254" s="230" t="s">
        <v>253</v>
      </c>
      <c r="G254" s="227"/>
      <c r="H254" s="231">
        <v>29.32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145</v>
      </c>
      <c r="AU254" s="237" t="s">
        <v>83</v>
      </c>
      <c r="AV254" s="13" t="s">
        <v>83</v>
      </c>
      <c r="AW254" s="13" t="s">
        <v>36</v>
      </c>
      <c r="AX254" s="13" t="s">
        <v>74</v>
      </c>
      <c r="AY254" s="237" t="s">
        <v>136</v>
      </c>
    </row>
    <row r="255" spans="1:51" s="13" customFormat="1" ht="12">
      <c r="A255" s="13"/>
      <c r="B255" s="226"/>
      <c r="C255" s="227"/>
      <c r="D255" s="228" t="s">
        <v>145</v>
      </c>
      <c r="E255" s="229" t="s">
        <v>18</v>
      </c>
      <c r="F255" s="230" t="s">
        <v>254</v>
      </c>
      <c r="G255" s="227"/>
      <c r="H255" s="231">
        <v>54.77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145</v>
      </c>
      <c r="AU255" s="237" t="s">
        <v>83</v>
      </c>
      <c r="AV255" s="13" t="s">
        <v>83</v>
      </c>
      <c r="AW255" s="13" t="s">
        <v>36</v>
      </c>
      <c r="AX255" s="13" t="s">
        <v>74</v>
      </c>
      <c r="AY255" s="237" t="s">
        <v>136</v>
      </c>
    </row>
    <row r="256" spans="1:51" s="13" customFormat="1" ht="12">
      <c r="A256" s="13"/>
      <c r="B256" s="226"/>
      <c r="C256" s="227"/>
      <c r="D256" s="228" t="s">
        <v>145</v>
      </c>
      <c r="E256" s="229" t="s">
        <v>18</v>
      </c>
      <c r="F256" s="230" t="s">
        <v>255</v>
      </c>
      <c r="G256" s="227"/>
      <c r="H256" s="231">
        <v>15.7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145</v>
      </c>
      <c r="AU256" s="237" t="s">
        <v>83</v>
      </c>
      <c r="AV256" s="13" t="s">
        <v>83</v>
      </c>
      <c r="AW256" s="13" t="s">
        <v>36</v>
      </c>
      <c r="AX256" s="13" t="s">
        <v>74</v>
      </c>
      <c r="AY256" s="237" t="s">
        <v>136</v>
      </c>
    </row>
    <row r="257" spans="1:51" s="15" customFormat="1" ht="12">
      <c r="A257" s="15"/>
      <c r="B257" s="253"/>
      <c r="C257" s="254"/>
      <c r="D257" s="228" t="s">
        <v>145</v>
      </c>
      <c r="E257" s="255" t="s">
        <v>18</v>
      </c>
      <c r="F257" s="256" t="s">
        <v>173</v>
      </c>
      <c r="G257" s="254"/>
      <c r="H257" s="257">
        <v>593.82</v>
      </c>
      <c r="I257" s="258"/>
      <c r="J257" s="254"/>
      <c r="K257" s="254"/>
      <c r="L257" s="259"/>
      <c r="M257" s="260"/>
      <c r="N257" s="261"/>
      <c r="O257" s="261"/>
      <c r="P257" s="261"/>
      <c r="Q257" s="261"/>
      <c r="R257" s="261"/>
      <c r="S257" s="261"/>
      <c r="T257" s="262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3" t="s">
        <v>145</v>
      </c>
      <c r="AU257" s="263" t="s">
        <v>83</v>
      </c>
      <c r="AV257" s="15" t="s">
        <v>143</v>
      </c>
      <c r="AW257" s="15" t="s">
        <v>36</v>
      </c>
      <c r="AX257" s="15" t="s">
        <v>74</v>
      </c>
      <c r="AY257" s="263" t="s">
        <v>136</v>
      </c>
    </row>
    <row r="258" spans="1:51" s="14" customFormat="1" ht="12">
      <c r="A258" s="14"/>
      <c r="B258" s="238"/>
      <c r="C258" s="239"/>
      <c r="D258" s="228" t="s">
        <v>145</v>
      </c>
      <c r="E258" s="240" t="s">
        <v>18</v>
      </c>
      <c r="F258" s="241" t="s">
        <v>292</v>
      </c>
      <c r="G258" s="239"/>
      <c r="H258" s="240" t="s">
        <v>18</v>
      </c>
      <c r="I258" s="242"/>
      <c r="J258" s="239"/>
      <c r="K258" s="239"/>
      <c r="L258" s="243"/>
      <c r="M258" s="244"/>
      <c r="N258" s="245"/>
      <c r="O258" s="245"/>
      <c r="P258" s="245"/>
      <c r="Q258" s="245"/>
      <c r="R258" s="245"/>
      <c r="S258" s="245"/>
      <c r="T258" s="24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7" t="s">
        <v>145</v>
      </c>
      <c r="AU258" s="247" t="s">
        <v>83</v>
      </c>
      <c r="AV258" s="14" t="s">
        <v>81</v>
      </c>
      <c r="AW258" s="14" t="s">
        <v>36</v>
      </c>
      <c r="AX258" s="14" t="s">
        <v>74</v>
      </c>
      <c r="AY258" s="247" t="s">
        <v>136</v>
      </c>
    </row>
    <row r="259" spans="1:51" s="13" customFormat="1" ht="12">
      <c r="A259" s="13"/>
      <c r="B259" s="226"/>
      <c r="C259" s="227"/>
      <c r="D259" s="228" t="s">
        <v>145</v>
      </c>
      <c r="E259" s="229" t="s">
        <v>18</v>
      </c>
      <c r="F259" s="230" t="s">
        <v>293</v>
      </c>
      <c r="G259" s="227"/>
      <c r="H259" s="231">
        <v>59.38</v>
      </c>
      <c r="I259" s="232"/>
      <c r="J259" s="227"/>
      <c r="K259" s="227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145</v>
      </c>
      <c r="AU259" s="237" t="s">
        <v>83</v>
      </c>
      <c r="AV259" s="13" t="s">
        <v>83</v>
      </c>
      <c r="AW259" s="13" t="s">
        <v>36</v>
      </c>
      <c r="AX259" s="13" t="s">
        <v>74</v>
      </c>
      <c r="AY259" s="237" t="s">
        <v>136</v>
      </c>
    </row>
    <row r="260" spans="1:51" s="15" customFormat="1" ht="12">
      <c r="A260" s="15"/>
      <c r="B260" s="253"/>
      <c r="C260" s="254"/>
      <c r="D260" s="228" t="s">
        <v>145</v>
      </c>
      <c r="E260" s="255" t="s">
        <v>18</v>
      </c>
      <c r="F260" s="256" t="s">
        <v>173</v>
      </c>
      <c r="G260" s="254"/>
      <c r="H260" s="257">
        <v>59.38</v>
      </c>
      <c r="I260" s="258"/>
      <c r="J260" s="254"/>
      <c r="K260" s="254"/>
      <c r="L260" s="259"/>
      <c r="M260" s="260"/>
      <c r="N260" s="261"/>
      <c r="O260" s="261"/>
      <c r="P260" s="261"/>
      <c r="Q260" s="261"/>
      <c r="R260" s="261"/>
      <c r="S260" s="261"/>
      <c r="T260" s="262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3" t="s">
        <v>145</v>
      </c>
      <c r="AU260" s="263" t="s">
        <v>83</v>
      </c>
      <c r="AV260" s="15" t="s">
        <v>143</v>
      </c>
      <c r="AW260" s="15" t="s">
        <v>36</v>
      </c>
      <c r="AX260" s="15" t="s">
        <v>81</v>
      </c>
      <c r="AY260" s="263" t="s">
        <v>136</v>
      </c>
    </row>
    <row r="261" spans="1:65" s="2" customFormat="1" ht="34.8" customHeight="1">
      <c r="A261" s="40"/>
      <c r="B261" s="41"/>
      <c r="C261" s="214" t="s">
        <v>294</v>
      </c>
      <c r="D261" s="214" t="s">
        <v>139</v>
      </c>
      <c r="E261" s="215" t="s">
        <v>295</v>
      </c>
      <c r="F261" s="216" t="s">
        <v>296</v>
      </c>
      <c r="G261" s="217" t="s">
        <v>275</v>
      </c>
      <c r="H261" s="218">
        <v>15</v>
      </c>
      <c r="I261" s="219"/>
      <c r="J261" s="218">
        <f>ROUND(I261*H261,2)</f>
        <v>0</v>
      </c>
      <c r="K261" s="216" t="s">
        <v>166</v>
      </c>
      <c r="L261" s="46"/>
      <c r="M261" s="220" t="s">
        <v>18</v>
      </c>
      <c r="N261" s="221" t="s">
        <v>45</v>
      </c>
      <c r="O261" s="86"/>
      <c r="P261" s="222">
        <f>O261*H261</f>
        <v>0</v>
      </c>
      <c r="Q261" s="222">
        <v>0.00371</v>
      </c>
      <c r="R261" s="222">
        <f>Q261*H261</f>
        <v>0.055650000000000005</v>
      </c>
      <c r="S261" s="222">
        <v>0</v>
      </c>
      <c r="T261" s="223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4" t="s">
        <v>143</v>
      </c>
      <c r="AT261" s="224" t="s">
        <v>139</v>
      </c>
      <c r="AU261" s="224" t="s">
        <v>83</v>
      </c>
      <c r="AY261" s="19" t="s">
        <v>136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9" t="s">
        <v>81</v>
      </c>
      <c r="BK261" s="225">
        <f>ROUND(I261*H261,2)</f>
        <v>0</v>
      </c>
      <c r="BL261" s="19" t="s">
        <v>143</v>
      </c>
      <c r="BM261" s="224" t="s">
        <v>297</v>
      </c>
    </row>
    <row r="262" spans="1:47" s="2" customFormat="1" ht="12">
      <c r="A262" s="40"/>
      <c r="B262" s="41"/>
      <c r="C262" s="42"/>
      <c r="D262" s="248" t="s">
        <v>168</v>
      </c>
      <c r="E262" s="42"/>
      <c r="F262" s="249" t="s">
        <v>298</v>
      </c>
      <c r="G262" s="42"/>
      <c r="H262" s="42"/>
      <c r="I262" s="250"/>
      <c r="J262" s="42"/>
      <c r="K262" s="42"/>
      <c r="L262" s="46"/>
      <c r="M262" s="251"/>
      <c r="N262" s="252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168</v>
      </c>
      <c r="AU262" s="19" t="s">
        <v>83</v>
      </c>
    </row>
    <row r="263" spans="1:51" s="14" customFormat="1" ht="12">
      <c r="A263" s="14"/>
      <c r="B263" s="238"/>
      <c r="C263" s="239"/>
      <c r="D263" s="228" t="s">
        <v>145</v>
      </c>
      <c r="E263" s="240" t="s">
        <v>18</v>
      </c>
      <c r="F263" s="241" t="s">
        <v>216</v>
      </c>
      <c r="G263" s="239"/>
      <c r="H263" s="240" t="s">
        <v>18</v>
      </c>
      <c r="I263" s="242"/>
      <c r="J263" s="239"/>
      <c r="K263" s="239"/>
      <c r="L263" s="243"/>
      <c r="M263" s="244"/>
      <c r="N263" s="245"/>
      <c r="O263" s="245"/>
      <c r="P263" s="245"/>
      <c r="Q263" s="245"/>
      <c r="R263" s="245"/>
      <c r="S263" s="245"/>
      <c r="T263" s="246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7" t="s">
        <v>145</v>
      </c>
      <c r="AU263" s="247" t="s">
        <v>83</v>
      </c>
      <c r="AV263" s="14" t="s">
        <v>81</v>
      </c>
      <c r="AW263" s="14" t="s">
        <v>36</v>
      </c>
      <c r="AX263" s="14" t="s">
        <v>74</v>
      </c>
      <c r="AY263" s="247" t="s">
        <v>136</v>
      </c>
    </row>
    <row r="264" spans="1:51" s="13" customFormat="1" ht="12">
      <c r="A264" s="13"/>
      <c r="B264" s="226"/>
      <c r="C264" s="227"/>
      <c r="D264" s="228" t="s">
        <v>145</v>
      </c>
      <c r="E264" s="229" t="s">
        <v>18</v>
      </c>
      <c r="F264" s="230" t="s">
        <v>299</v>
      </c>
      <c r="G264" s="227"/>
      <c r="H264" s="231">
        <v>15</v>
      </c>
      <c r="I264" s="232"/>
      <c r="J264" s="227"/>
      <c r="K264" s="227"/>
      <c r="L264" s="233"/>
      <c r="M264" s="234"/>
      <c r="N264" s="235"/>
      <c r="O264" s="235"/>
      <c r="P264" s="235"/>
      <c r="Q264" s="235"/>
      <c r="R264" s="235"/>
      <c r="S264" s="235"/>
      <c r="T264" s="23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7" t="s">
        <v>145</v>
      </c>
      <c r="AU264" s="237" t="s">
        <v>83</v>
      </c>
      <c r="AV264" s="13" t="s">
        <v>83</v>
      </c>
      <c r="AW264" s="13" t="s">
        <v>36</v>
      </c>
      <c r="AX264" s="13" t="s">
        <v>81</v>
      </c>
      <c r="AY264" s="237" t="s">
        <v>136</v>
      </c>
    </row>
    <row r="265" spans="1:65" s="2" customFormat="1" ht="14.4" customHeight="1">
      <c r="A265" s="40"/>
      <c r="B265" s="41"/>
      <c r="C265" s="214" t="s">
        <v>300</v>
      </c>
      <c r="D265" s="214" t="s">
        <v>139</v>
      </c>
      <c r="E265" s="215" t="s">
        <v>301</v>
      </c>
      <c r="F265" s="216" t="s">
        <v>302</v>
      </c>
      <c r="G265" s="217" t="s">
        <v>165</v>
      </c>
      <c r="H265" s="218">
        <v>593.82</v>
      </c>
      <c r="I265" s="219"/>
      <c r="J265" s="218">
        <f>ROUND(I265*H265,2)</f>
        <v>0</v>
      </c>
      <c r="K265" s="216" t="s">
        <v>166</v>
      </c>
      <c r="L265" s="46"/>
      <c r="M265" s="220" t="s">
        <v>18</v>
      </c>
      <c r="N265" s="221" t="s">
        <v>45</v>
      </c>
      <c r="O265" s="86"/>
      <c r="P265" s="222">
        <f>O265*H265</f>
        <v>0</v>
      </c>
      <c r="Q265" s="222">
        <v>0</v>
      </c>
      <c r="R265" s="222">
        <f>Q265*H265</f>
        <v>0</v>
      </c>
      <c r="S265" s="222">
        <v>0.007</v>
      </c>
      <c r="T265" s="223">
        <f>S265*H265</f>
        <v>4.15674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24" t="s">
        <v>143</v>
      </c>
      <c r="AT265" s="224" t="s">
        <v>139</v>
      </c>
      <c r="AU265" s="224" t="s">
        <v>83</v>
      </c>
      <c r="AY265" s="19" t="s">
        <v>136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9" t="s">
        <v>81</v>
      </c>
      <c r="BK265" s="225">
        <f>ROUND(I265*H265,2)</f>
        <v>0</v>
      </c>
      <c r="BL265" s="19" t="s">
        <v>143</v>
      </c>
      <c r="BM265" s="224" t="s">
        <v>303</v>
      </c>
    </row>
    <row r="266" spans="1:47" s="2" customFormat="1" ht="12">
      <c r="A266" s="40"/>
      <c r="B266" s="41"/>
      <c r="C266" s="42"/>
      <c r="D266" s="248" t="s">
        <v>168</v>
      </c>
      <c r="E266" s="42"/>
      <c r="F266" s="249" t="s">
        <v>304</v>
      </c>
      <c r="G266" s="42"/>
      <c r="H266" s="42"/>
      <c r="I266" s="250"/>
      <c r="J266" s="42"/>
      <c r="K266" s="42"/>
      <c r="L266" s="46"/>
      <c r="M266" s="251"/>
      <c r="N266" s="252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168</v>
      </c>
      <c r="AU266" s="19" t="s">
        <v>83</v>
      </c>
    </row>
    <row r="267" spans="1:51" s="14" customFormat="1" ht="12">
      <c r="A267" s="14"/>
      <c r="B267" s="238"/>
      <c r="C267" s="239"/>
      <c r="D267" s="228" t="s">
        <v>145</v>
      </c>
      <c r="E267" s="240" t="s">
        <v>18</v>
      </c>
      <c r="F267" s="241" t="s">
        <v>216</v>
      </c>
      <c r="G267" s="239"/>
      <c r="H267" s="240" t="s">
        <v>18</v>
      </c>
      <c r="I267" s="242"/>
      <c r="J267" s="239"/>
      <c r="K267" s="239"/>
      <c r="L267" s="243"/>
      <c r="M267" s="244"/>
      <c r="N267" s="245"/>
      <c r="O267" s="245"/>
      <c r="P267" s="245"/>
      <c r="Q267" s="245"/>
      <c r="R267" s="245"/>
      <c r="S267" s="245"/>
      <c r="T267" s="246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7" t="s">
        <v>145</v>
      </c>
      <c r="AU267" s="247" t="s">
        <v>83</v>
      </c>
      <c r="AV267" s="14" t="s">
        <v>81</v>
      </c>
      <c r="AW267" s="14" t="s">
        <v>36</v>
      </c>
      <c r="AX267" s="14" t="s">
        <v>74</v>
      </c>
      <c r="AY267" s="247" t="s">
        <v>136</v>
      </c>
    </row>
    <row r="268" spans="1:51" s="14" customFormat="1" ht="12">
      <c r="A268" s="14"/>
      <c r="B268" s="238"/>
      <c r="C268" s="239"/>
      <c r="D268" s="228" t="s">
        <v>145</v>
      </c>
      <c r="E268" s="240" t="s">
        <v>18</v>
      </c>
      <c r="F268" s="241" t="s">
        <v>250</v>
      </c>
      <c r="G268" s="239"/>
      <c r="H268" s="240" t="s">
        <v>18</v>
      </c>
      <c r="I268" s="242"/>
      <c r="J268" s="239"/>
      <c r="K268" s="239"/>
      <c r="L268" s="243"/>
      <c r="M268" s="244"/>
      <c r="N268" s="245"/>
      <c r="O268" s="245"/>
      <c r="P268" s="245"/>
      <c r="Q268" s="245"/>
      <c r="R268" s="245"/>
      <c r="S268" s="245"/>
      <c r="T268" s="246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47" t="s">
        <v>145</v>
      </c>
      <c r="AU268" s="247" t="s">
        <v>83</v>
      </c>
      <c r="AV268" s="14" t="s">
        <v>81</v>
      </c>
      <c r="AW268" s="14" t="s">
        <v>36</v>
      </c>
      <c r="AX268" s="14" t="s">
        <v>74</v>
      </c>
      <c r="AY268" s="247" t="s">
        <v>136</v>
      </c>
    </row>
    <row r="269" spans="1:51" s="13" customFormat="1" ht="12">
      <c r="A269" s="13"/>
      <c r="B269" s="226"/>
      <c r="C269" s="227"/>
      <c r="D269" s="228" t="s">
        <v>145</v>
      </c>
      <c r="E269" s="229" t="s">
        <v>18</v>
      </c>
      <c r="F269" s="230" t="s">
        <v>252</v>
      </c>
      <c r="G269" s="227"/>
      <c r="H269" s="231">
        <v>494.03</v>
      </c>
      <c r="I269" s="232"/>
      <c r="J269" s="227"/>
      <c r="K269" s="227"/>
      <c r="L269" s="233"/>
      <c r="M269" s="234"/>
      <c r="N269" s="235"/>
      <c r="O269" s="235"/>
      <c r="P269" s="235"/>
      <c r="Q269" s="235"/>
      <c r="R269" s="235"/>
      <c r="S269" s="235"/>
      <c r="T269" s="23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7" t="s">
        <v>145</v>
      </c>
      <c r="AU269" s="237" t="s">
        <v>83</v>
      </c>
      <c r="AV269" s="13" t="s">
        <v>83</v>
      </c>
      <c r="AW269" s="13" t="s">
        <v>36</v>
      </c>
      <c r="AX269" s="13" t="s">
        <v>74</v>
      </c>
      <c r="AY269" s="237" t="s">
        <v>136</v>
      </c>
    </row>
    <row r="270" spans="1:51" s="13" customFormat="1" ht="12">
      <c r="A270" s="13"/>
      <c r="B270" s="226"/>
      <c r="C270" s="227"/>
      <c r="D270" s="228" t="s">
        <v>145</v>
      </c>
      <c r="E270" s="229" t="s">
        <v>18</v>
      </c>
      <c r="F270" s="230" t="s">
        <v>253</v>
      </c>
      <c r="G270" s="227"/>
      <c r="H270" s="231">
        <v>29.32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145</v>
      </c>
      <c r="AU270" s="237" t="s">
        <v>83</v>
      </c>
      <c r="AV270" s="13" t="s">
        <v>83</v>
      </c>
      <c r="AW270" s="13" t="s">
        <v>36</v>
      </c>
      <c r="AX270" s="13" t="s">
        <v>74</v>
      </c>
      <c r="AY270" s="237" t="s">
        <v>136</v>
      </c>
    </row>
    <row r="271" spans="1:51" s="13" customFormat="1" ht="12">
      <c r="A271" s="13"/>
      <c r="B271" s="226"/>
      <c r="C271" s="227"/>
      <c r="D271" s="228" t="s">
        <v>145</v>
      </c>
      <c r="E271" s="229" t="s">
        <v>18</v>
      </c>
      <c r="F271" s="230" t="s">
        <v>254</v>
      </c>
      <c r="G271" s="227"/>
      <c r="H271" s="231">
        <v>54.77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145</v>
      </c>
      <c r="AU271" s="237" t="s">
        <v>83</v>
      </c>
      <c r="AV271" s="13" t="s">
        <v>83</v>
      </c>
      <c r="AW271" s="13" t="s">
        <v>36</v>
      </c>
      <c r="AX271" s="13" t="s">
        <v>74</v>
      </c>
      <c r="AY271" s="237" t="s">
        <v>136</v>
      </c>
    </row>
    <row r="272" spans="1:51" s="13" customFormat="1" ht="12">
      <c r="A272" s="13"/>
      <c r="B272" s="226"/>
      <c r="C272" s="227"/>
      <c r="D272" s="228" t="s">
        <v>145</v>
      </c>
      <c r="E272" s="229" t="s">
        <v>18</v>
      </c>
      <c r="F272" s="230" t="s">
        <v>255</v>
      </c>
      <c r="G272" s="227"/>
      <c r="H272" s="231">
        <v>15.7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145</v>
      </c>
      <c r="AU272" s="237" t="s">
        <v>83</v>
      </c>
      <c r="AV272" s="13" t="s">
        <v>83</v>
      </c>
      <c r="AW272" s="13" t="s">
        <v>36</v>
      </c>
      <c r="AX272" s="13" t="s">
        <v>74</v>
      </c>
      <c r="AY272" s="237" t="s">
        <v>136</v>
      </c>
    </row>
    <row r="273" spans="1:51" s="15" customFormat="1" ht="12">
      <c r="A273" s="15"/>
      <c r="B273" s="253"/>
      <c r="C273" s="254"/>
      <c r="D273" s="228" t="s">
        <v>145</v>
      </c>
      <c r="E273" s="255" t="s">
        <v>18</v>
      </c>
      <c r="F273" s="256" t="s">
        <v>173</v>
      </c>
      <c r="G273" s="254"/>
      <c r="H273" s="257">
        <v>593.82</v>
      </c>
      <c r="I273" s="258"/>
      <c r="J273" s="254"/>
      <c r="K273" s="254"/>
      <c r="L273" s="259"/>
      <c r="M273" s="260"/>
      <c r="N273" s="261"/>
      <c r="O273" s="261"/>
      <c r="P273" s="261"/>
      <c r="Q273" s="261"/>
      <c r="R273" s="261"/>
      <c r="S273" s="261"/>
      <c r="T273" s="262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3" t="s">
        <v>145</v>
      </c>
      <c r="AU273" s="263" t="s">
        <v>83</v>
      </c>
      <c r="AV273" s="15" t="s">
        <v>143</v>
      </c>
      <c r="AW273" s="15" t="s">
        <v>36</v>
      </c>
      <c r="AX273" s="15" t="s">
        <v>81</v>
      </c>
      <c r="AY273" s="263" t="s">
        <v>136</v>
      </c>
    </row>
    <row r="274" spans="1:65" s="2" customFormat="1" ht="14.4" customHeight="1">
      <c r="A274" s="40"/>
      <c r="B274" s="41"/>
      <c r="C274" s="214" t="s">
        <v>305</v>
      </c>
      <c r="D274" s="214" t="s">
        <v>139</v>
      </c>
      <c r="E274" s="215" t="s">
        <v>306</v>
      </c>
      <c r="F274" s="216" t="s">
        <v>307</v>
      </c>
      <c r="G274" s="217" t="s">
        <v>142</v>
      </c>
      <c r="H274" s="218">
        <v>48</v>
      </c>
      <c r="I274" s="219"/>
      <c r="J274" s="218">
        <f>ROUND(I274*H274,2)</f>
        <v>0</v>
      </c>
      <c r="K274" s="216" t="s">
        <v>18</v>
      </c>
      <c r="L274" s="46"/>
      <c r="M274" s="220" t="s">
        <v>18</v>
      </c>
      <c r="N274" s="221" t="s">
        <v>45</v>
      </c>
      <c r="O274" s="86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4" t="s">
        <v>143</v>
      </c>
      <c r="AT274" s="224" t="s">
        <v>139</v>
      </c>
      <c r="AU274" s="224" t="s">
        <v>83</v>
      </c>
      <c r="AY274" s="19" t="s">
        <v>136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9" t="s">
        <v>81</v>
      </c>
      <c r="BK274" s="225">
        <f>ROUND(I274*H274,2)</f>
        <v>0</v>
      </c>
      <c r="BL274" s="19" t="s">
        <v>143</v>
      </c>
      <c r="BM274" s="224" t="s">
        <v>308</v>
      </c>
    </row>
    <row r="275" spans="1:51" s="14" customFormat="1" ht="12">
      <c r="A275" s="14"/>
      <c r="B275" s="238"/>
      <c r="C275" s="239"/>
      <c r="D275" s="228" t="s">
        <v>145</v>
      </c>
      <c r="E275" s="240" t="s">
        <v>18</v>
      </c>
      <c r="F275" s="241" t="s">
        <v>309</v>
      </c>
      <c r="G275" s="239"/>
      <c r="H275" s="240" t="s">
        <v>18</v>
      </c>
      <c r="I275" s="242"/>
      <c r="J275" s="239"/>
      <c r="K275" s="239"/>
      <c r="L275" s="243"/>
      <c r="M275" s="244"/>
      <c r="N275" s="245"/>
      <c r="O275" s="245"/>
      <c r="P275" s="245"/>
      <c r="Q275" s="245"/>
      <c r="R275" s="245"/>
      <c r="S275" s="245"/>
      <c r="T275" s="246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7" t="s">
        <v>145</v>
      </c>
      <c r="AU275" s="247" t="s">
        <v>83</v>
      </c>
      <c r="AV275" s="14" t="s">
        <v>81</v>
      </c>
      <c r="AW275" s="14" t="s">
        <v>36</v>
      </c>
      <c r="AX275" s="14" t="s">
        <v>74</v>
      </c>
      <c r="AY275" s="247" t="s">
        <v>136</v>
      </c>
    </row>
    <row r="276" spans="1:51" s="13" customFormat="1" ht="12">
      <c r="A276" s="13"/>
      <c r="B276" s="226"/>
      <c r="C276" s="227"/>
      <c r="D276" s="228" t="s">
        <v>145</v>
      </c>
      <c r="E276" s="229" t="s">
        <v>18</v>
      </c>
      <c r="F276" s="230" t="s">
        <v>310</v>
      </c>
      <c r="G276" s="227"/>
      <c r="H276" s="231">
        <v>15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145</v>
      </c>
      <c r="AU276" s="237" t="s">
        <v>83</v>
      </c>
      <c r="AV276" s="13" t="s">
        <v>83</v>
      </c>
      <c r="AW276" s="13" t="s">
        <v>36</v>
      </c>
      <c r="AX276" s="13" t="s">
        <v>74</v>
      </c>
      <c r="AY276" s="237" t="s">
        <v>136</v>
      </c>
    </row>
    <row r="277" spans="1:51" s="13" customFormat="1" ht="12">
      <c r="A277" s="13"/>
      <c r="B277" s="226"/>
      <c r="C277" s="227"/>
      <c r="D277" s="228" t="s">
        <v>145</v>
      </c>
      <c r="E277" s="229" t="s">
        <v>18</v>
      </c>
      <c r="F277" s="230" t="s">
        <v>311</v>
      </c>
      <c r="G277" s="227"/>
      <c r="H277" s="231">
        <v>9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145</v>
      </c>
      <c r="AU277" s="237" t="s">
        <v>83</v>
      </c>
      <c r="AV277" s="13" t="s">
        <v>83</v>
      </c>
      <c r="AW277" s="13" t="s">
        <v>36</v>
      </c>
      <c r="AX277" s="13" t="s">
        <v>74</v>
      </c>
      <c r="AY277" s="237" t="s">
        <v>136</v>
      </c>
    </row>
    <row r="278" spans="1:51" s="16" customFormat="1" ht="12">
      <c r="A278" s="16"/>
      <c r="B278" s="264"/>
      <c r="C278" s="265"/>
      <c r="D278" s="228" t="s">
        <v>145</v>
      </c>
      <c r="E278" s="266" t="s">
        <v>18</v>
      </c>
      <c r="F278" s="267" t="s">
        <v>221</v>
      </c>
      <c r="G278" s="265"/>
      <c r="H278" s="268">
        <v>24</v>
      </c>
      <c r="I278" s="269"/>
      <c r="J278" s="265"/>
      <c r="K278" s="265"/>
      <c r="L278" s="270"/>
      <c r="M278" s="271"/>
      <c r="N278" s="272"/>
      <c r="O278" s="272"/>
      <c r="P278" s="272"/>
      <c r="Q278" s="272"/>
      <c r="R278" s="272"/>
      <c r="S278" s="272"/>
      <c r="T278" s="273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T278" s="274" t="s">
        <v>145</v>
      </c>
      <c r="AU278" s="274" t="s">
        <v>83</v>
      </c>
      <c r="AV278" s="16" t="s">
        <v>151</v>
      </c>
      <c r="AW278" s="16" t="s">
        <v>36</v>
      </c>
      <c r="AX278" s="16" t="s">
        <v>74</v>
      </c>
      <c r="AY278" s="274" t="s">
        <v>136</v>
      </c>
    </row>
    <row r="279" spans="1:51" s="14" customFormat="1" ht="12">
      <c r="A279" s="14"/>
      <c r="B279" s="238"/>
      <c r="C279" s="239"/>
      <c r="D279" s="228" t="s">
        <v>145</v>
      </c>
      <c r="E279" s="240" t="s">
        <v>18</v>
      </c>
      <c r="F279" s="241" t="s">
        <v>312</v>
      </c>
      <c r="G279" s="239"/>
      <c r="H279" s="240" t="s">
        <v>18</v>
      </c>
      <c r="I279" s="242"/>
      <c r="J279" s="239"/>
      <c r="K279" s="239"/>
      <c r="L279" s="243"/>
      <c r="M279" s="244"/>
      <c r="N279" s="245"/>
      <c r="O279" s="245"/>
      <c r="P279" s="245"/>
      <c r="Q279" s="245"/>
      <c r="R279" s="245"/>
      <c r="S279" s="245"/>
      <c r="T279" s="246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7" t="s">
        <v>145</v>
      </c>
      <c r="AU279" s="247" t="s">
        <v>83</v>
      </c>
      <c r="AV279" s="14" t="s">
        <v>81</v>
      </c>
      <c r="AW279" s="14" t="s">
        <v>36</v>
      </c>
      <c r="AX279" s="14" t="s">
        <v>74</v>
      </c>
      <c r="AY279" s="247" t="s">
        <v>136</v>
      </c>
    </row>
    <row r="280" spans="1:51" s="13" customFormat="1" ht="12">
      <c r="A280" s="13"/>
      <c r="B280" s="226"/>
      <c r="C280" s="227"/>
      <c r="D280" s="228" t="s">
        <v>145</v>
      </c>
      <c r="E280" s="229" t="s">
        <v>18</v>
      </c>
      <c r="F280" s="230" t="s">
        <v>313</v>
      </c>
      <c r="G280" s="227"/>
      <c r="H280" s="231">
        <v>15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145</v>
      </c>
      <c r="AU280" s="237" t="s">
        <v>83</v>
      </c>
      <c r="AV280" s="13" t="s">
        <v>83</v>
      </c>
      <c r="AW280" s="13" t="s">
        <v>36</v>
      </c>
      <c r="AX280" s="13" t="s">
        <v>74</v>
      </c>
      <c r="AY280" s="237" t="s">
        <v>136</v>
      </c>
    </row>
    <row r="281" spans="1:51" s="13" customFormat="1" ht="12">
      <c r="A281" s="13"/>
      <c r="B281" s="226"/>
      <c r="C281" s="227"/>
      <c r="D281" s="228" t="s">
        <v>145</v>
      </c>
      <c r="E281" s="229" t="s">
        <v>18</v>
      </c>
      <c r="F281" s="230" t="s">
        <v>314</v>
      </c>
      <c r="G281" s="227"/>
      <c r="H281" s="231">
        <v>9</v>
      </c>
      <c r="I281" s="232"/>
      <c r="J281" s="227"/>
      <c r="K281" s="227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145</v>
      </c>
      <c r="AU281" s="237" t="s">
        <v>83</v>
      </c>
      <c r="AV281" s="13" t="s">
        <v>83</v>
      </c>
      <c r="AW281" s="13" t="s">
        <v>36</v>
      </c>
      <c r="AX281" s="13" t="s">
        <v>74</v>
      </c>
      <c r="AY281" s="237" t="s">
        <v>136</v>
      </c>
    </row>
    <row r="282" spans="1:51" s="16" customFormat="1" ht="12">
      <c r="A282" s="16"/>
      <c r="B282" s="264"/>
      <c r="C282" s="265"/>
      <c r="D282" s="228" t="s">
        <v>145</v>
      </c>
      <c r="E282" s="266" t="s">
        <v>18</v>
      </c>
      <c r="F282" s="267" t="s">
        <v>221</v>
      </c>
      <c r="G282" s="265"/>
      <c r="H282" s="268">
        <v>24</v>
      </c>
      <c r="I282" s="269"/>
      <c r="J282" s="265"/>
      <c r="K282" s="265"/>
      <c r="L282" s="270"/>
      <c r="M282" s="271"/>
      <c r="N282" s="272"/>
      <c r="O282" s="272"/>
      <c r="P282" s="272"/>
      <c r="Q282" s="272"/>
      <c r="R282" s="272"/>
      <c r="S282" s="272"/>
      <c r="T282" s="273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T282" s="274" t="s">
        <v>145</v>
      </c>
      <c r="AU282" s="274" t="s">
        <v>83</v>
      </c>
      <c r="AV282" s="16" t="s">
        <v>151</v>
      </c>
      <c r="AW282" s="16" t="s">
        <v>36</v>
      </c>
      <c r="AX282" s="16" t="s">
        <v>74</v>
      </c>
      <c r="AY282" s="274" t="s">
        <v>136</v>
      </c>
    </row>
    <row r="283" spans="1:51" s="15" customFormat="1" ht="12">
      <c r="A283" s="15"/>
      <c r="B283" s="253"/>
      <c r="C283" s="254"/>
      <c r="D283" s="228" t="s">
        <v>145</v>
      </c>
      <c r="E283" s="255" t="s">
        <v>18</v>
      </c>
      <c r="F283" s="256" t="s">
        <v>173</v>
      </c>
      <c r="G283" s="254"/>
      <c r="H283" s="257">
        <v>48</v>
      </c>
      <c r="I283" s="258"/>
      <c r="J283" s="254"/>
      <c r="K283" s="254"/>
      <c r="L283" s="259"/>
      <c r="M283" s="260"/>
      <c r="N283" s="261"/>
      <c r="O283" s="261"/>
      <c r="P283" s="261"/>
      <c r="Q283" s="261"/>
      <c r="R283" s="261"/>
      <c r="S283" s="261"/>
      <c r="T283" s="262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3" t="s">
        <v>145</v>
      </c>
      <c r="AU283" s="263" t="s">
        <v>83</v>
      </c>
      <c r="AV283" s="15" t="s">
        <v>143</v>
      </c>
      <c r="AW283" s="15" t="s">
        <v>36</v>
      </c>
      <c r="AX283" s="15" t="s">
        <v>81</v>
      </c>
      <c r="AY283" s="263" t="s">
        <v>136</v>
      </c>
    </row>
    <row r="284" spans="1:65" s="2" customFormat="1" ht="22.2" customHeight="1">
      <c r="A284" s="40"/>
      <c r="B284" s="41"/>
      <c r="C284" s="214" t="s">
        <v>315</v>
      </c>
      <c r="D284" s="214" t="s">
        <v>139</v>
      </c>
      <c r="E284" s="215" t="s">
        <v>316</v>
      </c>
      <c r="F284" s="216" t="s">
        <v>317</v>
      </c>
      <c r="G284" s="217" t="s">
        <v>160</v>
      </c>
      <c r="H284" s="218">
        <v>1</v>
      </c>
      <c r="I284" s="219"/>
      <c r="J284" s="218">
        <f>ROUND(I284*H284,2)</f>
        <v>0</v>
      </c>
      <c r="K284" s="216" t="s">
        <v>18</v>
      </c>
      <c r="L284" s="46"/>
      <c r="M284" s="220" t="s">
        <v>18</v>
      </c>
      <c r="N284" s="221" t="s">
        <v>45</v>
      </c>
      <c r="O284" s="86"/>
      <c r="P284" s="222">
        <f>O284*H284</f>
        <v>0</v>
      </c>
      <c r="Q284" s="222">
        <v>0</v>
      </c>
      <c r="R284" s="222">
        <f>Q284*H284</f>
        <v>0</v>
      </c>
      <c r="S284" s="222">
        <v>0</v>
      </c>
      <c r="T284" s="223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4" t="s">
        <v>143</v>
      </c>
      <c r="AT284" s="224" t="s">
        <v>139</v>
      </c>
      <c r="AU284" s="224" t="s">
        <v>83</v>
      </c>
      <c r="AY284" s="19" t="s">
        <v>136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9" t="s">
        <v>81</v>
      </c>
      <c r="BK284" s="225">
        <f>ROUND(I284*H284,2)</f>
        <v>0</v>
      </c>
      <c r="BL284" s="19" t="s">
        <v>143</v>
      </c>
      <c r="BM284" s="224" t="s">
        <v>318</v>
      </c>
    </row>
    <row r="285" spans="1:63" s="12" customFormat="1" ht="22.8" customHeight="1">
      <c r="A285" s="12"/>
      <c r="B285" s="198"/>
      <c r="C285" s="199"/>
      <c r="D285" s="200" t="s">
        <v>73</v>
      </c>
      <c r="E285" s="212" t="s">
        <v>319</v>
      </c>
      <c r="F285" s="212" t="s">
        <v>320</v>
      </c>
      <c r="G285" s="199"/>
      <c r="H285" s="199"/>
      <c r="I285" s="202"/>
      <c r="J285" s="213">
        <f>BK285</f>
        <v>0</v>
      </c>
      <c r="K285" s="199"/>
      <c r="L285" s="204"/>
      <c r="M285" s="205"/>
      <c r="N285" s="206"/>
      <c r="O285" s="206"/>
      <c r="P285" s="207">
        <f>SUM(P286:P316)</f>
        <v>0</v>
      </c>
      <c r="Q285" s="206"/>
      <c r="R285" s="207">
        <f>SUM(R286:R316)</f>
        <v>0</v>
      </c>
      <c r="S285" s="206"/>
      <c r="T285" s="208">
        <f>SUM(T286:T316)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209" t="s">
        <v>81</v>
      </c>
      <c r="AT285" s="210" t="s">
        <v>73</v>
      </c>
      <c r="AU285" s="210" t="s">
        <v>81</v>
      </c>
      <c r="AY285" s="209" t="s">
        <v>136</v>
      </c>
      <c r="BK285" s="211">
        <f>SUM(BK286:BK316)</f>
        <v>0</v>
      </c>
    </row>
    <row r="286" spans="1:65" s="2" customFormat="1" ht="14.4" customHeight="1">
      <c r="A286" s="40"/>
      <c r="B286" s="41"/>
      <c r="C286" s="214" t="s">
        <v>321</v>
      </c>
      <c r="D286" s="214" t="s">
        <v>139</v>
      </c>
      <c r="E286" s="215" t="s">
        <v>322</v>
      </c>
      <c r="F286" s="216" t="s">
        <v>323</v>
      </c>
      <c r="G286" s="217" t="s">
        <v>324</v>
      </c>
      <c r="H286" s="218">
        <v>58.64</v>
      </c>
      <c r="I286" s="219"/>
      <c r="J286" s="218">
        <f>ROUND(I286*H286,2)</f>
        <v>0</v>
      </c>
      <c r="K286" s="216" t="s">
        <v>166</v>
      </c>
      <c r="L286" s="46"/>
      <c r="M286" s="220" t="s">
        <v>18</v>
      </c>
      <c r="N286" s="221" t="s">
        <v>45</v>
      </c>
      <c r="O286" s="86"/>
      <c r="P286" s="222">
        <f>O286*H286</f>
        <v>0</v>
      </c>
      <c r="Q286" s="222">
        <v>0</v>
      </c>
      <c r="R286" s="222">
        <f>Q286*H286</f>
        <v>0</v>
      </c>
      <c r="S286" s="222">
        <v>0</v>
      </c>
      <c r="T286" s="223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4" t="s">
        <v>143</v>
      </c>
      <c r="AT286" s="224" t="s">
        <v>139</v>
      </c>
      <c r="AU286" s="224" t="s">
        <v>83</v>
      </c>
      <c r="AY286" s="19" t="s">
        <v>136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9" t="s">
        <v>81</v>
      </c>
      <c r="BK286" s="225">
        <f>ROUND(I286*H286,2)</f>
        <v>0</v>
      </c>
      <c r="BL286" s="19" t="s">
        <v>143</v>
      </c>
      <c r="BM286" s="224" t="s">
        <v>325</v>
      </c>
    </row>
    <row r="287" spans="1:47" s="2" customFormat="1" ht="12">
      <c r="A287" s="40"/>
      <c r="B287" s="41"/>
      <c r="C287" s="42"/>
      <c r="D287" s="248" t="s">
        <v>168</v>
      </c>
      <c r="E287" s="42"/>
      <c r="F287" s="249" t="s">
        <v>326</v>
      </c>
      <c r="G287" s="42"/>
      <c r="H287" s="42"/>
      <c r="I287" s="250"/>
      <c r="J287" s="42"/>
      <c r="K287" s="42"/>
      <c r="L287" s="46"/>
      <c r="M287" s="251"/>
      <c r="N287" s="252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168</v>
      </c>
      <c r="AU287" s="19" t="s">
        <v>83</v>
      </c>
    </row>
    <row r="288" spans="1:51" s="13" customFormat="1" ht="12">
      <c r="A288" s="13"/>
      <c r="B288" s="226"/>
      <c r="C288" s="227"/>
      <c r="D288" s="228" t="s">
        <v>145</v>
      </c>
      <c r="E288" s="229" t="s">
        <v>18</v>
      </c>
      <c r="F288" s="230" t="s">
        <v>327</v>
      </c>
      <c r="G288" s="227"/>
      <c r="H288" s="231">
        <v>58.23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145</v>
      </c>
      <c r="AU288" s="237" t="s">
        <v>83</v>
      </c>
      <c r="AV288" s="13" t="s">
        <v>83</v>
      </c>
      <c r="AW288" s="13" t="s">
        <v>36</v>
      </c>
      <c r="AX288" s="13" t="s">
        <v>74</v>
      </c>
      <c r="AY288" s="237" t="s">
        <v>136</v>
      </c>
    </row>
    <row r="289" spans="1:51" s="13" customFormat="1" ht="12">
      <c r="A289" s="13"/>
      <c r="B289" s="226"/>
      <c r="C289" s="227"/>
      <c r="D289" s="228" t="s">
        <v>145</v>
      </c>
      <c r="E289" s="229" t="s">
        <v>18</v>
      </c>
      <c r="F289" s="230" t="s">
        <v>328</v>
      </c>
      <c r="G289" s="227"/>
      <c r="H289" s="231">
        <v>0.41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145</v>
      </c>
      <c r="AU289" s="237" t="s">
        <v>83</v>
      </c>
      <c r="AV289" s="13" t="s">
        <v>83</v>
      </c>
      <c r="AW289" s="13" t="s">
        <v>36</v>
      </c>
      <c r="AX289" s="13" t="s">
        <v>74</v>
      </c>
      <c r="AY289" s="237" t="s">
        <v>136</v>
      </c>
    </row>
    <row r="290" spans="1:51" s="15" customFormat="1" ht="12">
      <c r="A290" s="15"/>
      <c r="B290" s="253"/>
      <c r="C290" s="254"/>
      <c r="D290" s="228" t="s">
        <v>145</v>
      </c>
      <c r="E290" s="255" t="s">
        <v>18</v>
      </c>
      <c r="F290" s="256" t="s">
        <v>173</v>
      </c>
      <c r="G290" s="254"/>
      <c r="H290" s="257">
        <v>58.63999999999999</v>
      </c>
      <c r="I290" s="258"/>
      <c r="J290" s="254"/>
      <c r="K290" s="254"/>
      <c r="L290" s="259"/>
      <c r="M290" s="260"/>
      <c r="N290" s="261"/>
      <c r="O290" s="261"/>
      <c r="P290" s="261"/>
      <c r="Q290" s="261"/>
      <c r="R290" s="261"/>
      <c r="S290" s="261"/>
      <c r="T290" s="262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3" t="s">
        <v>145</v>
      </c>
      <c r="AU290" s="263" t="s">
        <v>83</v>
      </c>
      <c r="AV290" s="15" t="s">
        <v>143</v>
      </c>
      <c r="AW290" s="15" t="s">
        <v>36</v>
      </c>
      <c r="AX290" s="15" t="s">
        <v>81</v>
      </c>
      <c r="AY290" s="263" t="s">
        <v>136</v>
      </c>
    </row>
    <row r="291" spans="1:65" s="2" customFormat="1" ht="22.2" customHeight="1">
      <c r="A291" s="40"/>
      <c r="B291" s="41"/>
      <c r="C291" s="214" t="s">
        <v>329</v>
      </c>
      <c r="D291" s="214" t="s">
        <v>139</v>
      </c>
      <c r="E291" s="215" t="s">
        <v>330</v>
      </c>
      <c r="F291" s="216" t="s">
        <v>331</v>
      </c>
      <c r="G291" s="217" t="s">
        <v>324</v>
      </c>
      <c r="H291" s="218">
        <v>59.18</v>
      </c>
      <c r="I291" s="219"/>
      <c r="J291" s="218">
        <f>ROUND(I291*H291,2)</f>
        <v>0</v>
      </c>
      <c r="K291" s="216" t="s">
        <v>166</v>
      </c>
      <c r="L291" s="46"/>
      <c r="M291" s="220" t="s">
        <v>18</v>
      </c>
      <c r="N291" s="221" t="s">
        <v>45</v>
      </c>
      <c r="O291" s="86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4" t="s">
        <v>143</v>
      </c>
      <c r="AT291" s="224" t="s">
        <v>139</v>
      </c>
      <c r="AU291" s="224" t="s">
        <v>83</v>
      </c>
      <c r="AY291" s="19" t="s">
        <v>136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9" t="s">
        <v>81</v>
      </c>
      <c r="BK291" s="225">
        <f>ROUND(I291*H291,2)</f>
        <v>0</v>
      </c>
      <c r="BL291" s="19" t="s">
        <v>143</v>
      </c>
      <c r="BM291" s="224" t="s">
        <v>332</v>
      </c>
    </row>
    <row r="292" spans="1:47" s="2" customFormat="1" ht="12">
      <c r="A292" s="40"/>
      <c r="B292" s="41"/>
      <c r="C292" s="42"/>
      <c r="D292" s="248" t="s">
        <v>168</v>
      </c>
      <c r="E292" s="42"/>
      <c r="F292" s="249" t="s">
        <v>333</v>
      </c>
      <c r="G292" s="42"/>
      <c r="H292" s="42"/>
      <c r="I292" s="250"/>
      <c r="J292" s="42"/>
      <c r="K292" s="42"/>
      <c r="L292" s="46"/>
      <c r="M292" s="251"/>
      <c r="N292" s="252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168</v>
      </c>
      <c r="AU292" s="19" t="s">
        <v>83</v>
      </c>
    </row>
    <row r="293" spans="1:51" s="13" customFormat="1" ht="12">
      <c r="A293" s="13"/>
      <c r="B293" s="226"/>
      <c r="C293" s="227"/>
      <c r="D293" s="228" t="s">
        <v>145</v>
      </c>
      <c r="E293" s="229" t="s">
        <v>18</v>
      </c>
      <c r="F293" s="230" t="s">
        <v>327</v>
      </c>
      <c r="G293" s="227"/>
      <c r="H293" s="231">
        <v>58.23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145</v>
      </c>
      <c r="AU293" s="237" t="s">
        <v>83</v>
      </c>
      <c r="AV293" s="13" t="s">
        <v>83</v>
      </c>
      <c r="AW293" s="13" t="s">
        <v>36</v>
      </c>
      <c r="AX293" s="13" t="s">
        <v>74</v>
      </c>
      <c r="AY293" s="237" t="s">
        <v>136</v>
      </c>
    </row>
    <row r="294" spans="1:51" s="13" customFormat="1" ht="12">
      <c r="A294" s="13"/>
      <c r="B294" s="226"/>
      <c r="C294" s="227"/>
      <c r="D294" s="228" t="s">
        <v>145</v>
      </c>
      <c r="E294" s="229" t="s">
        <v>18</v>
      </c>
      <c r="F294" s="230" t="s">
        <v>328</v>
      </c>
      <c r="G294" s="227"/>
      <c r="H294" s="231">
        <v>0.41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145</v>
      </c>
      <c r="AU294" s="237" t="s">
        <v>83</v>
      </c>
      <c r="AV294" s="13" t="s">
        <v>83</v>
      </c>
      <c r="AW294" s="13" t="s">
        <v>36</v>
      </c>
      <c r="AX294" s="13" t="s">
        <v>74</v>
      </c>
      <c r="AY294" s="237" t="s">
        <v>136</v>
      </c>
    </row>
    <row r="295" spans="1:51" s="13" customFormat="1" ht="12">
      <c r="A295" s="13"/>
      <c r="B295" s="226"/>
      <c r="C295" s="227"/>
      <c r="D295" s="228" t="s">
        <v>145</v>
      </c>
      <c r="E295" s="229" t="s">
        <v>18</v>
      </c>
      <c r="F295" s="230" t="s">
        <v>334</v>
      </c>
      <c r="G295" s="227"/>
      <c r="H295" s="231">
        <v>0.54</v>
      </c>
      <c r="I295" s="232"/>
      <c r="J295" s="227"/>
      <c r="K295" s="227"/>
      <c r="L295" s="233"/>
      <c r="M295" s="234"/>
      <c r="N295" s="235"/>
      <c r="O295" s="235"/>
      <c r="P295" s="235"/>
      <c r="Q295" s="235"/>
      <c r="R295" s="235"/>
      <c r="S295" s="235"/>
      <c r="T295" s="23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37" t="s">
        <v>145</v>
      </c>
      <c r="AU295" s="237" t="s">
        <v>83</v>
      </c>
      <c r="AV295" s="13" t="s">
        <v>83</v>
      </c>
      <c r="AW295" s="13" t="s">
        <v>36</v>
      </c>
      <c r="AX295" s="13" t="s">
        <v>74</v>
      </c>
      <c r="AY295" s="237" t="s">
        <v>136</v>
      </c>
    </row>
    <row r="296" spans="1:51" s="15" customFormat="1" ht="12">
      <c r="A296" s="15"/>
      <c r="B296" s="253"/>
      <c r="C296" s="254"/>
      <c r="D296" s="228" t="s">
        <v>145</v>
      </c>
      <c r="E296" s="255" t="s">
        <v>18</v>
      </c>
      <c r="F296" s="256" t="s">
        <v>173</v>
      </c>
      <c r="G296" s="254"/>
      <c r="H296" s="257">
        <v>59.17999999999999</v>
      </c>
      <c r="I296" s="258"/>
      <c r="J296" s="254"/>
      <c r="K296" s="254"/>
      <c r="L296" s="259"/>
      <c r="M296" s="260"/>
      <c r="N296" s="261"/>
      <c r="O296" s="261"/>
      <c r="P296" s="261"/>
      <c r="Q296" s="261"/>
      <c r="R296" s="261"/>
      <c r="S296" s="261"/>
      <c r="T296" s="262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3" t="s">
        <v>145</v>
      </c>
      <c r="AU296" s="263" t="s">
        <v>83</v>
      </c>
      <c r="AV296" s="15" t="s">
        <v>143</v>
      </c>
      <c r="AW296" s="15" t="s">
        <v>36</v>
      </c>
      <c r="AX296" s="15" t="s">
        <v>81</v>
      </c>
      <c r="AY296" s="263" t="s">
        <v>136</v>
      </c>
    </row>
    <row r="297" spans="1:65" s="2" customFormat="1" ht="30" customHeight="1">
      <c r="A297" s="40"/>
      <c r="B297" s="41"/>
      <c r="C297" s="214" t="s">
        <v>335</v>
      </c>
      <c r="D297" s="214" t="s">
        <v>139</v>
      </c>
      <c r="E297" s="215" t="s">
        <v>336</v>
      </c>
      <c r="F297" s="216" t="s">
        <v>337</v>
      </c>
      <c r="G297" s="217" t="s">
        <v>324</v>
      </c>
      <c r="H297" s="218">
        <v>59.18</v>
      </c>
      <c r="I297" s="219"/>
      <c r="J297" s="218">
        <f>ROUND(I297*H297,2)</f>
        <v>0</v>
      </c>
      <c r="K297" s="216" t="s">
        <v>166</v>
      </c>
      <c r="L297" s="46"/>
      <c r="M297" s="220" t="s">
        <v>18</v>
      </c>
      <c r="N297" s="221" t="s">
        <v>45</v>
      </c>
      <c r="O297" s="86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4" t="s">
        <v>143</v>
      </c>
      <c r="AT297" s="224" t="s">
        <v>139</v>
      </c>
      <c r="AU297" s="224" t="s">
        <v>83</v>
      </c>
      <c r="AY297" s="19" t="s">
        <v>136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9" t="s">
        <v>81</v>
      </c>
      <c r="BK297" s="225">
        <f>ROUND(I297*H297,2)</f>
        <v>0</v>
      </c>
      <c r="BL297" s="19" t="s">
        <v>143</v>
      </c>
      <c r="BM297" s="224" t="s">
        <v>338</v>
      </c>
    </row>
    <row r="298" spans="1:47" s="2" customFormat="1" ht="12">
      <c r="A298" s="40"/>
      <c r="B298" s="41"/>
      <c r="C298" s="42"/>
      <c r="D298" s="248" t="s">
        <v>168</v>
      </c>
      <c r="E298" s="42"/>
      <c r="F298" s="249" t="s">
        <v>339</v>
      </c>
      <c r="G298" s="42"/>
      <c r="H298" s="42"/>
      <c r="I298" s="250"/>
      <c r="J298" s="42"/>
      <c r="K298" s="42"/>
      <c r="L298" s="46"/>
      <c r="M298" s="251"/>
      <c r="N298" s="252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168</v>
      </c>
      <c r="AU298" s="19" t="s">
        <v>83</v>
      </c>
    </row>
    <row r="299" spans="1:51" s="13" customFormat="1" ht="12">
      <c r="A299" s="13"/>
      <c r="B299" s="226"/>
      <c r="C299" s="227"/>
      <c r="D299" s="228" t="s">
        <v>145</v>
      </c>
      <c r="E299" s="229" t="s">
        <v>18</v>
      </c>
      <c r="F299" s="230" t="s">
        <v>327</v>
      </c>
      <c r="G299" s="227"/>
      <c r="H299" s="231">
        <v>58.23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145</v>
      </c>
      <c r="AU299" s="237" t="s">
        <v>83</v>
      </c>
      <c r="AV299" s="13" t="s">
        <v>83</v>
      </c>
      <c r="AW299" s="13" t="s">
        <v>36</v>
      </c>
      <c r="AX299" s="13" t="s">
        <v>74</v>
      </c>
      <c r="AY299" s="237" t="s">
        <v>136</v>
      </c>
    </row>
    <row r="300" spans="1:51" s="13" customFormat="1" ht="12">
      <c r="A300" s="13"/>
      <c r="B300" s="226"/>
      <c r="C300" s="227"/>
      <c r="D300" s="228" t="s">
        <v>145</v>
      </c>
      <c r="E300" s="229" t="s">
        <v>18</v>
      </c>
      <c r="F300" s="230" t="s">
        <v>328</v>
      </c>
      <c r="G300" s="227"/>
      <c r="H300" s="231">
        <v>0.41</v>
      </c>
      <c r="I300" s="232"/>
      <c r="J300" s="227"/>
      <c r="K300" s="227"/>
      <c r="L300" s="233"/>
      <c r="M300" s="234"/>
      <c r="N300" s="235"/>
      <c r="O300" s="235"/>
      <c r="P300" s="235"/>
      <c r="Q300" s="235"/>
      <c r="R300" s="235"/>
      <c r="S300" s="235"/>
      <c r="T300" s="23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7" t="s">
        <v>145</v>
      </c>
      <c r="AU300" s="237" t="s">
        <v>83</v>
      </c>
      <c r="AV300" s="13" t="s">
        <v>83</v>
      </c>
      <c r="AW300" s="13" t="s">
        <v>36</v>
      </c>
      <c r="AX300" s="13" t="s">
        <v>74</v>
      </c>
      <c r="AY300" s="237" t="s">
        <v>136</v>
      </c>
    </row>
    <row r="301" spans="1:51" s="13" customFormat="1" ht="12">
      <c r="A301" s="13"/>
      <c r="B301" s="226"/>
      <c r="C301" s="227"/>
      <c r="D301" s="228" t="s">
        <v>145</v>
      </c>
      <c r="E301" s="229" t="s">
        <v>18</v>
      </c>
      <c r="F301" s="230" t="s">
        <v>334</v>
      </c>
      <c r="G301" s="227"/>
      <c r="H301" s="231">
        <v>0.54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145</v>
      </c>
      <c r="AU301" s="237" t="s">
        <v>83</v>
      </c>
      <c r="AV301" s="13" t="s">
        <v>83</v>
      </c>
      <c r="AW301" s="13" t="s">
        <v>36</v>
      </c>
      <c r="AX301" s="13" t="s">
        <v>74</v>
      </c>
      <c r="AY301" s="237" t="s">
        <v>136</v>
      </c>
    </row>
    <row r="302" spans="1:51" s="15" customFormat="1" ht="12">
      <c r="A302" s="15"/>
      <c r="B302" s="253"/>
      <c r="C302" s="254"/>
      <c r="D302" s="228" t="s">
        <v>145</v>
      </c>
      <c r="E302" s="255" t="s">
        <v>18</v>
      </c>
      <c r="F302" s="256" t="s">
        <v>173</v>
      </c>
      <c r="G302" s="254"/>
      <c r="H302" s="257">
        <v>59.17999999999999</v>
      </c>
      <c r="I302" s="258"/>
      <c r="J302" s="254"/>
      <c r="K302" s="254"/>
      <c r="L302" s="259"/>
      <c r="M302" s="260"/>
      <c r="N302" s="261"/>
      <c r="O302" s="261"/>
      <c r="P302" s="261"/>
      <c r="Q302" s="261"/>
      <c r="R302" s="261"/>
      <c r="S302" s="261"/>
      <c r="T302" s="262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63" t="s">
        <v>145</v>
      </c>
      <c r="AU302" s="263" t="s">
        <v>83</v>
      </c>
      <c r="AV302" s="15" t="s">
        <v>143</v>
      </c>
      <c r="AW302" s="15" t="s">
        <v>36</v>
      </c>
      <c r="AX302" s="15" t="s">
        <v>81</v>
      </c>
      <c r="AY302" s="263" t="s">
        <v>136</v>
      </c>
    </row>
    <row r="303" spans="1:65" s="2" customFormat="1" ht="19.8" customHeight="1">
      <c r="A303" s="40"/>
      <c r="B303" s="41"/>
      <c r="C303" s="214" t="s">
        <v>340</v>
      </c>
      <c r="D303" s="214" t="s">
        <v>139</v>
      </c>
      <c r="E303" s="215" t="s">
        <v>341</v>
      </c>
      <c r="F303" s="216" t="s">
        <v>342</v>
      </c>
      <c r="G303" s="217" t="s">
        <v>324</v>
      </c>
      <c r="H303" s="218">
        <v>58.64</v>
      </c>
      <c r="I303" s="219"/>
      <c r="J303" s="218">
        <f>ROUND(I303*H303,2)</f>
        <v>0</v>
      </c>
      <c r="K303" s="216" t="s">
        <v>166</v>
      </c>
      <c r="L303" s="46"/>
      <c r="M303" s="220" t="s">
        <v>18</v>
      </c>
      <c r="N303" s="221" t="s">
        <v>45</v>
      </c>
      <c r="O303" s="86"/>
      <c r="P303" s="222">
        <f>O303*H303</f>
        <v>0</v>
      </c>
      <c r="Q303" s="222">
        <v>0</v>
      </c>
      <c r="R303" s="222">
        <f>Q303*H303</f>
        <v>0</v>
      </c>
      <c r="S303" s="222">
        <v>0</v>
      </c>
      <c r="T303" s="223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4" t="s">
        <v>143</v>
      </c>
      <c r="AT303" s="224" t="s">
        <v>139</v>
      </c>
      <c r="AU303" s="224" t="s">
        <v>83</v>
      </c>
      <c r="AY303" s="19" t="s">
        <v>136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9" t="s">
        <v>81</v>
      </c>
      <c r="BK303" s="225">
        <f>ROUND(I303*H303,2)</f>
        <v>0</v>
      </c>
      <c r="BL303" s="19" t="s">
        <v>143</v>
      </c>
      <c r="BM303" s="224" t="s">
        <v>343</v>
      </c>
    </row>
    <row r="304" spans="1:47" s="2" customFormat="1" ht="12">
      <c r="A304" s="40"/>
      <c r="B304" s="41"/>
      <c r="C304" s="42"/>
      <c r="D304" s="248" t="s">
        <v>168</v>
      </c>
      <c r="E304" s="42"/>
      <c r="F304" s="249" t="s">
        <v>344</v>
      </c>
      <c r="G304" s="42"/>
      <c r="H304" s="42"/>
      <c r="I304" s="250"/>
      <c r="J304" s="42"/>
      <c r="K304" s="42"/>
      <c r="L304" s="46"/>
      <c r="M304" s="251"/>
      <c r="N304" s="252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168</v>
      </c>
      <c r="AU304" s="19" t="s">
        <v>83</v>
      </c>
    </row>
    <row r="305" spans="1:51" s="13" customFormat="1" ht="12">
      <c r="A305" s="13"/>
      <c r="B305" s="226"/>
      <c r="C305" s="227"/>
      <c r="D305" s="228" t="s">
        <v>145</v>
      </c>
      <c r="E305" s="229" t="s">
        <v>18</v>
      </c>
      <c r="F305" s="230" t="s">
        <v>327</v>
      </c>
      <c r="G305" s="227"/>
      <c r="H305" s="231">
        <v>58.23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145</v>
      </c>
      <c r="AU305" s="237" t="s">
        <v>83</v>
      </c>
      <c r="AV305" s="13" t="s">
        <v>83</v>
      </c>
      <c r="AW305" s="13" t="s">
        <v>36</v>
      </c>
      <c r="AX305" s="13" t="s">
        <v>74</v>
      </c>
      <c r="AY305" s="237" t="s">
        <v>136</v>
      </c>
    </row>
    <row r="306" spans="1:51" s="13" customFormat="1" ht="12">
      <c r="A306" s="13"/>
      <c r="B306" s="226"/>
      <c r="C306" s="227"/>
      <c r="D306" s="228" t="s">
        <v>145</v>
      </c>
      <c r="E306" s="229" t="s">
        <v>18</v>
      </c>
      <c r="F306" s="230" t="s">
        <v>328</v>
      </c>
      <c r="G306" s="227"/>
      <c r="H306" s="231">
        <v>0.41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145</v>
      </c>
      <c r="AU306" s="237" t="s">
        <v>83</v>
      </c>
      <c r="AV306" s="13" t="s">
        <v>83</v>
      </c>
      <c r="AW306" s="13" t="s">
        <v>36</v>
      </c>
      <c r="AX306" s="13" t="s">
        <v>74</v>
      </c>
      <c r="AY306" s="237" t="s">
        <v>136</v>
      </c>
    </row>
    <row r="307" spans="1:51" s="15" customFormat="1" ht="12">
      <c r="A307" s="15"/>
      <c r="B307" s="253"/>
      <c r="C307" s="254"/>
      <c r="D307" s="228" t="s">
        <v>145</v>
      </c>
      <c r="E307" s="255" t="s">
        <v>18</v>
      </c>
      <c r="F307" s="256" t="s">
        <v>173</v>
      </c>
      <c r="G307" s="254"/>
      <c r="H307" s="257">
        <v>58.63999999999999</v>
      </c>
      <c r="I307" s="258"/>
      <c r="J307" s="254"/>
      <c r="K307" s="254"/>
      <c r="L307" s="259"/>
      <c r="M307" s="260"/>
      <c r="N307" s="261"/>
      <c r="O307" s="261"/>
      <c r="P307" s="261"/>
      <c r="Q307" s="261"/>
      <c r="R307" s="261"/>
      <c r="S307" s="261"/>
      <c r="T307" s="262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3" t="s">
        <v>145</v>
      </c>
      <c r="AU307" s="263" t="s">
        <v>83</v>
      </c>
      <c r="AV307" s="15" t="s">
        <v>143</v>
      </c>
      <c r="AW307" s="15" t="s">
        <v>36</v>
      </c>
      <c r="AX307" s="15" t="s">
        <v>81</v>
      </c>
      <c r="AY307" s="263" t="s">
        <v>136</v>
      </c>
    </row>
    <row r="308" spans="1:65" s="2" customFormat="1" ht="22.2" customHeight="1">
      <c r="A308" s="40"/>
      <c r="B308" s="41"/>
      <c r="C308" s="214" t="s">
        <v>345</v>
      </c>
      <c r="D308" s="214" t="s">
        <v>139</v>
      </c>
      <c r="E308" s="215" t="s">
        <v>346</v>
      </c>
      <c r="F308" s="216" t="s">
        <v>347</v>
      </c>
      <c r="G308" s="217" t="s">
        <v>324</v>
      </c>
      <c r="H308" s="218">
        <v>410.48</v>
      </c>
      <c r="I308" s="219"/>
      <c r="J308" s="218">
        <f>ROUND(I308*H308,2)</f>
        <v>0</v>
      </c>
      <c r="K308" s="216" t="s">
        <v>166</v>
      </c>
      <c r="L308" s="46"/>
      <c r="M308" s="220" t="s">
        <v>18</v>
      </c>
      <c r="N308" s="221" t="s">
        <v>45</v>
      </c>
      <c r="O308" s="86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4" t="s">
        <v>143</v>
      </c>
      <c r="AT308" s="224" t="s">
        <v>139</v>
      </c>
      <c r="AU308" s="224" t="s">
        <v>83</v>
      </c>
      <c r="AY308" s="19" t="s">
        <v>136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9" t="s">
        <v>81</v>
      </c>
      <c r="BK308" s="225">
        <f>ROUND(I308*H308,2)</f>
        <v>0</v>
      </c>
      <c r="BL308" s="19" t="s">
        <v>143</v>
      </c>
      <c r="BM308" s="224" t="s">
        <v>348</v>
      </c>
    </row>
    <row r="309" spans="1:47" s="2" customFormat="1" ht="12">
      <c r="A309" s="40"/>
      <c r="B309" s="41"/>
      <c r="C309" s="42"/>
      <c r="D309" s="248" t="s">
        <v>168</v>
      </c>
      <c r="E309" s="42"/>
      <c r="F309" s="249" t="s">
        <v>349</v>
      </c>
      <c r="G309" s="42"/>
      <c r="H309" s="42"/>
      <c r="I309" s="250"/>
      <c r="J309" s="42"/>
      <c r="K309" s="42"/>
      <c r="L309" s="46"/>
      <c r="M309" s="251"/>
      <c r="N309" s="252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168</v>
      </c>
      <c r="AU309" s="19" t="s">
        <v>83</v>
      </c>
    </row>
    <row r="310" spans="1:51" s="13" customFormat="1" ht="12">
      <c r="A310" s="13"/>
      <c r="B310" s="226"/>
      <c r="C310" s="227"/>
      <c r="D310" s="228" t="s">
        <v>145</v>
      </c>
      <c r="E310" s="229" t="s">
        <v>18</v>
      </c>
      <c r="F310" s="230" t="s">
        <v>350</v>
      </c>
      <c r="G310" s="227"/>
      <c r="H310" s="231">
        <v>410.48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145</v>
      </c>
      <c r="AU310" s="237" t="s">
        <v>83</v>
      </c>
      <c r="AV310" s="13" t="s">
        <v>83</v>
      </c>
      <c r="AW310" s="13" t="s">
        <v>36</v>
      </c>
      <c r="AX310" s="13" t="s">
        <v>81</v>
      </c>
      <c r="AY310" s="237" t="s">
        <v>136</v>
      </c>
    </row>
    <row r="311" spans="1:65" s="2" customFormat="1" ht="22.2" customHeight="1">
      <c r="A311" s="40"/>
      <c r="B311" s="41"/>
      <c r="C311" s="214" t="s">
        <v>351</v>
      </c>
      <c r="D311" s="214" t="s">
        <v>139</v>
      </c>
      <c r="E311" s="215" t="s">
        <v>352</v>
      </c>
      <c r="F311" s="216" t="s">
        <v>353</v>
      </c>
      <c r="G311" s="217" t="s">
        <v>324</v>
      </c>
      <c r="H311" s="218">
        <v>58.23</v>
      </c>
      <c r="I311" s="219"/>
      <c r="J311" s="218">
        <f>ROUND(I311*H311,2)</f>
        <v>0</v>
      </c>
      <c r="K311" s="216" t="s">
        <v>166</v>
      </c>
      <c r="L311" s="46"/>
      <c r="M311" s="220" t="s">
        <v>18</v>
      </c>
      <c r="N311" s="221" t="s">
        <v>45</v>
      </c>
      <c r="O311" s="86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R311" s="224" t="s">
        <v>143</v>
      </c>
      <c r="AT311" s="224" t="s">
        <v>139</v>
      </c>
      <c r="AU311" s="224" t="s">
        <v>83</v>
      </c>
      <c r="AY311" s="19" t="s">
        <v>136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9" t="s">
        <v>81</v>
      </c>
      <c r="BK311" s="225">
        <f>ROUND(I311*H311,2)</f>
        <v>0</v>
      </c>
      <c r="BL311" s="19" t="s">
        <v>143</v>
      </c>
      <c r="BM311" s="224" t="s">
        <v>354</v>
      </c>
    </row>
    <row r="312" spans="1:47" s="2" customFormat="1" ht="12">
      <c r="A312" s="40"/>
      <c r="B312" s="41"/>
      <c r="C312" s="42"/>
      <c r="D312" s="248" t="s">
        <v>168</v>
      </c>
      <c r="E312" s="42"/>
      <c r="F312" s="249" t="s">
        <v>355</v>
      </c>
      <c r="G312" s="42"/>
      <c r="H312" s="42"/>
      <c r="I312" s="250"/>
      <c r="J312" s="42"/>
      <c r="K312" s="42"/>
      <c r="L312" s="46"/>
      <c r="M312" s="251"/>
      <c r="N312" s="252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168</v>
      </c>
      <c r="AU312" s="19" t="s">
        <v>83</v>
      </c>
    </row>
    <row r="313" spans="1:51" s="13" customFormat="1" ht="12">
      <c r="A313" s="13"/>
      <c r="B313" s="226"/>
      <c r="C313" s="227"/>
      <c r="D313" s="228" t="s">
        <v>145</v>
      </c>
      <c r="E313" s="229" t="s">
        <v>18</v>
      </c>
      <c r="F313" s="230" t="s">
        <v>356</v>
      </c>
      <c r="G313" s="227"/>
      <c r="H313" s="231">
        <v>58.23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145</v>
      </c>
      <c r="AU313" s="237" t="s">
        <v>83</v>
      </c>
      <c r="AV313" s="13" t="s">
        <v>83</v>
      </c>
      <c r="AW313" s="13" t="s">
        <v>36</v>
      </c>
      <c r="AX313" s="13" t="s">
        <v>81</v>
      </c>
      <c r="AY313" s="237" t="s">
        <v>136</v>
      </c>
    </row>
    <row r="314" spans="1:65" s="2" customFormat="1" ht="22.2" customHeight="1">
      <c r="A314" s="40"/>
      <c r="B314" s="41"/>
      <c r="C314" s="214" t="s">
        <v>357</v>
      </c>
      <c r="D314" s="214" t="s">
        <v>139</v>
      </c>
      <c r="E314" s="215" t="s">
        <v>358</v>
      </c>
      <c r="F314" s="216" t="s">
        <v>359</v>
      </c>
      <c r="G314" s="217" t="s">
        <v>324</v>
      </c>
      <c r="H314" s="218">
        <v>0.41</v>
      </c>
      <c r="I314" s="219"/>
      <c r="J314" s="218">
        <f>ROUND(I314*H314,2)</f>
        <v>0</v>
      </c>
      <c r="K314" s="216" t="s">
        <v>166</v>
      </c>
      <c r="L314" s="46"/>
      <c r="M314" s="220" t="s">
        <v>18</v>
      </c>
      <c r="N314" s="221" t="s">
        <v>45</v>
      </c>
      <c r="O314" s="86"/>
      <c r="P314" s="222">
        <f>O314*H314</f>
        <v>0</v>
      </c>
      <c r="Q314" s="222">
        <v>0</v>
      </c>
      <c r="R314" s="222">
        <f>Q314*H314</f>
        <v>0</v>
      </c>
      <c r="S314" s="222">
        <v>0</v>
      </c>
      <c r="T314" s="223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4" t="s">
        <v>143</v>
      </c>
      <c r="AT314" s="224" t="s">
        <v>139</v>
      </c>
      <c r="AU314" s="224" t="s">
        <v>83</v>
      </c>
      <c r="AY314" s="19" t="s">
        <v>136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9" t="s">
        <v>81</v>
      </c>
      <c r="BK314" s="225">
        <f>ROUND(I314*H314,2)</f>
        <v>0</v>
      </c>
      <c r="BL314" s="19" t="s">
        <v>143</v>
      </c>
      <c r="BM314" s="224" t="s">
        <v>360</v>
      </c>
    </row>
    <row r="315" spans="1:47" s="2" customFormat="1" ht="12">
      <c r="A315" s="40"/>
      <c r="B315" s="41"/>
      <c r="C315" s="42"/>
      <c r="D315" s="248" t="s">
        <v>168</v>
      </c>
      <c r="E315" s="42"/>
      <c r="F315" s="249" t="s">
        <v>361</v>
      </c>
      <c r="G315" s="42"/>
      <c r="H315" s="42"/>
      <c r="I315" s="250"/>
      <c r="J315" s="42"/>
      <c r="K315" s="42"/>
      <c r="L315" s="46"/>
      <c r="M315" s="251"/>
      <c r="N315" s="252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168</v>
      </c>
      <c r="AU315" s="19" t="s">
        <v>83</v>
      </c>
    </row>
    <row r="316" spans="1:51" s="13" customFormat="1" ht="12">
      <c r="A316" s="13"/>
      <c r="B316" s="226"/>
      <c r="C316" s="227"/>
      <c r="D316" s="228" t="s">
        <v>145</v>
      </c>
      <c r="E316" s="229" t="s">
        <v>18</v>
      </c>
      <c r="F316" s="230" t="s">
        <v>362</v>
      </c>
      <c r="G316" s="227"/>
      <c r="H316" s="231">
        <v>0.41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145</v>
      </c>
      <c r="AU316" s="237" t="s">
        <v>83</v>
      </c>
      <c r="AV316" s="13" t="s">
        <v>83</v>
      </c>
      <c r="AW316" s="13" t="s">
        <v>36</v>
      </c>
      <c r="AX316" s="13" t="s">
        <v>81</v>
      </c>
      <c r="AY316" s="237" t="s">
        <v>136</v>
      </c>
    </row>
    <row r="317" spans="1:63" s="12" customFormat="1" ht="22.8" customHeight="1">
      <c r="A317" s="12"/>
      <c r="B317" s="198"/>
      <c r="C317" s="199"/>
      <c r="D317" s="200" t="s">
        <v>73</v>
      </c>
      <c r="E317" s="212" t="s">
        <v>363</v>
      </c>
      <c r="F317" s="212" t="s">
        <v>364</v>
      </c>
      <c r="G317" s="199"/>
      <c r="H317" s="199"/>
      <c r="I317" s="202"/>
      <c r="J317" s="213">
        <f>BK317</f>
        <v>0</v>
      </c>
      <c r="K317" s="199"/>
      <c r="L317" s="204"/>
      <c r="M317" s="205"/>
      <c r="N317" s="206"/>
      <c r="O317" s="206"/>
      <c r="P317" s="207">
        <f>SUM(P318:P319)</f>
        <v>0</v>
      </c>
      <c r="Q317" s="206"/>
      <c r="R317" s="207">
        <f>SUM(R318:R319)</f>
        <v>0</v>
      </c>
      <c r="S317" s="206"/>
      <c r="T317" s="208">
        <f>SUM(T318:T319)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09" t="s">
        <v>81</v>
      </c>
      <c r="AT317" s="210" t="s">
        <v>73</v>
      </c>
      <c r="AU317" s="210" t="s">
        <v>81</v>
      </c>
      <c r="AY317" s="209" t="s">
        <v>136</v>
      </c>
      <c r="BK317" s="211">
        <f>SUM(BK318:BK319)</f>
        <v>0</v>
      </c>
    </row>
    <row r="318" spans="1:65" s="2" customFormat="1" ht="14.4" customHeight="1">
      <c r="A318" s="40"/>
      <c r="B318" s="41"/>
      <c r="C318" s="214" t="s">
        <v>365</v>
      </c>
      <c r="D318" s="214" t="s">
        <v>139</v>
      </c>
      <c r="E318" s="215" t="s">
        <v>366</v>
      </c>
      <c r="F318" s="216" t="s">
        <v>367</v>
      </c>
      <c r="G318" s="217" t="s">
        <v>324</v>
      </c>
      <c r="H318" s="218">
        <v>24.16</v>
      </c>
      <c r="I318" s="219"/>
      <c r="J318" s="218">
        <f>ROUND(I318*H318,2)</f>
        <v>0</v>
      </c>
      <c r="K318" s="216" t="s">
        <v>18</v>
      </c>
      <c r="L318" s="46"/>
      <c r="M318" s="220" t="s">
        <v>18</v>
      </c>
      <c r="N318" s="221" t="s">
        <v>45</v>
      </c>
      <c r="O318" s="86"/>
      <c r="P318" s="222">
        <f>O318*H318</f>
        <v>0</v>
      </c>
      <c r="Q318" s="222">
        <v>0</v>
      </c>
      <c r="R318" s="222">
        <f>Q318*H318</f>
        <v>0</v>
      </c>
      <c r="S318" s="222">
        <v>0</v>
      </c>
      <c r="T318" s="223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4" t="s">
        <v>143</v>
      </c>
      <c r="AT318" s="224" t="s">
        <v>139</v>
      </c>
      <c r="AU318" s="224" t="s">
        <v>83</v>
      </c>
      <c r="AY318" s="19" t="s">
        <v>136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9" t="s">
        <v>81</v>
      </c>
      <c r="BK318" s="225">
        <f>ROUND(I318*H318,2)</f>
        <v>0</v>
      </c>
      <c r="BL318" s="19" t="s">
        <v>143</v>
      </c>
      <c r="BM318" s="224" t="s">
        <v>368</v>
      </c>
    </row>
    <row r="319" spans="1:65" s="2" customFormat="1" ht="14.4" customHeight="1">
      <c r="A319" s="40"/>
      <c r="B319" s="41"/>
      <c r="C319" s="214" t="s">
        <v>369</v>
      </c>
      <c r="D319" s="214" t="s">
        <v>139</v>
      </c>
      <c r="E319" s="215" t="s">
        <v>370</v>
      </c>
      <c r="F319" s="216" t="s">
        <v>371</v>
      </c>
      <c r="G319" s="217" t="s">
        <v>324</v>
      </c>
      <c r="H319" s="218">
        <v>24.16</v>
      </c>
      <c r="I319" s="219"/>
      <c r="J319" s="218">
        <f>ROUND(I319*H319,2)</f>
        <v>0</v>
      </c>
      <c r="K319" s="216" t="s">
        <v>18</v>
      </c>
      <c r="L319" s="46"/>
      <c r="M319" s="220" t="s">
        <v>18</v>
      </c>
      <c r="N319" s="221" t="s">
        <v>45</v>
      </c>
      <c r="O319" s="86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4" t="s">
        <v>143</v>
      </c>
      <c r="AT319" s="224" t="s">
        <v>139</v>
      </c>
      <c r="AU319" s="224" t="s">
        <v>83</v>
      </c>
      <c r="AY319" s="19" t="s">
        <v>136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9" t="s">
        <v>81</v>
      </c>
      <c r="BK319" s="225">
        <f>ROUND(I319*H319,2)</f>
        <v>0</v>
      </c>
      <c r="BL319" s="19" t="s">
        <v>143</v>
      </c>
      <c r="BM319" s="224" t="s">
        <v>372</v>
      </c>
    </row>
    <row r="320" spans="1:63" s="12" customFormat="1" ht="25.9" customHeight="1">
      <c r="A320" s="12"/>
      <c r="B320" s="198"/>
      <c r="C320" s="199"/>
      <c r="D320" s="200" t="s">
        <v>73</v>
      </c>
      <c r="E320" s="201" t="s">
        <v>373</v>
      </c>
      <c r="F320" s="201" t="s">
        <v>374</v>
      </c>
      <c r="G320" s="199"/>
      <c r="H320" s="199"/>
      <c r="I320" s="202"/>
      <c r="J320" s="203">
        <f>BK320</f>
        <v>0</v>
      </c>
      <c r="K320" s="199"/>
      <c r="L320" s="204"/>
      <c r="M320" s="205"/>
      <c r="N320" s="206"/>
      <c r="O320" s="206"/>
      <c r="P320" s="207">
        <f>P321+P332+P340</f>
        <v>0</v>
      </c>
      <c r="Q320" s="206"/>
      <c r="R320" s="207">
        <f>R321+R332+R340</f>
        <v>0.7091959999999999</v>
      </c>
      <c r="S320" s="206"/>
      <c r="T320" s="208">
        <f>T321+T332+T340</f>
        <v>0.6743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9" t="s">
        <v>83</v>
      </c>
      <c r="AT320" s="210" t="s">
        <v>73</v>
      </c>
      <c r="AU320" s="210" t="s">
        <v>74</v>
      </c>
      <c r="AY320" s="209" t="s">
        <v>136</v>
      </c>
      <c r="BK320" s="211">
        <f>BK321+BK332+BK340</f>
        <v>0</v>
      </c>
    </row>
    <row r="321" spans="1:63" s="12" customFormat="1" ht="22.8" customHeight="1">
      <c r="A321" s="12"/>
      <c r="B321" s="198"/>
      <c r="C321" s="199"/>
      <c r="D321" s="200" t="s">
        <v>73</v>
      </c>
      <c r="E321" s="212" t="s">
        <v>375</v>
      </c>
      <c r="F321" s="212" t="s">
        <v>376</v>
      </c>
      <c r="G321" s="199"/>
      <c r="H321" s="199"/>
      <c r="I321" s="202"/>
      <c r="J321" s="213">
        <f>BK321</f>
        <v>0</v>
      </c>
      <c r="K321" s="199"/>
      <c r="L321" s="204"/>
      <c r="M321" s="205"/>
      <c r="N321" s="206"/>
      <c r="O321" s="206"/>
      <c r="P321" s="207">
        <f>SUM(P322:P331)</f>
        <v>0</v>
      </c>
      <c r="Q321" s="206"/>
      <c r="R321" s="207">
        <f>SUM(R322:R331)</f>
        <v>0.28409</v>
      </c>
      <c r="S321" s="206"/>
      <c r="T321" s="208">
        <f>SUM(T322:T331)</f>
        <v>0.2675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9" t="s">
        <v>83</v>
      </c>
      <c r="AT321" s="210" t="s">
        <v>73</v>
      </c>
      <c r="AU321" s="210" t="s">
        <v>81</v>
      </c>
      <c r="AY321" s="209" t="s">
        <v>136</v>
      </c>
      <c r="BK321" s="211">
        <f>SUM(BK322:BK331)</f>
        <v>0</v>
      </c>
    </row>
    <row r="322" spans="1:65" s="2" customFormat="1" ht="14.4" customHeight="1">
      <c r="A322" s="40"/>
      <c r="B322" s="41"/>
      <c r="C322" s="214" t="s">
        <v>377</v>
      </c>
      <c r="D322" s="214" t="s">
        <v>139</v>
      </c>
      <c r="E322" s="215" t="s">
        <v>378</v>
      </c>
      <c r="F322" s="216" t="s">
        <v>379</v>
      </c>
      <c r="G322" s="217" t="s">
        <v>275</v>
      </c>
      <c r="H322" s="218">
        <v>5.35</v>
      </c>
      <c r="I322" s="219"/>
      <c r="J322" s="218">
        <f>ROUND(I322*H322,2)</f>
        <v>0</v>
      </c>
      <c r="K322" s="216" t="s">
        <v>18</v>
      </c>
      <c r="L322" s="46"/>
      <c r="M322" s="220" t="s">
        <v>18</v>
      </c>
      <c r="N322" s="221" t="s">
        <v>45</v>
      </c>
      <c r="O322" s="86"/>
      <c r="P322" s="222">
        <f>O322*H322</f>
        <v>0</v>
      </c>
      <c r="Q322" s="222">
        <v>0</v>
      </c>
      <c r="R322" s="222">
        <f>Q322*H322</f>
        <v>0</v>
      </c>
      <c r="S322" s="222">
        <v>0.05</v>
      </c>
      <c r="T322" s="223">
        <f>S322*H322</f>
        <v>0.2675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4" t="s">
        <v>259</v>
      </c>
      <c r="AT322" s="224" t="s">
        <v>139</v>
      </c>
      <c r="AU322" s="224" t="s">
        <v>83</v>
      </c>
      <c r="AY322" s="19" t="s">
        <v>136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9" t="s">
        <v>81</v>
      </c>
      <c r="BK322" s="225">
        <f>ROUND(I322*H322,2)</f>
        <v>0</v>
      </c>
      <c r="BL322" s="19" t="s">
        <v>259</v>
      </c>
      <c r="BM322" s="224" t="s">
        <v>380</v>
      </c>
    </row>
    <row r="323" spans="1:51" s="14" customFormat="1" ht="12">
      <c r="A323" s="14"/>
      <c r="B323" s="238"/>
      <c r="C323" s="239"/>
      <c r="D323" s="228" t="s">
        <v>145</v>
      </c>
      <c r="E323" s="240" t="s">
        <v>18</v>
      </c>
      <c r="F323" s="241" t="s">
        <v>170</v>
      </c>
      <c r="G323" s="239"/>
      <c r="H323" s="240" t="s">
        <v>18</v>
      </c>
      <c r="I323" s="242"/>
      <c r="J323" s="239"/>
      <c r="K323" s="239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145</v>
      </c>
      <c r="AU323" s="247" t="s">
        <v>83</v>
      </c>
      <c r="AV323" s="14" t="s">
        <v>81</v>
      </c>
      <c r="AW323" s="14" t="s">
        <v>36</v>
      </c>
      <c r="AX323" s="14" t="s">
        <v>74</v>
      </c>
      <c r="AY323" s="247" t="s">
        <v>136</v>
      </c>
    </row>
    <row r="324" spans="1:51" s="14" customFormat="1" ht="12">
      <c r="A324" s="14"/>
      <c r="B324" s="238"/>
      <c r="C324" s="239"/>
      <c r="D324" s="228" t="s">
        <v>145</v>
      </c>
      <c r="E324" s="240" t="s">
        <v>18</v>
      </c>
      <c r="F324" s="241" t="s">
        <v>381</v>
      </c>
      <c r="G324" s="239"/>
      <c r="H324" s="240" t="s">
        <v>18</v>
      </c>
      <c r="I324" s="242"/>
      <c r="J324" s="239"/>
      <c r="K324" s="239"/>
      <c r="L324" s="243"/>
      <c r="M324" s="244"/>
      <c r="N324" s="245"/>
      <c r="O324" s="245"/>
      <c r="P324" s="245"/>
      <c r="Q324" s="245"/>
      <c r="R324" s="245"/>
      <c r="S324" s="245"/>
      <c r="T324" s="246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7" t="s">
        <v>145</v>
      </c>
      <c r="AU324" s="247" t="s">
        <v>83</v>
      </c>
      <c r="AV324" s="14" t="s">
        <v>81</v>
      </c>
      <c r="AW324" s="14" t="s">
        <v>36</v>
      </c>
      <c r="AX324" s="14" t="s">
        <v>74</v>
      </c>
      <c r="AY324" s="247" t="s">
        <v>136</v>
      </c>
    </row>
    <row r="325" spans="1:51" s="13" customFormat="1" ht="12">
      <c r="A325" s="13"/>
      <c r="B325" s="226"/>
      <c r="C325" s="227"/>
      <c r="D325" s="228" t="s">
        <v>145</v>
      </c>
      <c r="E325" s="229" t="s">
        <v>18</v>
      </c>
      <c r="F325" s="230" t="s">
        <v>382</v>
      </c>
      <c r="G325" s="227"/>
      <c r="H325" s="231">
        <v>5.35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145</v>
      </c>
      <c r="AU325" s="237" t="s">
        <v>83</v>
      </c>
      <c r="AV325" s="13" t="s">
        <v>83</v>
      </c>
      <c r="AW325" s="13" t="s">
        <v>36</v>
      </c>
      <c r="AX325" s="13" t="s">
        <v>81</v>
      </c>
      <c r="AY325" s="237" t="s">
        <v>136</v>
      </c>
    </row>
    <row r="326" spans="1:65" s="2" customFormat="1" ht="14.4" customHeight="1">
      <c r="A326" s="40"/>
      <c r="B326" s="41"/>
      <c r="C326" s="214" t="s">
        <v>383</v>
      </c>
      <c r="D326" s="214" t="s">
        <v>139</v>
      </c>
      <c r="E326" s="215" t="s">
        <v>384</v>
      </c>
      <c r="F326" s="216" t="s">
        <v>385</v>
      </c>
      <c r="G326" s="217" t="s">
        <v>142</v>
      </c>
      <c r="H326" s="218">
        <v>1</v>
      </c>
      <c r="I326" s="219"/>
      <c r="J326" s="218">
        <f>ROUND(I326*H326,2)</f>
        <v>0</v>
      </c>
      <c r="K326" s="216" t="s">
        <v>18</v>
      </c>
      <c r="L326" s="46"/>
      <c r="M326" s="220" t="s">
        <v>18</v>
      </c>
      <c r="N326" s="221" t="s">
        <v>45</v>
      </c>
      <c r="O326" s="86"/>
      <c r="P326" s="222">
        <f>O326*H326</f>
        <v>0</v>
      </c>
      <c r="Q326" s="222">
        <v>0.28409</v>
      </c>
      <c r="R326" s="222">
        <f>Q326*H326</f>
        <v>0.28409</v>
      </c>
      <c r="S326" s="222">
        <v>0</v>
      </c>
      <c r="T326" s="223">
        <f>S326*H326</f>
        <v>0</v>
      </c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R326" s="224" t="s">
        <v>259</v>
      </c>
      <c r="AT326" s="224" t="s">
        <v>139</v>
      </c>
      <c r="AU326" s="224" t="s">
        <v>83</v>
      </c>
      <c r="AY326" s="19" t="s">
        <v>136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9" t="s">
        <v>81</v>
      </c>
      <c r="BK326" s="225">
        <f>ROUND(I326*H326,2)</f>
        <v>0</v>
      </c>
      <c r="BL326" s="19" t="s">
        <v>259</v>
      </c>
      <c r="BM326" s="224" t="s">
        <v>386</v>
      </c>
    </row>
    <row r="327" spans="1:51" s="13" customFormat="1" ht="12">
      <c r="A327" s="13"/>
      <c r="B327" s="226"/>
      <c r="C327" s="227"/>
      <c r="D327" s="228" t="s">
        <v>145</v>
      </c>
      <c r="E327" s="229" t="s">
        <v>18</v>
      </c>
      <c r="F327" s="230" t="s">
        <v>387</v>
      </c>
      <c r="G327" s="227"/>
      <c r="H327" s="231">
        <v>1</v>
      </c>
      <c r="I327" s="232"/>
      <c r="J327" s="227"/>
      <c r="K327" s="227"/>
      <c r="L327" s="233"/>
      <c r="M327" s="234"/>
      <c r="N327" s="235"/>
      <c r="O327" s="235"/>
      <c r="P327" s="235"/>
      <c r="Q327" s="235"/>
      <c r="R327" s="235"/>
      <c r="S327" s="235"/>
      <c r="T327" s="236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7" t="s">
        <v>145</v>
      </c>
      <c r="AU327" s="237" t="s">
        <v>83</v>
      </c>
      <c r="AV327" s="13" t="s">
        <v>83</v>
      </c>
      <c r="AW327" s="13" t="s">
        <v>36</v>
      </c>
      <c r="AX327" s="13" t="s">
        <v>81</v>
      </c>
      <c r="AY327" s="237" t="s">
        <v>136</v>
      </c>
    </row>
    <row r="328" spans="1:65" s="2" customFormat="1" ht="14.4" customHeight="1">
      <c r="A328" s="40"/>
      <c r="B328" s="41"/>
      <c r="C328" s="214" t="s">
        <v>388</v>
      </c>
      <c r="D328" s="214" t="s">
        <v>139</v>
      </c>
      <c r="E328" s="215" t="s">
        <v>389</v>
      </c>
      <c r="F328" s="216" t="s">
        <v>390</v>
      </c>
      <c r="G328" s="217" t="s">
        <v>275</v>
      </c>
      <c r="H328" s="218">
        <v>3.4</v>
      </c>
      <c r="I328" s="219"/>
      <c r="J328" s="218">
        <f>ROUND(I328*H328,2)</f>
        <v>0</v>
      </c>
      <c r="K328" s="216" t="s">
        <v>18</v>
      </c>
      <c r="L328" s="46"/>
      <c r="M328" s="220" t="s">
        <v>18</v>
      </c>
      <c r="N328" s="221" t="s">
        <v>45</v>
      </c>
      <c r="O328" s="86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259</v>
      </c>
      <c r="AT328" s="224" t="s">
        <v>139</v>
      </c>
      <c r="AU328" s="224" t="s">
        <v>83</v>
      </c>
      <c r="AY328" s="19" t="s">
        <v>136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9" t="s">
        <v>81</v>
      </c>
      <c r="BK328" s="225">
        <f>ROUND(I328*H328,2)</f>
        <v>0</v>
      </c>
      <c r="BL328" s="19" t="s">
        <v>259</v>
      </c>
      <c r="BM328" s="224" t="s">
        <v>391</v>
      </c>
    </row>
    <row r="329" spans="1:51" s="13" customFormat="1" ht="12">
      <c r="A329" s="13"/>
      <c r="B329" s="226"/>
      <c r="C329" s="227"/>
      <c r="D329" s="228" t="s">
        <v>145</v>
      </c>
      <c r="E329" s="229" t="s">
        <v>18</v>
      </c>
      <c r="F329" s="230" t="s">
        <v>392</v>
      </c>
      <c r="G329" s="227"/>
      <c r="H329" s="231">
        <v>3.4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145</v>
      </c>
      <c r="AU329" s="237" t="s">
        <v>83</v>
      </c>
      <c r="AV329" s="13" t="s">
        <v>83</v>
      </c>
      <c r="AW329" s="13" t="s">
        <v>36</v>
      </c>
      <c r="AX329" s="13" t="s">
        <v>81</v>
      </c>
      <c r="AY329" s="237" t="s">
        <v>136</v>
      </c>
    </row>
    <row r="330" spans="1:65" s="2" customFormat="1" ht="22.2" customHeight="1">
      <c r="A330" s="40"/>
      <c r="B330" s="41"/>
      <c r="C330" s="214" t="s">
        <v>393</v>
      </c>
      <c r="D330" s="214" t="s">
        <v>139</v>
      </c>
      <c r="E330" s="215" t="s">
        <v>394</v>
      </c>
      <c r="F330" s="216" t="s">
        <v>395</v>
      </c>
      <c r="G330" s="217" t="s">
        <v>324</v>
      </c>
      <c r="H330" s="218">
        <v>0.28</v>
      </c>
      <c r="I330" s="219"/>
      <c r="J330" s="218">
        <f>ROUND(I330*H330,2)</f>
        <v>0</v>
      </c>
      <c r="K330" s="216" t="s">
        <v>166</v>
      </c>
      <c r="L330" s="46"/>
      <c r="M330" s="220" t="s">
        <v>18</v>
      </c>
      <c r="N330" s="221" t="s">
        <v>45</v>
      </c>
      <c r="O330" s="86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4" t="s">
        <v>259</v>
      </c>
      <c r="AT330" s="224" t="s">
        <v>139</v>
      </c>
      <c r="AU330" s="224" t="s">
        <v>83</v>
      </c>
      <c r="AY330" s="19" t="s">
        <v>136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9" t="s">
        <v>81</v>
      </c>
      <c r="BK330" s="225">
        <f>ROUND(I330*H330,2)</f>
        <v>0</v>
      </c>
      <c r="BL330" s="19" t="s">
        <v>259</v>
      </c>
      <c r="BM330" s="224" t="s">
        <v>396</v>
      </c>
    </row>
    <row r="331" spans="1:47" s="2" customFormat="1" ht="12">
      <c r="A331" s="40"/>
      <c r="B331" s="41"/>
      <c r="C331" s="42"/>
      <c r="D331" s="248" t="s">
        <v>168</v>
      </c>
      <c r="E331" s="42"/>
      <c r="F331" s="249" t="s">
        <v>397</v>
      </c>
      <c r="G331" s="42"/>
      <c r="H331" s="42"/>
      <c r="I331" s="250"/>
      <c r="J331" s="42"/>
      <c r="K331" s="42"/>
      <c r="L331" s="46"/>
      <c r="M331" s="251"/>
      <c r="N331" s="252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168</v>
      </c>
      <c r="AU331" s="19" t="s">
        <v>83</v>
      </c>
    </row>
    <row r="332" spans="1:63" s="12" customFormat="1" ht="22.8" customHeight="1">
      <c r="A332" s="12"/>
      <c r="B332" s="198"/>
      <c r="C332" s="199"/>
      <c r="D332" s="200" t="s">
        <v>73</v>
      </c>
      <c r="E332" s="212" t="s">
        <v>398</v>
      </c>
      <c r="F332" s="212" t="s">
        <v>399</v>
      </c>
      <c r="G332" s="199"/>
      <c r="H332" s="199"/>
      <c r="I332" s="202"/>
      <c r="J332" s="213">
        <f>BK332</f>
        <v>0</v>
      </c>
      <c r="K332" s="199"/>
      <c r="L332" s="204"/>
      <c r="M332" s="205"/>
      <c r="N332" s="206"/>
      <c r="O332" s="206"/>
      <c r="P332" s="207">
        <f>SUM(P333:P339)</f>
        <v>0</v>
      </c>
      <c r="Q332" s="206"/>
      <c r="R332" s="207">
        <f>SUM(R333:R339)</f>
        <v>0.015594</v>
      </c>
      <c r="S332" s="206"/>
      <c r="T332" s="208">
        <f>SUM(T333:T339)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9" t="s">
        <v>83</v>
      </c>
      <c r="AT332" s="210" t="s">
        <v>73</v>
      </c>
      <c r="AU332" s="210" t="s">
        <v>81</v>
      </c>
      <c r="AY332" s="209" t="s">
        <v>136</v>
      </c>
      <c r="BK332" s="211">
        <f>SUM(BK333:BK339)</f>
        <v>0</v>
      </c>
    </row>
    <row r="333" spans="1:65" s="2" customFormat="1" ht="30" customHeight="1">
      <c r="A333" s="40"/>
      <c r="B333" s="41"/>
      <c r="C333" s="214" t="s">
        <v>400</v>
      </c>
      <c r="D333" s="214" t="s">
        <v>139</v>
      </c>
      <c r="E333" s="215" t="s">
        <v>401</v>
      </c>
      <c r="F333" s="216" t="s">
        <v>402</v>
      </c>
      <c r="G333" s="217" t="s">
        <v>165</v>
      </c>
      <c r="H333" s="218">
        <v>33.9</v>
      </c>
      <c r="I333" s="219"/>
      <c r="J333" s="218">
        <f>ROUND(I333*H333,2)</f>
        <v>0</v>
      </c>
      <c r="K333" s="216" t="s">
        <v>18</v>
      </c>
      <c r="L333" s="46"/>
      <c r="M333" s="220" t="s">
        <v>18</v>
      </c>
      <c r="N333" s="221" t="s">
        <v>45</v>
      </c>
      <c r="O333" s="86"/>
      <c r="P333" s="222">
        <f>O333*H333</f>
        <v>0</v>
      </c>
      <c r="Q333" s="222">
        <v>0.00046</v>
      </c>
      <c r="R333" s="222">
        <f>Q333*H333</f>
        <v>0.015594</v>
      </c>
      <c r="S333" s="222">
        <v>0</v>
      </c>
      <c r="T333" s="223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4" t="s">
        <v>259</v>
      </c>
      <c r="AT333" s="224" t="s">
        <v>139</v>
      </c>
      <c r="AU333" s="224" t="s">
        <v>83</v>
      </c>
      <c r="AY333" s="19" t="s">
        <v>136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9" t="s">
        <v>81</v>
      </c>
      <c r="BK333" s="225">
        <f>ROUND(I333*H333,2)</f>
        <v>0</v>
      </c>
      <c r="BL333" s="19" t="s">
        <v>259</v>
      </c>
      <c r="BM333" s="224" t="s">
        <v>403</v>
      </c>
    </row>
    <row r="334" spans="1:51" s="14" customFormat="1" ht="12">
      <c r="A334" s="14"/>
      <c r="B334" s="238"/>
      <c r="C334" s="239"/>
      <c r="D334" s="228" t="s">
        <v>145</v>
      </c>
      <c r="E334" s="240" t="s">
        <v>18</v>
      </c>
      <c r="F334" s="241" t="s">
        <v>404</v>
      </c>
      <c r="G334" s="239"/>
      <c r="H334" s="240" t="s">
        <v>18</v>
      </c>
      <c r="I334" s="242"/>
      <c r="J334" s="239"/>
      <c r="K334" s="239"/>
      <c r="L334" s="243"/>
      <c r="M334" s="244"/>
      <c r="N334" s="245"/>
      <c r="O334" s="245"/>
      <c r="P334" s="245"/>
      <c r="Q334" s="245"/>
      <c r="R334" s="245"/>
      <c r="S334" s="245"/>
      <c r="T334" s="246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7" t="s">
        <v>145</v>
      </c>
      <c r="AU334" s="247" t="s">
        <v>83</v>
      </c>
      <c r="AV334" s="14" t="s">
        <v>81</v>
      </c>
      <c r="AW334" s="14" t="s">
        <v>36</v>
      </c>
      <c r="AX334" s="14" t="s">
        <v>74</v>
      </c>
      <c r="AY334" s="247" t="s">
        <v>136</v>
      </c>
    </row>
    <row r="335" spans="1:51" s="13" customFormat="1" ht="12">
      <c r="A335" s="13"/>
      <c r="B335" s="226"/>
      <c r="C335" s="227"/>
      <c r="D335" s="228" t="s">
        <v>145</v>
      </c>
      <c r="E335" s="229" t="s">
        <v>18</v>
      </c>
      <c r="F335" s="230" t="s">
        <v>405</v>
      </c>
      <c r="G335" s="227"/>
      <c r="H335" s="231">
        <v>7.3</v>
      </c>
      <c r="I335" s="232"/>
      <c r="J335" s="227"/>
      <c r="K335" s="227"/>
      <c r="L335" s="233"/>
      <c r="M335" s="234"/>
      <c r="N335" s="235"/>
      <c r="O335" s="235"/>
      <c r="P335" s="235"/>
      <c r="Q335" s="235"/>
      <c r="R335" s="235"/>
      <c r="S335" s="235"/>
      <c r="T335" s="23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7" t="s">
        <v>145</v>
      </c>
      <c r="AU335" s="237" t="s">
        <v>83</v>
      </c>
      <c r="AV335" s="13" t="s">
        <v>83</v>
      </c>
      <c r="AW335" s="13" t="s">
        <v>36</v>
      </c>
      <c r="AX335" s="13" t="s">
        <v>74</v>
      </c>
      <c r="AY335" s="237" t="s">
        <v>136</v>
      </c>
    </row>
    <row r="336" spans="1:51" s="13" customFormat="1" ht="12">
      <c r="A336" s="13"/>
      <c r="B336" s="226"/>
      <c r="C336" s="227"/>
      <c r="D336" s="228" t="s">
        <v>145</v>
      </c>
      <c r="E336" s="229" t="s">
        <v>18</v>
      </c>
      <c r="F336" s="230" t="s">
        <v>406</v>
      </c>
      <c r="G336" s="227"/>
      <c r="H336" s="231">
        <v>20</v>
      </c>
      <c r="I336" s="232"/>
      <c r="J336" s="227"/>
      <c r="K336" s="227"/>
      <c r="L336" s="233"/>
      <c r="M336" s="234"/>
      <c r="N336" s="235"/>
      <c r="O336" s="235"/>
      <c r="P336" s="235"/>
      <c r="Q336" s="235"/>
      <c r="R336" s="235"/>
      <c r="S336" s="235"/>
      <c r="T336" s="23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7" t="s">
        <v>145</v>
      </c>
      <c r="AU336" s="237" t="s">
        <v>83</v>
      </c>
      <c r="AV336" s="13" t="s">
        <v>83</v>
      </c>
      <c r="AW336" s="13" t="s">
        <v>36</v>
      </c>
      <c r="AX336" s="13" t="s">
        <v>74</v>
      </c>
      <c r="AY336" s="237" t="s">
        <v>136</v>
      </c>
    </row>
    <row r="337" spans="1:51" s="13" customFormat="1" ht="12">
      <c r="A337" s="13"/>
      <c r="B337" s="226"/>
      <c r="C337" s="227"/>
      <c r="D337" s="228" t="s">
        <v>145</v>
      </c>
      <c r="E337" s="229" t="s">
        <v>18</v>
      </c>
      <c r="F337" s="230" t="s">
        <v>407</v>
      </c>
      <c r="G337" s="227"/>
      <c r="H337" s="231">
        <v>0.8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145</v>
      </c>
      <c r="AU337" s="237" t="s">
        <v>83</v>
      </c>
      <c r="AV337" s="13" t="s">
        <v>83</v>
      </c>
      <c r="AW337" s="13" t="s">
        <v>36</v>
      </c>
      <c r="AX337" s="13" t="s">
        <v>74</v>
      </c>
      <c r="AY337" s="237" t="s">
        <v>136</v>
      </c>
    </row>
    <row r="338" spans="1:51" s="13" customFormat="1" ht="12">
      <c r="A338" s="13"/>
      <c r="B338" s="226"/>
      <c r="C338" s="227"/>
      <c r="D338" s="228" t="s">
        <v>145</v>
      </c>
      <c r="E338" s="229" t="s">
        <v>18</v>
      </c>
      <c r="F338" s="230" t="s">
        <v>408</v>
      </c>
      <c r="G338" s="227"/>
      <c r="H338" s="231">
        <v>5.8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145</v>
      </c>
      <c r="AU338" s="237" t="s">
        <v>83</v>
      </c>
      <c r="AV338" s="13" t="s">
        <v>83</v>
      </c>
      <c r="AW338" s="13" t="s">
        <v>36</v>
      </c>
      <c r="AX338" s="13" t="s">
        <v>74</v>
      </c>
      <c r="AY338" s="237" t="s">
        <v>136</v>
      </c>
    </row>
    <row r="339" spans="1:51" s="15" customFormat="1" ht="12">
      <c r="A339" s="15"/>
      <c r="B339" s="253"/>
      <c r="C339" s="254"/>
      <c r="D339" s="228" t="s">
        <v>145</v>
      </c>
      <c r="E339" s="255" t="s">
        <v>18</v>
      </c>
      <c r="F339" s="256" t="s">
        <v>173</v>
      </c>
      <c r="G339" s="254"/>
      <c r="H339" s="257">
        <v>33.9</v>
      </c>
      <c r="I339" s="258"/>
      <c r="J339" s="254"/>
      <c r="K339" s="254"/>
      <c r="L339" s="259"/>
      <c r="M339" s="260"/>
      <c r="N339" s="261"/>
      <c r="O339" s="261"/>
      <c r="P339" s="261"/>
      <c r="Q339" s="261"/>
      <c r="R339" s="261"/>
      <c r="S339" s="261"/>
      <c r="T339" s="262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3" t="s">
        <v>145</v>
      </c>
      <c r="AU339" s="263" t="s">
        <v>83</v>
      </c>
      <c r="AV339" s="15" t="s">
        <v>143</v>
      </c>
      <c r="AW339" s="15" t="s">
        <v>36</v>
      </c>
      <c r="AX339" s="15" t="s">
        <v>81</v>
      </c>
      <c r="AY339" s="263" t="s">
        <v>136</v>
      </c>
    </row>
    <row r="340" spans="1:63" s="12" customFormat="1" ht="22.8" customHeight="1">
      <c r="A340" s="12"/>
      <c r="B340" s="198"/>
      <c r="C340" s="199"/>
      <c r="D340" s="200" t="s">
        <v>73</v>
      </c>
      <c r="E340" s="212" t="s">
        <v>409</v>
      </c>
      <c r="F340" s="212" t="s">
        <v>410</v>
      </c>
      <c r="G340" s="199"/>
      <c r="H340" s="199"/>
      <c r="I340" s="202"/>
      <c r="J340" s="213">
        <f>BK340</f>
        <v>0</v>
      </c>
      <c r="K340" s="199"/>
      <c r="L340" s="204"/>
      <c r="M340" s="205"/>
      <c r="N340" s="206"/>
      <c r="O340" s="206"/>
      <c r="P340" s="207">
        <f>SUM(P341:P362)</f>
        <v>0</v>
      </c>
      <c r="Q340" s="206"/>
      <c r="R340" s="207">
        <f>SUM(R341:R362)</f>
        <v>0.409512</v>
      </c>
      <c r="S340" s="206"/>
      <c r="T340" s="208">
        <f>SUM(T341:T362)</f>
        <v>0.4068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9" t="s">
        <v>83</v>
      </c>
      <c r="AT340" s="210" t="s">
        <v>73</v>
      </c>
      <c r="AU340" s="210" t="s">
        <v>81</v>
      </c>
      <c r="AY340" s="209" t="s">
        <v>136</v>
      </c>
      <c r="BK340" s="211">
        <f>SUM(BK341:BK362)</f>
        <v>0</v>
      </c>
    </row>
    <row r="341" spans="1:65" s="2" customFormat="1" ht="14.4" customHeight="1">
      <c r="A341" s="40"/>
      <c r="B341" s="41"/>
      <c r="C341" s="214" t="s">
        <v>411</v>
      </c>
      <c r="D341" s="214" t="s">
        <v>139</v>
      </c>
      <c r="E341" s="215" t="s">
        <v>412</v>
      </c>
      <c r="F341" s="216" t="s">
        <v>413</v>
      </c>
      <c r="G341" s="217" t="s">
        <v>165</v>
      </c>
      <c r="H341" s="218">
        <v>33.9</v>
      </c>
      <c r="I341" s="219"/>
      <c r="J341" s="218">
        <f>ROUND(I341*H341,2)</f>
        <v>0</v>
      </c>
      <c r="K341" s="216" t="s">
        <v>166</v>
      </c>
      <c r="L341" s="46"/>
      <c r="M341" s="220" t="s">
        <v>18</v>
      </c>
      <c r="N341" s="221" t="s">
        <v>45</v>
      </c>
      <c r="O341" s="86"/>
      <c r="P341" s="222">
        <f>O341*H341</f>
        <v>0</v>
      </c>
      <c r="Q341" s="222">
        <v>8E-05</v>
      </c>
      <c r="R341" s="222">
        <f>Q341*H341</f>
        <v>0.002712</v>
      </c>
      <c r="S341" s="222">
        <v>0</v>
      </c>
      <c r="T341" s="223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4" t="s">
        <v>259</v>
      </c>
      <c r="AT341" s="224" t="s">
        <v>139</v>
      </c>
      <c r="AU341" s="224" t="s">
        <v>83</v>
      </c>
      <c r="AY341" s="19" t="s">
        <v>136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9" t="s">
        <v>81</v>
      </c>
      <c r="BK341" s="225">
        <f>ROUND(I341*H341,2)</f>
        <v>0</v>
      </c>
      <c r="BL341" s="19" t="s">
        <v>259</v>
      </c>
      <c r="BM341" s="224" t="s">
        <v>414</v>
      </c>
    </row>
    <row r="342" spans="1:47" s="2" customFormat="1" ht="12">
      <c r="A342" s="40"/>
      <c r="B342" s="41"/>
      <c r="C342" s="42"/>
      <c r="D342" s="248" t="s">
        <v>168</v>
      </c>
      <c r="E342" s="42"/>
      <c r="F342" s="249" t="s">
        <v>415</v>
      </c>
      <c r="G342" s="42"/>
      <c r="H342" s="42"/>
      <c r="I342" s="250"/>
      <c r="J342" s="42"/>
      <c r="K342" s="42"/>
      <c r="L342" s="46"/>
      <c r="M342" s="251"/>
      <c r="N342" s="252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168</v>
      </c>
      <c r="AU342" s="19" t="s">
        <v>83</v>
      </c>
    </row>
    <row r="343" spans="1:51" s="14" customFormat="1" ht="12">
      <c r="A343" s="14"/>
      <c r="B343" s="238"/>
      <c r="C343" s="239"/>
      <c r="D343" s="228" t="s">
        <v>145</v>
      </c>
      <c r="E343" s="240" t="s">
        <v>18</v>
      </c>
      <c r="F343" s="241" t="s">
        <v>404</v>
      </c>
      <c r="G343" s="239"/>
      <c r="H343" s="240" t="s">
        <v>18</v>
      </c>
      <c r="I343" s="242"/>
      <c r="J343" s="239"/>
      <c r="K343" s="239"/>
      <c r="L343" s="243"/>
      <c r="M343" s="244"/>
      <c r="N343" s="245"/>
      <c r="O343" s="245"/>
      <c r="P343" s="245"/>
      <c r="Q343" s="245"/>
      <c r="R343" s="245"/>
      <c r="S343" s="245"/>
      <c r="T343" s="246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47" t="s">
        <v>145</v>
      </c>
      <c r="AU343" s="247" t="s">
        <v>83</v>
      </c>
      <c r="AV343" s="14" t="s">
        <v>81</v>
      </c>
      <c r="AW343" s="14" t="s">
        <v>36</v>
      </c>
      <c r="AX343" s="14" t="s">
        <v>74</v>
      </c>
      <c r="AY343" s="247" t="s">
        <v>136</v>
      </c>
    </row>
    <row r="344" spans="1:51" s="13" customFormat="1" ht="12">
      <c r="A344" s="13"/>
      <c r="B344" s="226"/>
      <c r="C344" s="227"/>
      <c r="D344" s="228" t="s">
        <v>145</v>
      </c>
      <c r="E344" s="229" t="s">
        <v>18</v>
      </c>
      <c r="F344" s="230" t="s">
        <v>416</v>
      </c>
      <c r="G344" s="227"/>
      <c r="H344" s="231">
        <v>7.3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145</v>
      </c>
      <c r="AU344" s="237" t="s">
        <v>83</v>
      </c>
      <c r="AV344" s="13" t="s">
        <v>83</v>
      </c>
      <c r="AW344" s="13" t="s">
        <v>36</v>
      </c>
      <c r="AX344" s="13" t="s">
        <v>74</v>
      </c>
      <c r="AY344" s="237" t="s">
        <v>136</v>
      </c>
    </row>
    <row r="345" spans="1:51" s="13" customFormat="1" ht="12">
      <c r="A345" s="13"/>
      <c r="B345" s="226"/>
      <c r="C345" s="227"/>
      <c r="D345" s="228" t="s">
        <v>145</v>
      </c>
      <c r="E345" s="229" t="s">
        <v>18</v>
      </c>
      <c r="F345" s="230" t="s">
        <v>417</v>
      </c>
      <c r="G345" s="227"/>
      <c r="H345" s="231">
        <v>20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145</v>
      </c>
      <c r="AU345" s="237" t="s">
        <v>83</v>
      </c>
      <c r="AV345" s="13" t="s">
        <v>83</v>
      </c>
      <c r="AW345" s="13" t="s">
        <v>36</v>
      </c>
      <c r="AX345" s="13" t="s">
        <v>74</v>
      </c>
      <c r="AY345" s="237" t="s">
        <v>136</v>
      </c>
    </row>
    <row r="346" spans="1:51" s="13" customFormat="1" ht="12">
      <c r="A346" s="13"/>
      <c r="B346" s="226"/>
      <c r="C346" s="227"/>
      <c r="D346" s="228" t="s">
        <v>145</v>
      </c>
      <c r="E346" s="229" t="s">
        <v>18</v>
      </c>
      <c r="F346" s="230" t="s">
        <v>418</v>
      </c>
      <c r="G346" s="227"/>
      <c r="H346" s="231">
        <v>0.8</v>
      </c>
      <c r="I346" s="232"/>
      <c r="J346" s="227"/>
      <c r="K346" s="227"/>
      <c r="L346" s="233"/>
      <c r="M346" s="234"/>
      <c r="N346" s="235"/>
      <c r="O346" s="235"/>
      <c r="P346" s="235"/>
      <c r="Q346" s="235"/>
      <c r="R346" s="235"/>
      <c r="S346" s="235"/>
      <c r="T346" s="23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37" t="s">
        <v>145</v>
      </c>
      <c r="AU346" s="237" t="s">
        <v>83</v>
      </c>
      <c r="AV346" s="13" t="s">
        <v>83</v>
      </c>
      <c r="AW346" s="13" t="s">
        <v>36</v>
      </c>
      <c r="AX346" s="13" t="s">
        <v>74</v>
      </c>
      <c r="AY346" s="237" t="s">
        <v>136</v>
      </c>
    </row>
    <row r="347" spans="1:51" s="13" customFormat="1" ht="12">
      <c r="A347" s="13"/>
      <c r="B347" s="226"/>
      <c r="C347" s="227"/>
      <c r="D347" s="228" t="s">
        <v>145</v>
      </c>
      <c r="E347" s="229" t="s">
        <v>18</v>
      </c>
      <c r="F347" s="230" t="s">
        <v>419</v>
      </c>
      <c r="G347" s="227"/>
      <c r="H347" s="231">
        <v>5.8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145</v>
      </c>
      <c r="AU347" s="237" t="s">
        <v>83</v>
      </c>
      <c r="AV347" s="13" t="s">
        <v>83</v>
      </c>
      <c r="AW347" s="13" t="s">
        <v>36</v>
      </c>
      <c r="AX347" s="13" t="s">
        <v>74</v>
      </c>
      <c r="AY347" s="237" t="s">
        <v>136</v>
      </c>
    </row>
    <row r="348" spans="1:51" s="15" customFormat="1" ht="12">
      <c r="A348" s="15"/>
      <c r="B348" s="253"/>
      <c r="C348" s="254"/>
      <c r="D348" s="228" t="s">
        <v>145</v>
      </c>
      <c r="E348" s="255" t="s">
        <v>18</v>
      </c>
      <c r="F348" s="256" t="s">
        <v>173</v>
      </c>
      <c r="G348" s="254"/>
      <c r="H348" s="257">
        <v>33.9</v>
      </c>
      <c r="I348" s="258"/>
      <c r="J348" s="254"/>
      <c r="K348" s="254"/>
      <c r="L348" s="259"/>
      <c r="M348" s="260"/>
      <c r="N348" s="261"/>
      <c r="O348" s="261"/>
      <c r="P348" s="261"/>
      <c r="Q348" s="261"/>
      <c r="R348" s="261"/>
      <c r="S348" s="261"/>
      <c r="T348" s="262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3" t="s">
        <v>145</v>
      </c>
      <c r="AU348" s="263" t="s">
        <v>83</v>
      </c>
      <c r="AV348" s="15" t="s">
        <v>143</v>
      </c>
      <c r="AW348" s="15" t="s">
        <v>36</v>
      </c>
      <c r="AX348" s="15" t="s">
        <v>81</v>
      </c>
      <c r="AY348" s="263" t="s">
        <v>136</v>
      </c>
    </row>
    <row r="349" spans="1:65" s="2" customFormat="1" ht="14.4" customHeight="1">
      <c r="A349" s="40"/>
      <c r="B349" s="41"/>
      <c r="C349" s="214" t="s">
        <v>420</v>
      </c>
      <c r="D349" s="214" t="s">
        <v>139</v>
      </c>
      <c r="E349" s="215" t="s">
        <v>421</v>
      </c>
      <c r="F349" s="216" t="s">
        <v>422</v>
      </c>
      <c r="G349" s="217" t="s">
        <v>165</v>
      </c>
      <c r="H349" s="218">
        <v>33.9</v>
      </c>
      <c r="I349" s="219"/>
      <c r="J349" s="218">
        <f>ROUND(I349*H349,2)</f>
        <v>0</v>
      </c>
      <c r="K349" s="216" t="s">
        <v>166</v>
      </c>
      <c r="L349" s="46"/>
      <c r="M349" s="220" t="s">
        <v>18</v>
      </c>
      <c r="N349" s="221" t="s">
        <v>45</v>
      </c>
      <c r="O349" s="86"/>
      <c r="P349" s="222">
        <f>O349*H349</f>
        <v>0</v>
      </c>
      <c r="Q349" s="222">
        <v>0.012</v>
      </c>
      <c r="R349" s="222">
        <f>Q349*H349</f>
        <v>0.4068</v>
      </c>
      <c r="S349" s="222">
        <v>0.012</v>
      </c>
      <c r="T349" s="223">
        <f>S349*H349</f>
        <v>0.4068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4" t="s">
        <v>259</v>
      </c>
      <c r="AT349" s="224" t="s">
        <v>139</v>
      </c>
      <c r="AU349" s="224" t="s">
        <v>83</v>
      </c>
      <c r="AY349" s="19" t="s">
        <v>136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9" t="s">
        <v>81</v>
      </c>
      <c r="BK349" s="225">
        <f>ROUND(I349*H349,2)</f>
        <v>0</v>
      </c>
      <c r="BL349" s="19" t="s">
        <v>259</v>
      </c>
      <c r="BM349" s="224" t="s">
        <v>423</v>
      </c>
    </row>
    <row r="350" spans="1:47" s="2" customFormat="1" ht="12">
      <c r="A350" s="40"/>
      <c r="B350" s="41"/>
      <c r="C350" s="42"/>
      <c r="D350" s="248" t="s">
        <v>168</v>
      </c>
      <c r="E350" s="42"/>
      <c r="F350" s="249" t="s">
        <v>424</v>
      </c>
      <c r="G350" s="42"/>
      <c r="H350" s="42"/>
      <c r="I350" s="250"/>
      <c r="J350" s="42"/>
      <c r="K350" s="42"/>
      <c r="L350" s="46"/>
      <c r="M350" s="251"/>
      <c r="N350" s="252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168</v>
      </c>
      <c r="AU350" s="19" t="s">
        <v>83</v>
      </c>
    </row>
    <row r="351" spans="1:51" s="14" customFormat="1" ht="12">
      <c r="A351" s="14"/>
      <c r="B351" s="238"/>
      <c r="C351" s="239"/>
      <c r="D351" s="228" t="s">
        <v>145</v>
      </c>
      <c r="E351" s="240" t="s">
        <v>18</v>
      </c>
      <c r="F351" s="241" t="s">
        <v>404</v>
      </c>
      <c r="G351" s="239"/>
      <c r="H351" s="240" t="s">
        <v>18</v>
      </c>
      <c r="I351" s="242"/>
      <c r="J351" s="239"/>
      <c r="K351" s="239"/>
      <c r="L351" s="243"/>
      <c r="M351" s="244"/>
      <c r="N351" s="245"/>
      <c r="O351" s="245"/>
      <c r="P351" s="245"/>
      <c r="Q351" s="245"/>
      <c r="R351" s="245"/>
      <c r="S351" s="245"/>
      <c r="T351" s="246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7" t="s">
        <v>145</v>
      </c>
      <c r="AU351" s="247" t="s">
        <v>83</v>
      </c>
      <c r="AV351" s="14" t="s">
        <v>81</v>
      </c>
      <c r="AW351" s="14" t="s">
        <v>36</v>
      </c>
      <c r="AX351" s="14" t="s">
        <v>74</v>
      </c>
      <c r="AY351" s="247" t="s">
        <v>136</v>
      </c>
    </row>
    <row r="352" spans="1:51" s="13" customFormat="1" ht="12">
      <c r="A352" s="13"/>
      <c r="B352" s="226"/>
      <c r="C352" s="227"/>
      <c r="D352" s="228" t="s">
        <v>145</v>
      </c>
      <c r="E352" s="229" t="s">
        <v>18</v>
      </c>
      <c r="F352" s="230" t="s">
        <v>416</v>
      </c>
      <c r="G352" s="227"/>
      <c r="H352" s="231">
        <v>7.3</v>
      </c>
      <c r="I352" s="232"/>
      <c r="J352" s="227"/>
      <c r="K352" s="227"/>
      <c r="L352" s="233"/>
      <c r="M352" s="234"/>
      <c r="N352" s="235"/>
      <c r="O352" s="235"/>
      <c r="P352" s="235"/>
      <c r="Q352" s="235"/>
      <c r="R352" s="235"/>
      <c r="S352" s="235"/>
      <c r="T352" s="23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37" t="s">
        <v>145</v>
      </c>
      <c r="AU352" s="237" t="s">
        <v>83</v>
      </c>
      <c r="AV352" s="13" t="s">
        <v>83</v>
      </c>
      <c r="AW352" s="13" t="s">
        <v>36</v>
      </c>
      <c r="AX352" s="13" t="s">
        <v>74</v>
      </c>
      <c r="AY352" s="237" t="s">
        <v>136</v>
      </c>
    </row>
    <row r="353" spans="1:51" s="13" customFormat="1" ht="12">
      <c r="A353" s="13"/>
      <c r="B353" s="226"/>
      <c r="C353" s="227"/>
      <c r="D353" s="228" t="s">
        <v>145</v>
      </c>
      <c r="E353" s="229" t="s">
        <v>18</v>
      </c>
      <c r="F353" s="230" t="s">
        <v>417</v>
      </c>
      <c r="G353" s="227"/>
      <c r="H353" s="231">
        <v>20</v>
      </c>
      <c r="I353" s="232"/>
      <c r="J353" s="227"/>
      <c r="K353" s="227"/>
      <c r="L353" s="233"/>
      <c r="M353" s="234"/>
      <c r="N353" s="235"/>
      <c r="O353" s="235"/>
      <c r="P353" s="235"/>
      <c r="Q353" s="235"/>
      <c r="R353" s="235"/>
      <c r="S353" s="235"/>
      <c r="T353" s="23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7" t="s">
        <v>145</v>
      </c>
      <c r="AU353" s="237" t="s">
        <v>83</v>
      </c>
      <c r="AV353" s="13" t="s">
        <v>83</v>
      </c>
      <c r="AW353" s="13" t="s">
        <v>36</v>
      </c>
      <c r="AX353" s="13" t="s">
        <v>74</v>
      </c>
      <c r="AY353" s="237" t="s">
        <v>136</v>
      </c>
    </row>
    <row r="354" spans="1:51" s="13" customFormat="1" ht="12">
      <c r="A354" s="13"/>
      <c r="B354" s="226"/>
      <c r="C354" s="227"/>
      <c r="D354" s="228" t="s">
        <v>145</v>
      </c>
      <c r="E354" s="229" t="s">
        <v>18</v>
      </c>
      <c r="F354" s="230" t="s">
        <v>418</v>
      </c>
      <c r="G354" s="227"/>
      <c r="H354" s="231">
        <v>0.8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145</v>
      </c>
      <c r="AU354" s="237" t="s">
        <v>83</v>
      </c>
      <c r="AV354" s="13" t="s">
        <v>83</v>
      </c>
      <c r="AW354" s="13" t="s">
        <v>36</v>
      </c>
      <c r="AX354" s="13" t="s">
        <v>74</v>
      </c>
      <c r="AY354" s="237" t="s">
        <v>136</v>
      </c>
    </row>
    <row r="355" spans="1:51" s="13" customFormat="1" ht="12">
      <c r="A355" s="13"/>
      <c r="B355" s="226"/>
      <c r="C355" s="227"/>
      <c r="D355" s="228" t="s">
        <v>145</v>
      </c>
      <c r="E355" s="229" t="s">
        <v>18</v>
      </c>
      <c r="F355" s="230" t="s">
        <v>419</v>
      </c>
      <c r="G355" s="227"/>
      <c r="H355" s="231">
        <v>5.8</v>
      </c>
      <c r="I355" s="232"/>
      <c r="J355" s="227"/>
      <c r="K355" s="227"/>
      <c r="L355" s="233"/>
      <c r="M355" s="234"/>
      <c r="N355" s="235"/>
      <c r="O355" s="235"/>
      <c r="P355" s="235"/>
      <c r="Q355" s="235"/>
      <c r="R355" s="235"/>
      <c r="S355" s="235"/>
      <c r="T355" s="23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145</v>
      </c>
      <c r="AU355" s="237" t="s">
        <v>83</v>
      </c>
      <c r="AV355" s="13" t="s">
        <v>83</v>
      </c>
      <c r="AW355" s="13" t="s">
        <v>36</v>
      </c>
      <c r="AX355" s="13" t="s">
        <v>74</v>
      </c>
      <c r="AY355" s="237" t="s">
        <v>136</v>
      </c>
    </row>
    <row r="356" spans="1:51" s="15" customFormat="1" ht="12">
      <c r="A356" s="15"/>
      <c r="B356" s="253"/>
      <c r="C356" s="254"/>
      <c r="D356" s="228" t="s">
        <v>145</v>
      </c>
      <c r="E356" s="255" t="s">
        <v>18</v>
      </c>
      <c r="F356" s="256" t="s">
        <v>173</v>
      </c>
      <c r="G356" s="254"/>
      <c r="H356" s="257">
        <v>33.9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63" t="s">
        <v>145</v>
      </c>
      <c r="AU356" s="263" t="s">
        <v>83</v>
      </c>
      <c r="AV356" s="15" t="s">
        <v>143</v>
      </c>
      <c r="AW356" s="15" t="s">
        <v>36</v>
      </c>
      <c r="AX356" s="15" t="s">
        <v>81</v>
      </c>
      <c r="AY356" s="263" t="s">
        <v>136</v>
      </c>
    </row>
    <row r="357" spans="1:65" s="2" customFormat="1" ht="14.4" customHeight="1">
      <c r="A357" s="40"/>
      <c r="B357" s="41"/>
      <c r="C357" s="214" t="s">
        <v>425</v>
      </c>
      <c r="D357" s="214" t="s">
        <v>139</v>
      </c>
      <c r="E357" s="215" t="s">
        <v>426</v>
      </c>
      <c r="F357" s="216" t="s">
        <v>427</v>
      </c>
      <c r="G357" s="217" t="s">
        <v>165</v>
      </c>
      <c r="H357" s="218">
        <v>33.9</v>
      </c>
      <c r="I357" s="219"/>
      <c r="J357" s="218">
        <f>ROUND(I357*H357,2)</f>
        <v>0</v>
      </c>
      <c r="K357" s="216" t="s">
        <v>166</v>
      </c>
      <c r="L357" s="46"/>
      <c r="M357" s="220" t="s">
        <v>18</v>
      </c>
      <c r="N357" s="221" t="s">
        <v>45</v>
      </c>
      <c r="O357" s="86"/>
      <c r="P357" s="222">
        <f>O357*H357</f>
        <v>0</v>
      </c>
      <c r="Q357" s="222">
        <v>0</v>
      </c>
      <c r="R357" s="222">
        <f>Q357*H357</f>
        <v>0</v>
      </c>
      <c r="S357" s="222">
        <v>0</v>
      </c>
      <c r="T357" s="223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4" t="s">
        <v>259</v>
      </c>
      <c r="AT357" s="224" t="s">
        <v>139</v>
      </c>
      <c r="AU357" s="224" t="s">
        <v>83</v>
      </c>
      <c r="AY357" s="19" t="s">
        <v>136</v>
      </c>
      <c r="BE357" s="225">
        <f>IF(N357="základní",J357,0)</f>
        <v>0</v>
      </c>
      <c r="BF357" s="225">
        <f>IF(N357="snížená",J357,0)</f>
        <v>0</v>
      </c>
      <c r="BG357" s="225">
        <f>IF(N357="zákl. přenesená",J357,0)</f>
        <v>0</v>
      </c>
      <c r="BH357" s="225">
        <f>IF(N357="sníž. přenesená",J357,0)</f>
        <v>0</v>
      </c>
      <c r="BI357" s="225">
        <f>IF(N357="nulová",J357,0)</f>
        <v>0</v>
      </c>
      <c r="BJ357" s="19" t="s">
        <v>81</v>
      </c>
      <c r="BK357" s="225">
        <f>ROUND(I357*H357,2)</f>
        <v>0</v>
      </c>
      <c r="BL357" s="19" t="s">
        <v>259</v>
      </c>
      <c r="BM357" s="224" t="s">
        <v>428</v>
      </c>
    </row>
    <row r="358" spans="1:47" s="2" customFormat="1" ht="12">
      <c r="A358" s="40"/>
      <c r="B358" s="41"/>
      <c r="C358" s="42"/>
      <c r="D358" s="248" t="s">
        <v>168</v>
      </c>
      <c r="E358" s="42"/>
      <c r="F358" s="249" t="s">
        <v>429</v>
      </c>
      <c r="G358" s="42"/>
      <c r="H358" s="42"/>
      <c r="I358" s="250"/>
      <c r="J358" s="42"/>
      <c r="K358" s="42"/>
      <c r="L358" s="46"/>
      <c r="M358" s="251"/>
      <c r="N358" s="252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168</v>
      </c>
      <c r="AU358" s="19" t="s">
        <v>83</v>
      </c>
    </row>
    <row r="359" spans="1:51" s="13" customFormat="1" ht="12">
      <c r="A359" s="13"/>
      <c r="B359" s="226"/>
      <c r="C359" s="227"/>
      <c r="D359" s="228" t="s">
        <v>145</v>
      </c>
      <c r="E359" s="229" t="s">
        <v>18</v>
      </c>
      <c r="F359" s="230" t="s">
        <v>430</v>
      </c>
      <c r="G359" s="227"/>
      <c r="H359" s="231">
        <v>33.9</v>
      </c>
      <c r="I359" s="232"/>
      <c r="J359" s="227"/>
      <c r="K359" s="227"/>
      <c r="L359" s="233"/>
      <c r="M359" s="234"/>
      <c r="N359" s="235"/>
      <c r="O359" s="235"/>
      <c r="P359" s="235"/>
      <c r="Q359" s="235"/>
      <c r="R359" s="235"/>
      <c r="S359" s="235"/>
      <c r="T359" s="23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37" t="s">
        <v>145</v>
      </c>
      <c r="AU359" s="237" t="s">
        <v>83</v>
      </c>
      <c r="AV359" s="13" t="s">
        <v>83</v>
      </c>
      <c r="AW359" s="13" t="s">
        <v>36</v>
      </c>
      <c r="AX359" s="13" t="s">
        <v>81</v>
      </c>
      <c r="AY359" s="237" t="s">
        <v>136</v>
      </c>
    </row>
    <row r="360" spans="1:65" s="2" customFormat="1" ht="14.4" customHeight="1">
      <c r="A360" s="40"/>
      <c r="B360" s="41"/>
      <c r="C360" s="214" t="s">
        <v>431</v>
      </c>
      <c r="D360" s="214" t="s">
        <v>139</v>
      </c>
      <c r="E360" s="215" t="s">
        <v>432</v>
      </c>
      <c r="F360" s="216" t="s">
        <v>433</v>
      </c>
      <c r="G360" s="217" t="s">
        <v>165</v>
      </c>
      <c r="H360" s="218">
        <v>33.9</v>
      </c>
      <c r="I360" s="219"/>
      <c r="J360" s="218">
        <f>ROUND(I360*H360,2)</f>
        <v>0</v>
      </c>
      <c r="K360" s="216" t="s">
        <v>166</v>
      </c>
      <c r="L360" s="46"/>
      <c r="M360" s="220" t="s">
        <v>18</v>
      </c>
      <c r="N360" s="221" t="s">
        <v>45</v>
      </c>
      <c r="O360" s="86"/>
      <c r="P360" s="222">
        <f>O360*H360</f>
        <v>0</v>
      </c>
      <c r="Q360" s="222">
        <v>0</v>
      </c>
      <c r="R360" s="222">
        <f>Q360*H360</f>
        <v>0</v>
      </c>
      <c r="S360" s="222">
        <v>0</v>
      </c>
      <c r="T360" s="223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4" t="s">
        <v>259</v>
      </c>
      <c r="AT360" s="224" t="s">
        <v>139</v>
      </c>
      <c r="AU360" s="224" t="s">
        <v>83</v>
      </c>
      <c r="AY360" s="19" t="s">
        <v>136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9" t="s">
        <v>81</v>
      </c>
      <c r="BK360" s="225">
        <f>ROUND(I360*H360,2)</f>
        <v>0</v>
      </c>
      <c r="BL360" s="19" t="s">
        <v>259</v>
      </c>
      <c r="BM360" s="224" t="s">
        <v>434</v>
      </c>
    </row>
    <row r="361" spans="1:47" s="2" customFormat="1" ht="12">
      <c r="A361" s="40"/>
      <c r="B361" s="41"/>
      <c r="C361" s="42"/>
      <c r="D361" s="248" t="s">
        <v>168</v>
      </c>
      <c r="E361" s="42"/>
      <c r="F361" s="249" t="s">
        <v>435</v>
      </c>
      <c r="G361" s="42"/>
      <c r="H361" s="42"/>
      <c r="I361" s="250"/>
      <c r="J361" s="42"/>
      <c r="K361" s="42"/>
      <c r="L361" s="46"/>
      <c r="M361" s="251"/>
      <c r="N361" s="252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168</v>
      </c>
      <c r="AU361" s="19" t="s">
        <v>83</v>
      </c>
    </row>
    <row r="362" spans="1:51" s="13" customFormat="1" ht="12">
      <c r="A362" s="13"/>
      <c r="B362" s="226"/>
      <c r="C362" s="227"/>
      <c r="D362" s="228" t="s">
        <v>145</v>
      </c>
      <c r="E362" s="229" t="s">
        <v>18</v>
      </c>
      <c r="F362" s="230" t="s">
        <v>430</v>
      </c>
      <c r="G362" s="227"/>
      <c r="H362" s="231">
        <v>33.9</v>
      </c>
      <c r="I362" s="232"/>
      <c r="J362" s="227"/>
      <c r="K362" s="227"/>
      <c r="L362" s="233"/>
      <c r="M362" s="275"/>
      <c r="N362" s="276"/>
      <c r="O362" s="276"/>
      <c r="P362" s="276"/>
      <c r="Q362" s="276"/>
      <c r="R362" s="276"/>
      <c r="S362" s="276"/>
      <c r="T362" s="27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7" t="s">
        <v>145</v>
      </c>
      <c r="AU362" s="237" t="s">
        <v>83</v>
      </c>
      <c r="AV362" s="13" t="s">
        <v>83</v>
      </c>
      <c r="AW362" s="13" t="s">
        <v>36</v>
      </c>
      <c r="AX362" s="13" t="s">
        <v>81</v>
      </c>
      <c r="AY362" s="237" t="s">
        <v>136</v>
      </c>
    </row>
    <row r="363" spans="1:31" s="2" customFormat="1" ht="6.95" customHeight="1">
      <c r="A363" s="40"/>
      <c r="B363" s="61"/>
      <c r="C363" s="62"/>
      <c r="D363" s="62"/>
      <c r="E363" s="62"/>
      <c r="F363" s="62"/>
      <c r="G363" s="62"/>
      <c r="H363" s="62"/>
      <c r="I363" s="62"/>
      <c r="J363" s="62"/>
      <c r="K363" s="62"/>
      <c r="L363" s="46"/>
      <c r="M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</row>
  </sheetData>
  <sheetProtection password="CC33" sheet="1" objects="1" scenarios="1" formatColumns="0" formatRows="0" autoFilter="0"/>
  <autoFilter ref="C94:K36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8" r:id="rId1" display="https://podminky.urs.cz/item/CS_URS_2023_01/941111111"/>
    <hyperlink ref="F114" r:id="rId2" display="https://podminky.urs.cz/item/CS_URS_2023_01/941111211"/>
    <hyperlink ref="F118" r:id="rId3" display="https://podminky.urs.cz/item/CS_URS_2023_01/941111811"/>
    <hyperlink ref="F121" r:id="rId4" display="https://podminky.urs.cz/item/CS_URS_2023_01/946111114"/>
    <hyperlink ref="F125" r:id="rId5" display="https://podminky.urs.cz/item/CS_URS_2023_01/946111214"/>
    <hyperlink ref="F128" r:id="rId6" display="https://podminky.urs.cz/item/CS_URS_2023_01/946111814"/>
    <hyperlink ref="F131" r:id="rId7" display="https://podminky.urs.cz/item/CS_URS_2023_01/952903112"/>
    <hyperlink ref="F137" r:id="rId8" display="https://podminky.urs.cz/item/CS_URS_2023_01/985131111"/>
    <hyperlink ref="F166" r:id="rId9" display="https://podminky.urs.cz/item/CS_URS_2023_01/985112113"/>
    <hyperlink ref="F192" r:id="rId10" display="https://podminky.urs.cz/item/CS_URS_2023_01/985131311"/>
    <hyperlink ref="F220" r:id="rId11" display="https://podminky.urs.cz/item/CS_URS_2023_01/985311115"/>
    <hyperlink ref="F250" r:id="rId12" display="https://podminky.urs.cz/item/CS_URS_2023_01/985321111"/>
    <hyperlink ref="F262" r:id="rId13" display="https://podminky.urs.cz/item/CS_URS_2023_01/985422233"/>
    <hyperlink ref="F266" r:id="rId14" display="https://podminky.urs.cz/item/CS_URS_2023_01/985521111"/>
    <hyperlink ref="F287" r:id="rId15" display="https://podminky.urs.cz/item/CS_URS_2023_01/997002611"/>
    <hyperlink ref="F292" r:id="rId16" display="https://podminky.urs.cz/item/CS_URS_2023_01/997013152"/>
    <hyperlink ref="F298" r:id="rId17" display="https://podminky.urs.cz/item/CS_URS_2023_01/997013219"/>
    <hyperlink ref="F304" r:id="rId18" display="https://podminky.urs.cz/item/CS_URS_2023_01/997013501"/>
    <hyperlink ref="F309" r:id="rId19" display="https://podminky.urs.cz/item/CS_URS_2023_01/997013509"/>
    <hyperlink ref="F312" r:id="rId20" display="https://podminky.urs.cz/item/CS_URS_2023_01/997013861"/>
    <hyperlink ref="F315" r:id="rId21" display="https://podminky.urs.cz/item/CS_URS_2023_01/997013873"/>
    <hyperlink ref="F331" r:id="rId22" display="https://podminky.urs.cz/item/CS_URS_2023_01/998767102"/>
    <hyperlink ref="F342" r:id="rId23" display="https://podminky.urs.cz/item/CS_URS_2023_01/789134240"/>
    <hyperlink ref="F350" r:id="rId24" display="https://podminky.urs.cz/item/CS_URS_2023_01/789234522"/>
    <hyperlink ref="F358" r:id="rId25" display="https://podminky.urs.cz/item/CS_URS_2023_01/789134210"/>
    <hyperlink ref="F361" r:id="rId26" display="https://podminky.urs.cz/item/CS_URS_2023_01/78913426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91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83</v>
      </c>
    </row>
    <row r="4" spans="2:46" s="1" customFormat="1" ht="24.95" customHeight="1">
      <c r="B4" s="22"/>
      <c r="D4" s="142" t="s">
        <v>102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15</v>
      </c>
      <c r="L6" s="22"/>
    </row>
    <row r="7" spans="2:12" s="1" customFormat="1" ht="14.4" customHeight="1">
      <c r="B7" s="22"/>
      <c r="E7" s="145" t="str">
        <f>'Rekapitulace stavby'!K6</f>
        <v>Sanace VDJ Klatovy - Plánická</v>
      </c>
      <c r="F7" s="144"/>
      <c r="G7" s="144"/>
      <c r="H7" s="144"/>
      <c r="L7" s="22"/>
    </row>
    <row r="8" spans="2:12" s="1" customFormat="1" ht="12" customHeight="1">
      <c r="B8" s="22"/>
      <c r="D8" s="144" t="s">
        <v>103</v>
      </c>
      <c r="L8" s="22"/>
    </row>
    <row r="9" spans="1:31" s="2" customFormat="1" ht="14.4" customHeight="1">
      <c r="A9" s="40"/>
      <c r="B9" s="46"/>
      <c r="C9" s="40"/>
      <c r="D9" s="40"/>
      <c r="E9" s="145" t="s">
        <v>104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7" t="s">
        <v>436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17</v>
      </c>
      <c r="E13" s="40"/>
      <c r="F13" s="135" t="s">
        <v>18</v>
      </c>
      <c r="G13" s="40"/>
      <c r="H13" s="40"/>
      <c r="I13" s="144" t="s">
        <v>19</v>
      </c>
      <c r="J13" s="135" t="s">
        <v>18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20</v>
      </c>
      <c r="E14" s="40"/>
      <c r="F14" s="135" t="s">
        <v>21</v>
      </c>
      <c r="G14" s="40"/>
      <c r="H14" s="40"/>
      <c r="I14" s="144" t="s">
        <v>22</v>
      </c>
      <c r="J14" s="148" t="str">
        <f>'Rekapitulace stavby'!AN8</f>
        <v>29. 3. 2023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24</v>
      </c>
      <c r="E16" s="40"/>
      <c r="F16" s="40"/>
      <c r="G16" s="40"/>
      <c r="H16" s="40"/>
      <c r="I16" s="144" t="s">
        <v>25</v>
      </c>
      <c r="J16" s="135" t="s">
        <v>26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29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25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25</v>
      </c>
      <c r="J22" s="135" t="s">
        <v>33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4" t="s">
        <v>28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25</v>
      </c>
      <c r="J25" s="135" t="s">
        <v>33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4" t="s">
        <v>28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38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4.4" customHeight="1">
      <c r="A29" s="149"/>
      <c r="B29" s="150"/>
      <c r="C29" s="149"/>
      <c r="D29" s="149"/>
      <c r="E29" s="151" t="s">
        <v>18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40</v>
      </c>
      <c r="E32" s="40"/>
      <c r="F32" s="40"/>
      <c r="G32" s="40"/>
      <c r="H32" s="40"/>
      <c r="I32" s="40"/>
      <c r="J32" s="155">
        <f>ROUND(J94,2)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42</v>
      </c>
      <c r="G34" s="40"/>
      <c r="H34" s="40"/>
      <c r="I34" s="156" t="s">
        <v>41</v>
      </c>
      <c r="J34" s="156" t="s">
        <v>43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44</v>
      </c>
      <c r="E35" s="144" t="s">
        <v>45</v>
      </c>
      <c r="F35" s="158">
        <f>ROUND((SUM(BE94:BE355)),2)</f>
        <v>0</v>
      </c>
      <c r="G35" s="40"/>
      <c r="H35" s="40"/>
      <c r="I35" s="159">
        <v>0.21</v>
      </c>
      <c r="J35" s="158">
        <f>ROUND(((SUM(BE94:BE355))*I35),2)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46</v>
      </c>
      <c r="F36" s="158">
        <f>ROUND((SUM(BF94:BF355)),2)</f>
        <v>0</v>
      </c>
      <c r="G36" s="40"/>
      <c r="H36" s="40"/>
      <c r="I36" s="159">
        <v>0.15</v>
      </c>
      <c r="J36" s="158">
        <f>ROUND(((SUM(BF94:BF355))*I36),2)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ROUND((SUM(BG94:BG355)),2)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48</v>
      </c>
      <c r="F38" s="158">
        <f>ROUND((SUM(BH94:BH355)),2)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49</v>
      </c>
      <c r="F39" s="158">
        <f>ROUND((SUM(BI94:BI355)),2)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50</v>
      </c>
      <c r="E41" s="162"/>
      <c r="F41" s="162"/>
      <c r="G41" s="163" t="s">
        <v>51</v>
      </c>
      <c r="H41" s="164" t="s">
        <v>52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1" t="str">
        <f>E7</f>
        <v>Sanace VDJ Klatovy - Plánická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1" t="s">
        <v>104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>SO 01.2 - Opravy - sanace vnitřních ploch suché armaturní části VDJ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20</v>
      </c>
      <c r="D56" s="42"/>
      <c r="E56" s="42"/>
      <c r="F56" s="29" t="str">
        <f>F14</f>
        <v>Klatovy</v>
      </c>
      <c r="G56" s="42"/>
      <c r="H56" s="42"/>
      <c r="I56" s="34" t="s">
        <v>22</v>
      </c>
      <c r="J56" s="74" t="str">
        <f>IF(J14="","",J14)</f>
        <v>29. 3. 2023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6.4" customHeight="1">
      <c r="A58" s="40"/>
      <c r="B58" s="41"/>
      <c r="C58" s="34" t="s">
        <v>24</v>
      </c>
      <c r="D58" s="42"/>
      <c r="E58" s="42"/>
      <c r="F58" s="29" t="str">
        <f>E17</f>
        <v>Město Klatovy</v>
      </c>
      <c r="G58" s="42"/>
      <c r="H58" s="42"/>
      <c r="I58" s="34" t="s">
        <v>32</v>
      </c>
      <c r="J58" s="38" t="str">
        <f>E23</f>
        <v>Vodohospodářský podnik a.s.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6.4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Vodohospodářský podnik a.s.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108</v>
      </c>
      <c r="D61" s="173"/>
      <c r="E61" s="173"/>
      <c r="F61" s="173"/>
      <c r="G61" s="173"/>
      <c r="H61" s="173"/>
      <c r="I61" s="173"/>
      <c r="J61" s="174" t="s">
        <v>109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72</v>
      </c>
      <c r="D63" s="42"/>
      <c r="E63" s="42"/>
      <c r="F63" s="42"/>
      <c r="G63" s="42"/>
      <c r="H63" s="42"/>
      <c r="I63" s="42"/>
      <c r="J63" s="104">
        <f>J94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110</v>
      </c>
    </row>
    <row r="64" spans="1:31" s="9" customFormat="1" ht="24.95" customHeight="1">
      <c r="A64" s="9"/>
      <c r="B64" s="176"/>
      <c r="C64" s="177"/>
      <c r="D64" s="178" t="s">
        <v>111</v>
      </c>
      <c r="E64" s="179"/>
      <c r="F64" s="179"/>
      <c r="G64" s="179"/>
      <c r="H64" s="179"/>
      <c r="I64" s="179"/>
      <c r="J64" s="180">
        <f>J95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113</v>
      </c>
      <c r="E65" s="184"/>
      <c r="F65" s="184"/>
      <c r="G65" s="184"/>
      <c r="H65" s="184"/>
      <c r="I65" s="184"/>
      <c r="J65" s="185">
        <f>J96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114</v>
      </c>
      <c r="E66" s="184"/>
      <c r="F66" s="184"/>
      <c r="G66" s="184"/>
      <c r="H66" s="184"/>
      <c r="I66" s="184"/>
      <c r="J66" s="185">
        <f>J117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115</v>
      </c>
      <c r="E67" s="184"/>
      <c r="F67" s="184"/>
      <c r="G67" s="184"/>
      <c r="H67" s="184"/>
      <c r="I67" s="184"/>
      <c r="J67" s="185">
        <f>J256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116</v>
      </c>
      <c r="E68" s="184"/>
      <c r="F68" s="184"/>
      <c r="G68" s="184"/>
      <c r="H68" s="184"/>
      <c r="I68" s="184"/>
      <c r="J68" s="185">
        <f>J275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6"/>
      <c r="C69" s="177"/>
      <c r="D69" s="178" t="s">
        <v>117</v>
      </c>
      <c r="E69" s="179"/>
      <c r="F69" s="179"/>
      <c r="G69" s="179"/>
      <c r="H69" s="179"/>
      <c r="I69" s="179"/>
      <c r="J69" s="180">
        <f>J278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2"/>
      <c r="C70" s="127"/>
      <c r="D70" s="183" t="s">
        <v>437</v>
      </c>
      <c r="E70" s="184"/>
      <c r="F70" s="184"/>
      <c r="G70" s="184"/>
      <c r="H70" s="184"/>
      <c r="I70" s="184"/>
      <c r="J70" s="185">
        <f>J279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438</v>
      </c>
      <c r="E71" s="184"/>
      <c r="F71" s="184"/>
      <c r="G71" s="184"/>
      <c r="H71" s="184"/>
      <c r="I71" s="184"/>
      <c r="J71" s="185">
        <f>J284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119</v>
      </c>
      <c r="E72" s="184"/>
      <c r="F72" s="184"/>
      <c r="G72" s="184"/>
      <c r="H72" s="184"/>
      <c r="I72" s="184"/>
      <c r="J72" s="185">
        <f>J353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2" customFormat="1" ht="21.8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8" spans="1:31" s="2" customFormat="1" ht="6.95" customHeight="1">
      <c r="A78" s="40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4.95" customHeight="1">
      <c r="A79" s="40"/>
      <c r="B79" s="41"/>
      <c r="C79" s="25" t="s">
        <v>121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15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4.4" customHeight="1">
      <c r="A82" s="40"/>
      <c r="B82" s="41"/>
      <c r="C82" s="42"/>
      <c r="D82" s="42"/>
      <c r="E82" s="171" t="str">
        <f>E7</f>
        <v>Sanace VDJ Klatovy - Plánická</v>
      </c>
      <c r="F82" s="34"/>
      <c r="G82" s="34"/>
      <c r="H82" s="34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2:12" s="1" customFormat="1" ht="12" customHeight="1">
      <c r="B83" s="23"/>
      <c r="C83" s="34" t="s">
        <v>103</v>
      </c>
      <c r="D83" s="24"/>
      <c r="E83" s="24"/>
      <c r="F83" s="24"/>
      <c r="G83" s="24"/>
      <c r="H83" s="24"/>
      <c r="I83" s="24"/>
      <c r="J83" s="24"/>
      <c r="K83" s="24"/>
      <c r="L83" s="22"/>
    </row>
    <row r="84" spans="1:31" s="2" customFormat="1" ht="14.4" customHeight="1">
      <c r="A84" s="40"/>
      <c r="B84" s="41"/>
      <c r="C84" s="42"/>
      <c r="D84" s="42"/>
      <c r="E84" s="171" t="s">
        <v>104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105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6" customHeight="1">
      <c r="A86" s="40"/>
      <c r="B86" s="41"/>
      <c r="C86" s="42"/>
      <c r="D86" s="42"/>
      <c r="E86" s="71" t="str">
        <f>E11</f>
        <v>SO 01.2 - Opravy - sanace vnitřních ploch suché armaturní části VDJ</v>
      </c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20</v>
      </c>
      <c r="D88" s="42"/>
      <c r="E88" s="42"/>
      <c r="F88" s="29" t="str">
        <f>F14</f>
        <v>Klatovy</v>
      </c>
      <c r="G88" s="42"/>
      <c r="H88" s="42"/>
      <c r="I88" s="34" t="s">
        <v>22</v>
      </c>
      <c r="J88" s="74" t="str">
        <f>IF(J14="","",J14)</f>
        <v>29. 3. 2023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6.95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26.4" customHeight="1">
      <c r="A90" s="40"/>
      <c r="B90" s="41"/>
      <c r="C90" s="34" t="s">
        <v>24</v>
      </c>
      <c r="D90" s="42"/>
      <c r="E90" s="42"/>
      <c r="F90" s="29" t="str">
        <f>E17</f>
        <v>Město Klatovy</v>
      </c>
      <c r="G90" s="42"/>
      <c r="H90" s="42"/>
      <c r="I90" s="34" t="s">
        <v>32</v>
      </c>
      <c r="J90" s="38" t="str">
        <f>E23</f>
        <v>Vodohospodářský podnik a.s.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6.4" customHeight="1">
      <c r="A91" s="40"/>
      <c r="B91" s="41"/>
      <c r="C91" s="34" t="s">
        <v>30</v>
      </c>
      <c r="D91" s="42"/>
      <c r="E91" s="42"/>
      <c r="F91" s="29" t="str">
        <f>IF(E20="","",E20)</f>
        <v>Vyplň údaj</v>
      </c>
      <c r="G91" s="42"/>
      <c r="H91" s="42"/>
      <c r="I91" s="34" t="s">
        <v>37</v>
      </c>
      <c r="J91" s="38" t="str">
        <f>E26</f>
        <v>Vodohospodářský podnik a.s.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0.3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11" customFormat="1" ht="29.25" customHeight="1">
      <c r="A93" s="187"/>
      <c r="B93" s="188"/>
      <c r="C93" s="189" t="s">
        <v>122</v>
      </c>
      <c r="D93" s="190" t="s">
        <v>59</v>
      </c>
      <c r="E93" s="190" t="s">
        <v>55</v>
      </c>
      <c r="F93" s="190" t="s">
        <v>56</v>
      </c>
      <c r="G93" s="190" t="s">
        <v>123</v>
      </c>
      <c r="H93" s="190" t="s">
        <v>124</v>
      </c>
      <c r="I93" s="190" t="s">
        <v>125</v>
      </c>
      <c r="J93" s="190" t="s">
        <v>109</v>
      </c>
      <c r="K93" s="191" t="s">
        <v>126</v>
      </c>
      <c r="L93" s="192"/>
      <c r="M93" s="94" t="s">
        <v>18</v>
      </c>
      <c r="N93" s="95" t="s">
        <v>44</v>
      </c>
      <c r="O93" s="95" t="s">
        <v>127</v>
      </c>
      <c r="P93" s="95" t="s">
        <v>128</v>
      </c>
      <c r="Q93" s="95" t="s">
        <v>129</v>
      </c>
      <c r="R93" s="95" t="s">
        <v>130</v>
      </c>
      <c r="S93" s="95" t="s">
        <v>131</v>
      </c>
      <c r="T93" s="96" t="s">
        <v>132</v>
      </c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</row>
    <row r="94" spans="1:63" s="2" customFormat="1" ht="22.8" customHeight="1">
      <c r="A94" s="40"/>
      <c r="B94" s="41"/>
      <c r="C94" s="101" t="s">
        <v>133</v>
      </c>
      <c r="D94" s="42"/>
      <c r="E94" s="42"/>
      <c r="F94" s="42"/>
      <c r="G94" s="42"/>
      <c r="H94" s="42"/>
      <c r="I94" s="42"/>
      <c r="J94" s="193">
        <f>BK94</f>
        <v>0</v>
      </c>
      <c r="K94" s="42"/>
      <c r="L94" s="46"/>
      <c r="M94" s="97"/>
      <c r="N94" s="194"/>
      <c r="O94" s="98"/>
      <c r="P94" s="195">
        <f>P95+P278</f>
        <v>0</v>
      </c>
      <c r="Q94" s="98"/>
      <c r="R94" s="195">
        <f>R95+R278</f>
        <v>13.914920599999999</v>
      </c>
      <c r="S94" s="98"/>
      <c r="T94" s="196">
        <f>T95+T278</f>
        <v>33.831700000000005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73</v>
      </c>
      <c r="AU94" s="19" t="s">
        <v>110</v>
      </c>
      <c r="BK94" s="197">
        <f>BK95+BK278</f>
        <v>0</v>
      </c>
    </row>
    <row r="95" spans="1:63" s="12" customFormat="1" ht="25.9" customHeight="1">
      <c r="A95" s="12"/>
      <c r="B95" s="198"/>
      <c r="C95" s="199"/>
      <c r="D95" s="200" t="s">
        <v>73</v>
      </c>
      <c r="E95" s="201" t="s">
        <v>134</v>
      </c>
      <c r="F95" s="201" t="s">
        <v>135</v>
      </c>
      <c r="G95" s="199"/>
      <c r="H95" s="199"/>
      <c r="I95" s="202"/>
      <c r="J95" s="203">
        <f>BK95</f>
        <v>0</v>
      </c>
      <c r="K95" s="199"/>
      <c r="L95" s="204"/>
      <c r="M95" s="205"/>
      <c r="N95" s="206"/>
      <c r="O95" s="206"/>
      <c r="P95" s="207">
        <f>P96+P117+P256+P275</f>
        <v>0</v>
      </c>
      <c r="Q95" s="206"/>
      <c r="R95" s="207">
        <f>R96+R117+R256+R275</f>
        <v>12.379157099999999</v>
      </c>
      <c r="S95" s="206"/>
      <c r="T95" s="208">
        <f>T96+T117+T256+T275</f>
        <v>33.825300000000006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81</v>
      </c>
      <c r="AT95" s="210" t="s">
        <v>73</v>
      </c>
      <c r="AU95" s="210" t="s">
        <v>74</v>
      </c>
      <c r="AY95" s="209" t="s">
        <v>136</v>
      </c>
      <c r="BK95" s="211">
        <f>BK96+BK117+BK256+BK275</f>
        <v>0</v>
      </c>
    </row>
    <row r="96" spans="1:63" s="12" customFormat="1" ht="22.8" customHeight="1">
      <c r="A96" s="12"/>
      <c r="B96" s="198"/>
      <c r="C96" s="199"/>
      <c r="D96" s="200" t="s">
        <v>73</v>
      </c>
      <c r="E96" s="212" t="s">
        <v>156</v>
      </c>
      <c r="F96" s="212" t="s">
        <v>157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SUM(P97:P116)</f>
        <v>0</v>
      </c>
      <c r="Q96" s="206"/>
      <c r="R96" s="207">
        <f>SUM(R97:R116)</f>
        <v>0.0018780000000000003</v>
      </c>
      <c r="S96" s="206"/>
      <c r="T96" s="208">
        <f>SUM(T97:T116)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81</v>
      </c>
      <c r="AT96" s="210" t="s">
        <v>73</v>
      </c>
      <c r="AU96" s="210" t="s">
        <v>81</v>
      </c>
      <c r="AY96" s="209" t="s">
        <v>136</v>
      </c>
      <c r="BK96" s="211">
        <f>SUM(BK97:BK116)</f>
        <v>0</v>
      </c>
    </row>
    <row r="97" spans="1:65" s="2" customFormat="1" ht="14.4" customHeight="1">
      <c r="A97" s="40"/>
      <c r="B97" s="41"/>
      <c r="C97" s="214" t="s">
        <v>81</v>
      </c>
      <c r="D97" s="214" t="s">
        <v>139</v>
      </c>
      <c r="E97" s="215" t="s">
        <v>158</v>
      </c>
      <c r="F97" s="216" t="s">
        <v>159</v>
      </c>
      <c r="G97" s="217" t="s">
        <v>160</v>
      </c>
      <c r="H97" s="218">
        <v>1</v>
      </c>
      <c r="I97" s="219"/>
      <c r="J97" s="218">
        <f>ROUND(I97*H97,2)</f>
        <v>0</v>
      </c>
      <c r="K97" s="216" t="s">
        <v>18</v>
      </c>
      <c r="L97" s="46"/>
      <c r="M97" s="220" t="s">
        <v>18</v>
      </c>
      <c r="N97" s="221" t="s">
        <v>45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143</v>
      </c>
      <c r="AT97" s="224" t="s">
        <v>139</v>
      </c>
      <c r="AU97" s="224" t="s">
        <v>83</v>
      </c>
      <c r="AY97" s="19" t="s">
        <v>136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81</v>
      </c>
      <c r="BK97" s="225">
        <f>ROUND(I97*H97,2)</f>
        <v>0</v>
      </c>
      <c r="BL97" s="19" t="s">
        <v>143</v>
      </c>
      <c r="BM97" s="224" t="s">
        <v>439</v>
      </c>
    </row>
    <row r="98" spans="1:65" s="2" customFormat="1" ht="22.2" customHeight="1">
      <c r="A98" s="40"/>
      <c r="B98" s="41"/>
      <c r="C98" s="214" t="s">
        <v>83</v>
      </c>
      <c r="D98" s="214" t="s">
        <v>139</v>
      </c>
      <c r="E98" s="215" t="s">
        <v>440</v>
      </c>
      <c r="F98" s="216" t="s">
        <v>441</v>
      </c>
      <c r="G98" s="217" t="s">
        <v>165</v>
      </c>
      <c r="H98" s="218">
        <v>270.28</v>
      </c>
      <c r="I98" s="219"/>
      <c r="J98" s="218">
        <f>ROUND(I98*H98,2)</f>
        <v>0</v>
      </c>
      <c r="K98" s="216" t="s">
        <v>166</v>
      </c>
      <c r="L98" s="46"/>
      <c r="M98" s="220" t="s">
        <v>18</v>
      </c>
      <c r="N98" s="221" t="s">
        <v>45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143</v>
      </c>
      <c r="AT98" s="224" t="s">
        <v>139</v>
      </c>
      <c r="AU98" s="224" t="s">
        <v>83</v>
      </c>
      <c r="AY98" s="19" t="s">
        <v>136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81</v>
      </c>
      <c r="BK98" s="225">
        <f>ROUND(I98*H98,2)</f>
        <v>0</v>
      </c>
      <c r="BL98" s="19" t="s">
        <v>143</v>
      </c>
      <c r="BM98" s="224" t="s">
        <v>442</v>
      </c>
    </row>
    <row r="99" spans="1:47" s="2" customFormat="1" ht="12">
      <c r="A99" s="40"/>
      <c r="B99" s="41"/>
      <c r="C99" s="42"/>
      <c r="D99" s="248" t="s">
        <v>168</v>
      </c>
      <c r="E99" s="42"/>
      <c r="F99" s="249" t="s">
        <v>443</v>
      </c>
      <c r="G99" s="42"/>
      <c r="H99" s="42"/>
      <c r="I99" s="250"/>
      <c r="J99" s="42"/>
      <c r="K99" s="42"/>
      <c r="L99" s="46"/>
      <c r="M99" s="251"/>
      <c r="N99" s="25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51" s="14" customFormat="1" ht="12">
      <c r="A100" s="14"/>
      <c r="B100" s="238"/>
      <c r="C100" s="239"/>
      <c r="D100" s="228" t="s">
        <v>145</v>
      </c>
      <c r="E100" s="240" t="s">
        <v>18</v>
      </c>
      <c r="F100" s="241" t="s">
        <v>444</v>
      </c>
      <c r="G100" s="239"/>
      <c r="H100" s="240" t="s">
        <v>18</v>
      </c>
      <c r="I100" s="242"/>
      <c r="J100" s="239"/>
      <c r="K100" s="239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145</v>
      </c>
      <c r="AU100" s="247" t="s">
        <v>83</v>
      </c>
      <c r="AV100" s="14" t="s">
        <v>81</v>
      </c>
      <c r="AW100" s="14" t="s">
        <v>36</v>
      </c>
      <c r="AX100" s="14" t="s">
        <v>74</v>
      </c>
      <c r="AY100" s="247" t="s">
        <v>136</v>
      </c>
    </row>
    <row r="101" spans="1:51" s="13" customFormat="1" ht="12">
      <c r="A101" s="13"/>
      <c r="B101" s="226"/>
      <c r="C101" s="227"/>
      <c r="D101" s="228" t="s">
        <v>145</v>
      </c>
      <c r="E101" s="229" t="s">
        <v>18</v>
      </c>
      <c r="F101" s="230" t="s">
        <v>445</v>
      </c>
      <c r="G101" s="227"/>
      <c r="H101" s="231">
        <v>252.32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145</v>
      </c>
      <c r="AU101" s="237" t="s">
        <v>83</v>
      </c>
      <c r="AV101" s="13" t="s">
        <v>83</v>
      </c>
      <c r="AW101" s="13" t="s">
        <v>36</v>
      </c>
      <c r="AX101" s="13" t="s">
        <v>74</v>
      </c>
      <c r="AY101" s="237" t="s">
        <v>136</v>
      </c>
    </row>
    <row r="102" spans="1:51" s="13" customFormat="1" ht="12">
      <c r="A102" s="13"/>
      <c r="B102" s="226"/>
      <c r="C102" s="227"/>
      <c r="D102" s="228" t="s">
        <v>145</v>
      </c>
      <c r="E102" s="229" t="s">
        <v>18</v>
      </c>
      <c r="F102" s="230" t="s">
        <v>446</v>
      </c>
      <c r="G102" s="227"/>
      <c r="H102" s="231">
        <v>17.96</v>
      </c>
      <c r="I102" s="232"/>
      <c r="J102" s="227"/>
      <c r="K102" s="227"/>
      <c r="L102" s="233"/>
      <c r="M102" s="234"/>
      <c r="N102" s="235"/>
      <c r="O102" s="235"/>
      <c r="P102" s="235"/>
      <c r="Q102" s="235"/>
      <c r="R102" s="235"/>
      <c r="S102" s="235"/>
      <c r="T102" s="23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7" t="s">
        <v>145</v>
      </c>
      <c r="AU102" s="237" t="s">
        <v>83</v>
      </c>
      <c r="AV102" s="13" t="s">
        <v>83</v>
      </c>
      <c r="AW102" s="13" t="s">
        <v>36</v>
      </c>
      <c r="AX102" s="13" t="s">
        <v>74</v>
      </c>
      <c r="AY102" s="237" t="s">
        <v>136</v>
      </c>
    </row>
    <row r="103" spans="1:51" s="15" customFormat="1" ht="12">
      <c r="A103" s="15"/>
      <c r="B103" s="253"/>
      <c r="C103" s="254"/>
      <c r="D103" s="228" t="s">
        <v>145</v>
      </c>
      <c r="E103" s="255" t="s">
        <v>18</v>
      </c>
      <c r="F103" s="256" t="s">
        <v>173</v>
      </c>
      <c r="G103" s="254"/>
      <c r="H103" s="257">
        <v>270.28</v>
      </c>
      <c r="I103" s="258"/>
      <c r="J103" s="254"/>
      <c r="K103" s="254"/>
      <c r="L103" s="259"/>
      <c r="M103" s="260"/>
      <c r="N103" s="261"/>
      <c r="O103" s="261"/>
      <c r="P103" s="261"/>
      <c r="Q103" s="261"/>
      <c r="R103" s="261"/>
      <c r="S103" s="261"/>
      <c r="T103" s="262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3" t="s">
        <v>145</v>
      </c>
      <c r="AU103" s="263" t="s">
        <v>83</v>
      </c>
      <c r="AV103" s="15" t="s">
        <v>143</v>
      </c>
      <c r="AW103" s="15" t="s">
        <v>36</v>
      </c>
      <c r="AX103" s="15" t="s">
        <v>81</v>
      </c>
      <c r="AY103" s="263" t="s">
        <v>136</v>
      </c>
    </row>
    <row r="104" spans="1:65" s="2" customFormat="1" ht="22.2" customHeight="1">
      <c r="A104" s="40"/>
      <c r="B104" s="41"/>
      <c r="C104" s="214" t="s">
        <v>151</v>
      </c>
      <c r="D104" s="214" t="s">
        <v>139</v>
      </c>
      <c r="E104" s="215" t="s">
        <v>447</v>
      </c>
      <c r="F104" s="216" t="s">
        <v>448</v>
      </c>
      <c r="G104" s="217" t="s">
        <v>165</v>
      </c>
      <c r="H104" s="218">
        <v>4054.2</v>
      </c>
      <c r="I104" s="219"/>
      <c r="J104" s="218">
        <f>ROUND(I104*H104,2)</f>
        <v>0</v>
      </c>
      <c r="K104" s="216" t="s">
        <v>166</v>
      </c>
      <c r="L104" s="46"/>
      <c r="M104" s="220" t="s">
        <v>18</v>
      </c>
      <c r="N104" s="221" t="s">
        <v>45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143</v>
      </c>
      <c r="AT104" s="224" t="s">
        <v>139</v>
      </c>
      <c r="AU104" s="224" t="s">
        <v>83</v>
      </c>
      <c r="AY104" s="19" t="s">
        <v>136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81</v>
      </c>
      <c r="BK104" s="225">
        <f>ROUND(I104*H104,2)</f>
        <v>0</v>
      </c>
      <c r="BL104" s="19" t="s">
        <v>143</v>
      </c>
      <c r="BM104" s="224" t="s">
        <v>449</v>
      </c>
    </row>
    <row r="105" spans="1:47" s="2" customFormat="1" ht="12">
      <c r="A105" s="40"/>
      <c r="B105" s="41"/>
      <c r="C105" s="42"/>
      <c r="D105" s="248" t="s">
        <v>168</v>
      </c>
      <c r="E105" s="42"/>
      <c r="F105" s="249" t="s">
        <v>450</v>
      </c>
      <c r="G105" s="42"/>
      <c r="H105" s="42"/>
      <c r="I105" s="250"/>
      <c r="J105" s="42"/>
      <c r="K105" s="42"/>
      <c r="L105" s="46"/>
      <c r="M105" s="251"/>
      <c r="N105" s="252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168</v>
      </c>
      <c r="AU105" s="19" t="s">
        <v>83</v>
      </c>
    </row>
    <row r="106" spans="1:51" s="13" customFormat="1" ht="12">
      <c r="A106" s="13"/>
      <c r="B106" s="226"/>
      <c r="C106" s="227"/>
      <c r="D106" s="228" t="s">
        <v>145</v>
      </c>
      <c r="E106" s="229" t="s">
        <v>18</v>
      </c>
      <c r="F106" s="230" t="s">
        <v>451</v>
      </c>
      <c r="G106" s="227"/>
      <c r="H106" s="231">
        <v>4054.2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145</v>
      </c>
      <c r="AU106" s="237" t="s">
        <v>83</v>
      </c>
      <c r="AV106" s="13" t="s">
        <v>83</v>
      </c>
      <c r="AW106" s="13" t="s">
        <v>36</v>
      </c>
      <c r="AX106" s="13" t="s">
        <v>81</v>
      </c>
      <c r="AY106" s="237" t="s">
        <v>136</v>
      </c>
    </row>
    <row r="107" spans="1:65" s="2" customFormat="1" ht="22.2" customHeight="1">
      <c r="A107" s="40"/>
      <c r="B107" s="41"/>
      <c r="C107" s="214" t="s">
        <v>143</v>
      </c>
      <c r="D107" s="214" t="s">
        <v>139</v>
      </c>
      <c r="E107" s="215" t="s">
        <v>452</v>
      </c>
      <c r="F107" s="216" t="s">
        <v>453</v>
      </c>
      <c r="G107" s="217" t="s">
        <v>165</v>
      </c>
      <c r="H107" s="218">
        <v>270.28</v>
      </c>
      <c r="I107" s="219"/>
      <c r="J107" s="218">
        <f>ROUND(I107*H107,2)</f>
        <v>0</v>
      </c>
      <c r="K107" s="216" t="s">
        <v>166</v>
      </c>
      <c r="L107" s="46"/>
      <c r="M107" s="220" t="s">
        <v>18</v>
      </c>
      <c r="N107" s="221" t="s">
        <v>45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143</v>
      </c>
      <c r="AT107" s="224" t="s">
        <v>139</v>
      </c>
      <c r="AU107" s="224" t="s">
        <v>83</v>
      </c>
      <c r="AY107" s="19" t="s">
        <v>136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9" t="s">
        <v>81</v>
      </c>
      <c r="BK107" s="225">
        <f>ROUND(I107*H107,2)</f>
        <v>0</v>
      </c>
      <c r="BL107" s="19" t="s">
        <v>143</v>
      </c>
      <c r="BM107" s="224" t="s">
        <v>454</v>
      </c>
    </row>
    <row r="108" spans="1:47" s="2" customFormat="1" ht="12">
      <c r="A108" s="40"/>
      <c r="B108" s="41"/>
      <c r="C108" s="42"/>
      <c r="D108" s="248" t="s">
        <v>168</v>
      </c>
      <c r="E108" s="42"/>
      <c r="F108" s="249" t="s">
        <v>455</v>
      </c>
      <c r="G108" s="42"/>
      <c r="H108" s="42"/>
      <c r="I108" s="250"/>
      <c r="J108" s="42"/>
      <c r="K108" s="42"/>
      <c r="L108" s="46"/>
      <c r="M108" s="251"/>
      <c r="N108" s="252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168</v>
      </c>
      <c r="AU108" s="19" t="s">
        <v>83</v>
      </c>
    </row>
    <row r="109" spans="1:51" s="13" customFormat="1" ht="12">
      <c r="A109" s="13"/>
      <c r="B109" s="226"/>
      <c r="C109" s="227"/>
      <c r="D109" s="228" t="s">
        <v>145</v>
      </c>
      <c r="E109" s="229" t="s">
        <v>18</v>
      </c>
      <c r="F109" s="230" t="s">
        <v>456</v>
      </c>
      <c r="G109" s="227"/>
      <c r="H109" s="231">
        <v>270.28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145</v>
      </c>
      <c r="AU109" s="237" t="s">
        <v>83</v>
      </c>
      <c r="AV109" s="13" t="s">
        <v>83</v>
      </c>
      <c r="AW109" s="13" t="s">
        <v>36</v>
      </c>
      <c r="AX109" s="13" t="s">
        <v>81</v>
      </c>
      <c r="AY109" s="237" t="s">
        <v>136</v>
      </c>
    </row>
    <row r="110" spans="1:65" s="2" customFormat="1" ht="14.4" customHeight="1">
      <c r="A110" s="40"/>
      <c r="B110" s="41"/>
      <c r="C110" s="214" t="s">
        <v>162</v>
      </c>
      <c r="D110" s="214" t="s">
        <v>139</v>
      </c>
      <c r="E110" s="215" t="s">
        <v>203</v>
      </c>
      <c r="F110" s="216" t="s">
        <v>204</v>
      </c>
      <c r="G110" s="217" t="s">
        <v>165</v>
      </c>
      <c r="H110" s="218">
        <v>187.8</v>
      </c>
      <c r="I110" s="219"/>
      <c r="J110" s="218">
        <f>ROUND(I110*H110,2)</f>
        <v>0</v>
      </c>
      <c r="K110" s="216" t="s">
        <v>18</v>
      </c>
      <c r="L110" s="46"/>
      <c r="M110" s="220" t="s">
        <v>18</v>
      </c>
      <c r="N110" s="221" t="s">
        <v>45</v>
      </c>
      <c r="O110" s="86"/>
      <c r="P110" s="222">
        <f>O110*H110</f>
        <v>0</v>
      </c>
      <c r="Q110" s="222">
        <v>1E-05</v>
      </c>
      <c r="R110" s="222">
        <f>Q110*H110</f>
        <v>0.0018780000000000003</v>
      </c>
      <c r="S110" s="222">
        <v>0</v>
      </c>
      <c r="T110" s="22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143</v>
      </c>
      <c r="AT110" s="224" t="s">
        <v>139</v>
      </c>
      <c r="AU110" s="224" t="s">
        <v>83</v>
      </c>
      <c r="AY110" s="19" t="s">
        <v>136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81</v>
      </c>
      <c r="BK110" s="225">
        <f>ROUND(I110*H110,2)</f>
        <v>0</v>
      </c>
      <c r="BL110" s="19" t="s">
        <v>143</v>
      </c>
      <c r="BM110" s="224" t="s">
        <v>457</v>
      </c>
    </row>
    <row r="111" spans="1:51" s="14" customFormat="1" ht="12">
      <c r="A111" s="14"/>
      <c r="B111" s="238"/>
      <c r="C111" s="239"/>
      <c r="D111" s="228" t="s">
        <v>145</v>
      </c>
      <c r="E111" s="240" t="s">
        <v>18</v>
      </c>
      <c r="F111" s="241" t="s">
        <v>207</v>
      </c>
      <c r="G111" s="239"/>
      <c r="H111" s="240" t="s">
        <v>18</v>
      </c>
      <c r="I111" s="242"/>
      <c r="J111" s="239"/>
      <c r="K111" s="239"/>
      <c r="L111" s="243"/>
      <c r="M111" s="244"/>
      <c r="N111" s="245"/>
      <c r="O111" s="245"/>
      <c r="P111" s="245"/>
      <c r="Q111" s="245"/>
      <c r="R111" s="245"/>
      <c r="S111" s="245"/>
      <c r="T111" s="246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7" t="s">
        <v>145</v>
      </c>
      <c r="AU111" s="247" t="s">
        <v>83</v>
      </c>
      <c r="AV111" s="14" t="s">
        <v>81</v>
      </c>
      <c r="AW111" s="14" t="s">
        <v>36</v>
      </c>
      <c r="AX111" s="14" t="s">
        <v>74</v>
      </c>
      <c r="AY111" s="247" t="s">
        <v>136</v>
      </c>
    </row>
    <row r="112" spans="1:51" s="13" customFormat="1" ht="12">
      <c r="A112" s="13"/>
      <c r="B112" s="226"/>
      <c r="C112" s="227"/>
      <c r="D112" s="228" t="s">
        <v>145</v>
      </c>
      <c r="E112" s="229" t="s">
        <v>18</v>
      </c>
      <c r="F112" s="230" t="s">
        <v>458</v>
      </c>
      <c r="G112" s="227"/>
      <c r="H112" s="231">
        <v>187.8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145</v>
      </c>
      <c r="AU112" s="237" t="s">
        <v>83</v>
      </c>
      <c r="AV112" s="13" t="s">
        <v>83</v>
      </c>
      <c r="AW112" s="13" t="s">
        <v>36</v>
      </c>
      <c r="AX112" s="13" t="s">
        <v>74</v>
      </c>
      <c r="AY112" s="237" t="s">
        <v>136</v>
      </c>
    </row>
    <row r="113" spans="1:51" s="15" customFormat="1" ht="12">
      <c r="A113" s="15"/>
      <c r="B113" s="253"/>
      <c r="C113" s="254"/>
      <c r="D113" s="228" t="s">
        <v>145</v>
      </c>
      <c r="E113" s="255" t="s">
        <v>18</v>
      </c>
      <c r="F113" s="256" t="s">
        <v>173</v>
      </c>
      <c r="G113" s="254"/>
      <c r="H113" s="257">
        <v>187.8</v>
      </c>
      <c r="I113" s="258"/>
      <c r="J113" s="254"/>
      <c r="K113" s="254"/>
      <c r="L113" s="259"/>
      <c r="M113" s="260"/>
      <c r="N113" s="261"/>
      <c r="O113" s="261"/>
      <c r="P113" s="261"/>
      <c r="Q113" s="261"/>
      <c r="R113" s="261"/>
      <c r="S113" s="261"/>
      <c r="T113" s="262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63" t="s">
        <v>145</v>
      </c>
      <c r="AU113" s="263" t="s">
        <v>83</v>
      </c>
      <c r="AV113" s="15" t="s">
        <v>143</v>
      </c>
      <c r="AW113" s="15" t="s">
        <v>36</v>
      </c>
      <c r="AX113" s="15" t="s">
        <v>81</v>
      </c>
      <c r="AY113" s="263" t="s">
        <v>136</v>
      </c>
    </row>
    <row r="114" spans="1:65" s="2" customFormat="1" ht="22.2" customHeight="1">
      <c r="A114" s="40"/>
      <c r="B114" s="41"/>
      <c r="C114" s="214" t="s">
        <v>174</v>
      </c>
      <c r="D114" s="214" t="s">
        <v>139</v>
      </c>
      <c r="E114" s="215" t="s">
        <v>459</v>
      </c>
      <c r="F114" s="216" t="s">
        <v>460</v>
      </c>
      <c r="G114" s="217" t="s">
        <v>165</v>
      </c>
      <c r="H114" s="218">
        <v>187.8</v>
      </c>
      <c r="I114" s="219"/>
      <c r="J114" s="218">
        <f>ROUND(I114*H114,2)</f>
        <v>0</v>
      </c>
      <c r="K114" s="216" t="s">
        <v>166</v>
      </c>
      <c r="L114" s="46"/>
      <c r="M114" s="220" t="s">
        <v>18</v>
      </c>
      <c r="N114" s="221" t="s">
        <v>45</v>
      </c>
      <c r="O114" s="86"/>
      <c r="P114" s="222">
        <f>O114*H114</f>
        <v>0</v>
      </c>
      <c r="Q114" s="222">
        <v>0</v>
      </c>
      <c r="R114" s="222">
        <f>Q114*H114</f>
        <v>0</v>
      </c>
      <c r="S114" s="222">
        <v>0</v>
      </c>
      <c r="T114" s="223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4" t="s">
        <v>143</v>
      </c>
      <c r="AT114" s="224" t="s">
        <v>139</v>
      </c>
      <c r="AU114" s="224" t="s">
        <v>83</v>
      </c>
      <c r="AY114" s="19" t="s">
        <v>136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9" t="s">
        <v>81</v>
      </c>
      <c r="BK114" s="225">
        <f>ROUND(I114*H114,2)</f>
        <v>0</v>
      </c>
      <c r="BL114" s="19" t="s">
        <v>143</v>
      </c>
      <c r="BM114" s="224" t="s">
        <v>461</v>
      </c>
    </row>
    <row r="115" spans="1:47" s="2" customFormat="1" ht="12">
      <c r="A115" s="40"/>
      <c r="B115" s="41"/>
      <c r="C115" s="42"/>
      <c r="D115" s="248" t="s">
        <v>168</v>
      </c>
      <c r="E115" s="42"/>
      <c r="F115" s="249" t="s">
        <v>462</v>
      </c>
      <c r="G115" s="42"/>
      <c r="H115" s="42"/>
      <c r="I115" s="250"/>
      <c r="J115" s="42"/>
      <c r="K115" s="42"/>
      <c r="L115" s="46"/>
      <c r="M115" s="251"/>
      <c r="N115" s="252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168</v>
      </c>
      <c r="AU115" s="19" t="s">
        <v>83</v>
      </c>
    </row>
    <row r="116" spans="1:51" s="13" customFormat="1" ht="12">
      <c r="A116" s="13"/>
      <c r="B116" s="226"/>
      <c r="C116" s="227"/>
      <c r="D116" s="228" t="s">
        <v>145</v>
      </c>
      <c r="E116" s="229" t="s">
        <v>18</v>
      </c>
      <c r="F116" s="230" t="s">
        <v>463</v>
      </c>
      <c r="G116" s="227"/>
      <c r="H116" s="231">
        <v>187.8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145</v>
      </c>
      <c r="AU116" s="237" t="s">
        <v>83</v>
      </c>
      <c r="AV116" s="13" t="s">
        <v>83</v>
      </c>
      <c r="AW116" s="13" t="s">
        <v>36</v>
      </c>
      <c r="AX116" s="13" t="s">
        <v>81</v>
      </c>
      <c r="AY116" s="237" t="s">
        <v>136</v>
      </c>
    </row>
    <row r="117" spans="1:63" s="12" customFormat="1" ht="22.8" customHeight="1">
      <c r="A117" s="12"/>
      <c r="B117" s="198"/>
      <c r="C117" s="199"/>
      <c r="D117" s="200" t="s">
        <v>73</v>
      </c>
      <c r="E117" s="212" t="s">
        <v>209</v>
      </c>
      <c r="F117" s="212" t="s">
        <v>210</v>
      </c>
      <c r="G117" s="199"/>
      <c r="H117" s="199"/>
      <c r="I117" s="202"/>
      <c r="J117" s="213">
        <f>BK117</f>
        <v>0</v>
      </c>
      <c r="K117" s="199"/>
      <c r="L117" s="204"/>
      <c r="M117" s="205"/>
      <c r="N117" s="206"/>
      <c r="O117" s="206"/>
      <c r="P117" s="207">
        <f>SUM(P118:P255)</f>
        <v>0</v>
      </c>
      <c r="Q117" s="206"/>
      <c r="R117" s="207">
        <f>SUM(R118:R255)</f>
        <v>12.377279099999999</v>
      </c>
      <c r="S117" s="206"/>
      <c r="T117" s="208">
        <f>SUM(T118:T255)</f>
        <v>33.825300000000006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9" t="s">
        <v>81</v>
      </c>
      <c r="AT117" s="210" t="s">
        <v>73</v>
      </c>
      <c r="AU117" s="210" t="s">
        <v>81</v>
      </c>
      <c r="AY117" s="209" t="s">
        <v>136</v>
      </c>
      <c r="BK117" s="211">
        <f>SUM(BK118:BK255)</f>
        <v>0</v>
      </c>
    </row>
    <row r="118" spans="1:65" s="2" customFormat="1" ht="14.4" customHeight="1">
      <c r="A118" s="40"/>
      <c r="B118" s="41"/>
      <c r="C118" s="214" t="s">
        <v>180</v>
      </c>
      <c r="D118" s="214" t="s">
        <v>139</v>
      </c>
      <c r="E118" s="215" t="s">
        <v>464</v>
      </c>
      <c r="F118" s="216" t="s">
        <v>465</v>
      </c>
      <c r="G118" s="217" t="s">
        <v>165</v>
      </c>
      <c r="H118" s="218">
        <v>78.68</v>
      </c>
      <c r="I118" s="219"/>
      <c r="J118" s="218">
        <f>ROUND(I118*H118,2)</f>
        <v>0</v>
      </c>
      <c r="K118" s="216" t="s">
        <v>18</v>
      </c>
      <c r="L118" s="46"/>
      <c r="M118" s="220" t="s">
        <v>18</v>
      </c>
      <c r="N118" s="221" t="s">
        <v>45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143</v>
      </c>
      <c r="AT118" s="224" t="s">
        <v>139</v>
      </c>
      <c r="AU118" s="224" t="s">
        <v>83</v>
      </c>
      <c r="AY118" s="19" t="s">
        <v>136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81</v>
      </c>
      <c r="BK118" s="225">
        <f>ROUND(I118*H118,2)</f>
        <v>0</v>
      </c>
      <c r="BL118" s="19" t="s">
        <v>143</v>
      </c>
      <c r="BM118" s="224" t="s">
        <v>466</v>
      </c>
    </row>
    <row r="119" spans="1:51" s="14" customFormat="1" ht="12">
      <c r="A119" s="14"/>
      <c r="B119" s="238"/>
      <c r="C119" s="239"/>
      <c r="D119" s="228" t="s">
        <v>145</v>
      </c>
      <c r="E119" s="240" t="s">
        <v>18</v>
      </c>
      <c r="F119" s="241" t="s">
        <v>467</v>
      </c>
      <c r="G119" s="239"/>
      <c r="H119" s="240" t="s">
        <v>18</v>
      </c>
      <c r="I119" s="242"/>
      <c r="J119" s="239"/>
      <c r="K119" s="239"/>
      <c r="L119" s="243"/>
      <c r="M119" s="244"/>
      <c r="N119" s="245"/>
      <c r="O119" s="245"/>
      <c r="P119" s="245"/>
      <c r="Q119" s="245"/>
      <c r="R119" s="245"/>
      <c r="S119" s="245"/>
      <c r="T119" s="246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7" t="s">
        <v>145</v>
      </c>
      <c r="AU119" s="247" t="s">
        <v>83</v>
      </c>
      <c r="AV119" s="14" t="s">
        <v>81</v>
      </c>
      <c r="AW119" s="14" t="s">
        <v>36</v>
      </c>
      <c r="AX119" s="14" t="s">
        <v>74</v>
      </c>
      <c r="AY119" s="247" t="s">
        <v>136</v>
      </c>
    </row>
    <row r="120" spans="1:51" s="14" customFormat="1" ht="12">
      <c r="A120" s="14"/>
      <c r="B120" s="238"/>
      <c r="C120" s="239"/>
      <c r="D120" s="228" t="s">
        <v>145</v>
      </c>
      <c r="E120" s="240" t="s">
        <v>18</v>
      </c>
      <c r="F120" s="241" t="s">
        <v>468</v>
      </c>
      <c r="G120" s="239"/>
      <c r="H120" s="240" t="s">
        <v>18</v>
      </c>
      <c r="I120" s="242"/>
      <c r="J120" s="239"/>
      <c r="K120" s="239"/>
      <c r="L120" s="243"/>
      <c r="M120" s="244"/>
      <c r="N120" s="245"/>
      <c r="O120" s="245"/>
      <c r="P120" s="245"/>
      <c r="Q120" s="245"/>
      <c r="R120" s="245"/>
      <c r="S120" s="245"/>
      <c r="T120" s="246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47" t="s">
        <v>145</v>
      </c>
      <c r="AU120" s="247" t="s">
        <v>83</v>
      </c>
      <c r="AV120" s="14" t="s">
        <v>81</v>
      </c>
      <c r="AW120" s="14" t="s">
        <v>36</v>
      </c>
      <c r="AX120" s="14" t="s">
        <v>74</v>
      </c>
      <c r="AY120" s="247" t="s">
        <v>136</v>
      </c>
    </row>
    <row r="121" spans="1:51" s="13" customFormat="1" ht="12">
      <c r="A121" s="13"/>
      <c r="B121" s="226"/>
      <c r="C121" s="227"/>
      <c r="D121" s="228" t="s">
        <v>145</v>
      </c>
      <c r="E121" s="229" t="s">
        <v>18</v>
      </c>
      <c r="F121" s="230" t="s">
        <v>469</v>
      </c>
      <c r="G121" s="227"/>
      <c r="H121" s="231">
        <v>78.68</v>
      </c>
      <c r="I121" s="232"/>
      <c r="J121" s="227"/>
      <c r="K121" s="227"/>
      <c r="L121" s="233"/>
      <c r="M121" s="234"/>
      <c r="N121" s="235"/>
      <c r="O121" s="235"/>
      <c r="P121" s="235"/>
      <c r="Q121" s="235"/>
      <c r="R121" s="235"/>
      <c r="S121" s="235"/>
      <c r="T121" s="236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7" t="s">
        <v>145</v>
      </c>
      <c r="AU121" s="237" t="s">
        <v>83</v>
      </c>
      <c r="AV121" s="13" t="s">
        <v>83</v>
      </c>
      <c r="AW121" s="13" t="s">
        <v>36</v>
      </c>
      <c r="AX121" s="13" t="s">
        <v>74</v>
      </c>
      <c r="AY121" s="237" t="s">
        <v>136</v>
      </c>
    </row>
    <row r="122" spans="1:51" s="15" customFormat="1" ht="12">
      <c r="A122" s="15"/>
      <c r="B122" s="253"/>
      <c r="C122" s="254"/>
      <c r="D122" s="228" t="s">
        <v>145</v>
      </c>
      <c r="E122" s="255" t="s">
        <v>18</v>
      </c>
      <c r="F122" s="256" t="s">
        <v>173</v>
      </c>
      <c r="G122" s="254"/>
      <c r="H122" s="257">
        <v>78.68</v>
      </c>
      <c r="I122" s="258"/>
      <c r="J122" s="254"/>
      <c r="K122" s="254"/>
      <c r="L122" s="259"/>
      <c r="M122" s="260"/>
      <c r="N122" s="261"/>
      <c r="O122" s="261"/>
      <c r="P122" s="261"/>
      <c r="Q122" s="261"/>
      <c r="R122" s="261"/>
      <c r="S122" s="261"/>
      <c r="T122" s="26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3" t="s">
        <v>145</v>
      </c>
      <c r="AU122" s="263" t="s">
        <v>83</v>
      </c>
      <c r="AV122" s="15" t="s">
        <v>143</v>
      </c>
      <c r="AW122" s="15" t="s">
        <v>36</v>
      </c>
      <c r="AX122" s="15" t="s">
        <v>81</v>
      </c>
      <c r="AY122" s="263" t="s">
        <v>136</v>
      </c>
    </row>
    <row r="123" spans="1:65" s="2" customFormat="1" ht="14.4" customHeight="1">
      <c r="A123" s="40"/>
      <c r="B123" s="41"/>
      <c r="C123" s="214" t="s">
        <v>137</v>
      </c>
      <c r="D123" s="214" t="s">
        <v>139</v>
      </c>
      <c r="E123" s="215" t="s">
        <v>246</v>
      </c>
      <c r="F123" s="216" t="s">
        <v>247</v>
      </c>
      <c r="G123" s="217" t="s">
        <v>165</v>
      </c>
      <c r="H123" s="218">
        <v>440.72</v>
      </c>
      <c r="I123" s="219"/>
      <c r="J123" s="218">
        <f>ROUND(I123*H123,2)</f>
        <v>0</v>
      </c>
      <c r="K123" s="216" t="s">
        <v>166</v>
      </c>
      <c r="L123" s="46"/>
      <c r="M123" s="220" t="s">
        <v>18</v>
      </c>
      <c r="N123" s="221" t="s">
        <v>45</v>
      </c>
      <c r="O123" s="86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4" t="s">
        <v>143</v>
      </c>
      <c r="AT123" s="224" t="s">
        <v>139</v>
      </c>
      <c r="AU123" s="224" t="s">
        <v>83</v>
      </c>
      <c r="AY123" s="19" t="s">
        <v>136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9" t="s">
        <v>81</v>
      </c>
      <c r="BK123" s="225">
        <f>ROUND(I123*H123,2)</f>
        <v>0</v>
      </c>
      <c r="BL123" s="19" t="s">
        <v>143</v>
      </c>
      <c r="BM123" s="224" t="s">
        <v>470</v>
      </c>
    </row>
    <row r="124" spans="1:47" s="2" customFormat="1" ht="12">
      <c r="A124" s="40"/>
      <c r="B124" s="41"/>
      <c r="C124" s="42"/>
      <c r="D124" s="248" t="s">
        <v>168</v>
      </c>
      <c r="E124" s="42"/>
      <c r="F124" s="249" t="s">
        <v>249</v>
      </c>
      <c r="G124" s="42"/>
      <c r="H124" s="42"/>
      <c r="I124" s="250"/>
      <c r="J124" s="42"/>
      <c r="K124" s="42"/>
      <c r="L124" s="46"/>
      <c r="M124" s="251"/>
      <c r="N124" s="252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168</v>
      </c>
      <c r="AU124" s="19" t="s">
        <v>83</v>
      </c>
    </row>
    <row r="125" spans="1:51" s="14" customFormat="1" ht="12">
      <c r="A125" s="14"/>
      <c r="B125" s="238"/>
      <c r="C125" s="239"/>
      <c r="D125" s="228" t="s">
        <v>145</v>
      </c>
      <c r="E125" s="240" t="s">
        <v>18</v>
      </c>
      <c r="F125" s="241" t="s">
        <v>467</v>
      </c>
      <c r="G125" s="239"/>
      <c r="H125" s="240" t="s">
        <v>18</v>
      </c>
      <c r="I125" s="242"/>
      <c r="J125" s="239"/>
      <c r="K125" s="239"/>
      <c r="L125" s="243"/>
      <c r="M125" s="244"/>
      <c r="N125" s="245"/>
      <c r="O125" s="245"/>
      <c r="P125" s="245"/>
      <c r="Q125" s="245"/>
      <c r="R125" s="245"/>
      <c r="S125" s="245"/>
      <c r="T125" s="246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7" t="s">
        <v>145</v>
      </c>
      <c r="AU125" s="247" t="s">
        <v>83</v>
      </c>
      <c r="AV125" s="14" t="s">
        <v>81</v>
      </c>
      <c r="AW125" s="14" t="s">
        <v>36</v>
      </c>
      <c r="AX125" s="14" t="s">
        <v>74</v>
      </c>
      <c r="AY125" s="247" t="s">
        <v>136</v>
      </c>
    </row>
    <row r="126" spans="1:51" s="14" customFormat="1" ht="12">
      <c r="A126" s="14"/>
      <c r="B126" s="238"/>
      <c r="C126" s="239"/>
      <c r="D126" s="228" t="s">
        <v>145</v>
      </c>
      <c r="E126" s="240" t="s">
        <v>18</v>
      </c>
      <c r="F126" s="241" t="s">
        <v>217</v>
      </c>
      <c r="G126" s="239"/>
      <c r="H126" s="240" t="s">
        <v>18</v>
      </c>
      <c r="I126" s="242"/>
      <c r="J126" s="239"/>
      <c r="K126" s="239"/>
      <c r="L126" s="243"/>
      <c r="M126" s="244"/>
      <c r="N126" s="245"/>
      <c r="O126" s="245"/>
      <c r="P126" s="245"/>
      <c r="Q126" s="245"/>
      <c r="R126" s="245"/>
      <c r="S126" s="245"/>
      <c r="T126" s="246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7" t="s">
        <v>145</v>
      </c>
      <c r="AU126" s="247" t="s">
        <v>83</v>
      </c>
      <c r="AV126" s="14" t="s">
        <v>81</v>
      </c>
      <c r="AW126" s="14" t="s">
        <v>36</v>
      </c>
      <c r="AX126" s="14" t="s">
        <v>74</v>
      </c>
      <c r="AY126" s="247" t="s">
        <v>136</v>
      </c>
    </row>
    <row r="127" spans="1:51" s="13" customFormat="1" ht="12">
      <c r="A127" s="13"/>
      <c r="B127" s="226"/>
      <c r="C127" s="227"/>
      <c r="D127" s="228" t="s">
        <v>145</v>
      </c>
      <c r="E127" s="229" t="s">
        <v>18</v>
      </c>
      <c r="F127" s="230" t="s">
        <v>471</v>
      </c>
      <c r="G127" s="227"/>
      <c r="H127" s="231">
        <v>159.22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145</v>
      </c>
      <c r="AU127" s="237" t="s">
        <v>83</v>
      </c>
      <c r="AV127" s="13" t="s">
        <v>83</v>
      </c>
      <c r="AW127" s="13" t="s">
        <v>36</v>
      </c>
      <c r="AX127" s="13" t="s">
        <v>74</v>
      </c>
      <c r="AY127" s="237" t="s">
        <v>136</v>
      </c>
    </row>
    <row r="128" spans="1:51" s="13" customFormat="1" ht="12">
      <c r="A128" s="13"/>
      <c r="B128" s="226"/>
      <c r="C128" s="227"/>
      <c r="D128" s="228" t="s">
        <v>145</v>
      </c>
      <c r="E128" s="229" t="s">
        <v>18</v>
      </c>
      <c r="F128" s="230" t="s">
        <v>472</v>
      </c>
      <c r="G128" s="227"/>
      <c r="H128" s="231">
        <v>-0.76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145</v>
      </c>
      <c r="AU128" s="237" t="s">
        <v>83</v>
      </c>
      <c r="AV128" s="13" t="s">
        <v>83</v>
      </c>
      <c r="AW128" s="13" t="s">
        <v>36</v>
      </c>
      <c r="AX128" s="13" t="s">
        <v>74</v>
      </c>
      <c r="AY128" s="237" t="s">
        <v>136</v>
      </c>
    </row>
    <row r="129" spans="1:51" s="14" customFormat="1" ht="12">
      <c r="A129" s="14"/>
      <c r="B129" s="238"/>
      <c r="C129" s="239"/>
      <c r="D129" s="228" t="s">
        <v>145</v>
      </c>
      <c r="E129" s="240" t="s">
        <v>18</v>
      </c>
      <c r="F129" s="241" t="s">
        <v>473</v>
      </c>
      <c r="G129" s="239"/>
      <c r="H129" s="240" t="s">
        <v>18</v>
      </c>
      <c r="I129" s="242"/>
      <c r="J129" s="239"/>
      <c r="K129" s="239"/>
      <c r="L129" s="243"/>
      <c r="M129" s="244"/>
      <c r="N129" s="245"/>
      <c r="O129" s="245"/>
      <c r="P129" s="245"/>
      <c r="Q129" s="245"/>
      <c r="R129" s="245"/>
      <c r="S129" s="245"/>
      <c r="T129" s="246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7" t="s">
        <v>145</v>
      </c>
      <c r="AU129" s="247" t="s">
        <v>83</v>
      </c>
      <c r="AV129" s="14" t="s">
        <v>81</v>
      </c>
      <c r="AW129" s="14" t="s">
        <v>36</v>
      </c>
      <c r="AX129" s="14" t="s">
        <v>74</v>
      </c>
      <c r="AY129" s="247" t="s">
        <v>136</v>
      </c>
    </row>
    <row r="130" spans="1:51" s="13" customFormat="1" ht="12">
      <c r="A130" s="13"/>
      <c r="B130" s="226"/>
      <c r="C130" s="227"/>
      <c r="D130" s="228" t="s">
        <v>145</v>
      </c>
      <c r="E130" s="229" t="s">
        <v>18</v>
      </c>
      <c r="F130" s="230" t="s">
        <v>474</v>
      </c>
      <c r="G130" s="227"/>
      <c r="H130" s="231">
        <v>-2.89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145</v>
      </c>
      <c r="AU130" s="237" t="s">
        <v>83</v>
      </c>
      <c r="AV130" s="13" t="s">
        <v>83</v>
      </c>
      <c r="AW130" s="13" t="s">
        <v>36</v>
      </c>
      <c r="AX130" s="13" t="s">
        <v>74</v>
      </c>
      <c r="AY130" s="237" t="s">
        <v>136</v>
      </c>
    </row>
    <row r="131" spans="1:51" s="13" customFormat="1" ht="12">
      <c r="A131" s="13"/>
      <c r="B131" s="226"/>
      <c r="C131" s="227"/>
      <c r="D131" s="228" t="s">
        <v>145</v>
      </c>
      <c r="E131" s="229" t="s">
        <v>18</v>
      </c>
      <c r="F131" s="230" t="s">
        <v>475</v>
      </c>
      <c r="G131" s="227"/>
      <c r="H131" s="231">
        <v>-3.5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145</v>
      </c>
      <c r="AU131" s="237" t="s">
        <v>83</v>
      </c>
      <c r="AV131" s="13" t="s">
        <v>83</v>
      </c>
      <c r="AW131" s="13" t="s">
        <v>36</v>
      </c>
      <c r="AX131" s="13" t="s">
        <v>74</v>
      </c>
      <c r="AY131" s="237" t="s">
        <v>136</v>
      </c>
    </row>
    <row r="132" spans="1:51" s="16" customFormat="1" ht="12">
      <c r="A132" s="16"/>
      <c r="B132" s="264"/>
      <c r="C132" s="265"/>
      <c r="D132" s="228" t="s">
        <v>145</v>
      </c>
      <c r="E132" s="266" t="s">
        <v>18</v>
      </c>
      <c r="F132" s="267" t="s">
        <v>221</v>
      </c>
      <c r="G132" s="265"/>
      <c r="H132" s="268">
        <v>152.07000000000002</v>
      </c>
      <c r="I132" s="269"/>
      <c r="J132" s="265"/>
      <c r="K132" s="265"/>
      <c r="L132" s="270"/>
      <c r="M132" s="271"/>
      <c r="N132" s="272"/>
      <c r="O132" s="272"/>
      <c r="P132" s="272"/>
      <c r="Q132" s="272"/>
      <c r="R132" s="272"/>
      <c r="S132" s="272"/>
      <c r="T132" s="273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T132" s="274" t="s">
        <v>145</v>
      </c>
      <c r="AU132" s="274" t="s">
        <v>83</v>
      </c>
      <c r="AV132" s="16" t="s">
        <v>151</v>
      </c>
      <c r="AW132" s="16" t="s">
        <v>36</v>
      </c>
      <c r="AX132" s="16" t="s">
        <v>74</v>
      </c>
      <c r="AY132" s="274" t="s">
        <v>136</v>
      </c>
    </row>
    <row r="133" spans="1:51" s="14" customFormat="1" ht="12">
      <c r="A133" s="14"/>
      <c r="B133" s="238"/>
      <c r="C133" s="239"/>
      <c r="D133" s="228" t="s">
        <v>145</v>
      </c>
      <c r="E133" s="240" t="s">
        <v>18</v>
      </c>
      <c r="F133" s="241" t="s">
        <v>222</v>
      </c>
      <c r="G133" s="239"/>
      <c r="H133" s="240" t="s">
        <v>18</v>
      </c>
      <c r="I133" s="242"/>
      <c r="J133" s="239"/>
      <c r="K133" s="239"/>
      <c r="L133" s="243"/>
      <c r="M133" s="244"/>
      <c r="N133" s="245"/>
      <c r="O133" s="245"/>
      <c r="P133" s="245"/>
      <c r="Q133" s="245"/>
      <c r="R133" s="245"/>
      <c r="S133" s="245"/>
      <c r="T133" s="24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7" t="s">
        <v>145</v>
      </c>
      <c r="AU133" s="247" t="s">
        <v>83</v>
      </c>
      <c r="AV133" s="14" t="s">
        <v>81</v>
      </c>
      <c r="AW133" s="14" t="s">
        <v>36</v>
      </c>
      <c r="AX133" s="14" t="s">
        <v>74</v>
      </c>
      <c r="AY133" s="247" t="s">
        <v>136</v>
      </c>
    </row>
    <row r="134" spans="1:51" s="13" customFormat="1" ht="12">
      <c r="A134" s="13"/>
      <c r="B134" s="226"/>
      <c r="C134" s="227"/>
      <c r="D134" s="228" t="s">
        <v>145</v>
      </c>
      <c r="E134" s="229" t="s">
        <v>18</v>
      </c>
      <c r="F134" s="230" t="s">
        <v>445</v>
      </c>
      <c r="G134" s="227"/>
      <c r="H134" s="231">
        <v>252.32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145</v>
      </c>
      <c r="AU134" s="237" t="s">
        <v>83</v>
      </c>
      <c r="AV134" s="13" t="s">
        <v>83</v>
      </c>
      <c r="AW134" s="13" t="s">
        <v>36</v>
      </c>
      <c r="AX134" s="13" t="s">
        <v>74</v>
      </c>
      <c r="AY134" s="237" t="s">
        <v>136</v>
      </c>
    </row>
    <row r="135" spans="1:51" s="13" customFormat="1" ht="12">
      <c r="A135" s="13"/>
      <c r="B135" s="226"/>
      <c r="C135" s="227"/>
      <c r="D135" s="228" t="s">
        <v>145</v>
      </c>
      <c r="E135" s="229" t="s">
        <v>18</v>
      </c>
      <c r="F135" s="230" t="s">
        <v>476</v>
      </c>
      <c r="G135" s="227"/>
      <c r="H135" s="231">
        <v>14.74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145</v>
      </c>
      <c r="AU135" s="237" t="s">
        <v>83</v>
      </c>
      <c r="AV135" s="13" t="s">
        <v>83</v>
      </c>
      <c r="AW135" s="13" t="s">
        <v>36</v>
      </c>
      <c r="AX135" s="13" t="s">
        <v>74</v>
      </c>
      <c r="AY135" s="237" t="s">
        <v>136</v>
      </c>
    </row>
    <row r="136" spans="1:51" s="16" customFormat="1" ht="12">
      <c r="A136" s="16"/>
      <c r="B136" s="264"/>
      <c r="C136" s="265"/>
      <c r="D136" s="228" t="s">
        <v>145</v>
      </c>
      <c r="E136" s="266" t="s">
        <v>18</v>
      </c>
      <c r="F136" s="267" t="s">
        <v>221</v>
      </c>
      <c r="G136" s="265"/>
      <c r="H136" s="268">
        <v>267.06</v>
      </c>
      <c r="I136" s="269"/>
      <c r="J136" s="265"/>
      <c r="K136" s="265"/>
      <c r="L136" s="270"/>
      <c r="M136" s="271"/>
      <c r="N136" s="272"/>
      <c r="O136" s="272"/>
      <c r="P136" s="272"/>
      <c r="Q136" s="272"/>
      <c r="R136" s="272"/>
      <c r="S136" s="272"/>
      <c r="T136" s="273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T136" s="274" t="s">
        <v>145</v>
      </c>
      <c r="AU136" s="274" t="s">
        <v>83</v>
      </c>
      <c r="AV136" s="16" t="s">
        <v>151</v>
      </c>
      <c r="AW136" s="16" t="s">
        <v>36</v>
      </c>
      <c r="AX136" s="16" t="s">
        <v>74</v>
      </c>
      <c r="AY136" s="274" t="s">
        <v>136</v>
      </c>
    </row>
    <row r="137" spans="1:51" s="14" customFormat="1" ht="12">
      <c r="A137" s="14"/>
      <c r="B137" s="238"/>
      <c r="C137" s="239"/>
      <c r="D137" s="228" t="s">
        <v>145</v>
      </c>
      <c r="E137" s="240" t="s">
        <v>18</v>
      </c>
      <c r="F137" s="241" t="s">
        <v>232</v>
      </c>
      <c r="G137" s="239"/>
      <c r="H137" s="240" t="s">
        <v>18</v>
      </c>
      <c r="I137" s="242"/>
      <c r="J137" s="239"/>
      <c r="K137" s="239"/>
      <c r="L137" s="243"/>
      <c r="M137" s="244"/>
      <c r="N137" s="245"/>
      <c r="O137" s="245"/>
      <c r="P137" s="245"/>
      <c r="Q137" s="245"/>
      <c r="R137" s="245"/>
      <c r="S137" s="245"/>
      <c r="T137" s="246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7" t="s">
        <v>145</v>
      </c>
      <c r="AU137" s="247" t="s">
        <v>83</v>
      </c>
      <c r="AV137" s="14" t="s">
        <v>81</v>
      </c>
      <c r="AW137" s="14" t="s">
        <v>36</v>
      </c>
      <c r="AX137" s="14" t="s">
        <v>74</v>
      </c>
      <c r="AY137" s="247" t="s">
        <v>136</v>
      </c>
    </row>
    <row r="138" spans="1:51" s="13" customFormat="1" ht="12">
      <c r="A138" s="13"/>
      <c r="B138" s="226"/>
      <c r="C138" s="227"/>
      <c r="D138" s="228" t="s">
        <v>145</v>
      </c>
      <c r="E138" s="229" t="s">
        <v>18</v>
      </c>
      <c r="F138" s="230" t="s">
        <v>477</v>
      </c>
      <c r="G138" s="227"/>
      <c r="H138" s="231">
        <v>2.05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145</v>
      </c>
      <c r="AU138" s="237" t="s">
        <v>83</v>
      </c>
      <c r="AV138" s="13" t="s">
        <v>83</v>
      </c>
      <c r="AW138" s="13" t="s">
        <v>36</v>
      </c>
      <c r="AX138" s="13" t="s">
        <v>74</v>
      </c>
      <c r="AY138" s="237" t="s">
        <v>136</v>
      </c>
    </row>
    <row r="139" spans="1:51" s="13" customFormat="1" ht="12">
      <c r="A139" s="13"/>
      <c r="B139" s="226"/>
      <c r="C139" s="227"/>
      <c r="D139" s="228" t="s">
        <v>145</v>
      </c>
      <c r="E139" s="229" t="s">
        <v>18</v>
      </c>
      <c r="F139" s="230" t="s">
        <v>478</v>
      </c>
      <c r="G139" s="227"/>
      <c r="H139" s="231">
        <v>2.76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145</v>
      </c>
      <c r="AU139" s="237" t="s">
        <v>83</v>
      </c>
      <c r="AV139" s="13" t="s">
        <v>83</v>
      </c>
      <c r="AW139" s="13" t="s">
        <v>36</v>
      </c>
      <c r="AX139" s="13" t="s">
        <v>74</v>
      </c>
      <c r="AY139" s="237" t="s">
        <v>136</v>
      </c>
    </row>
    <row r="140" spans="1:51" s="13" customFormat="1" ht="12">
      <c r="A140" s="13"/>
      <c r="B140" s="226"/>
      <c r="C140" s="227"/>
      <c r="D140" s="228" t="s">
        <v>145</v>
      </c>
      <c r="E140" s="229" t="s">
        <v>18</v>
      </c>
      <c r="F140" s="230" t="s">
        <v>479</v>
      </c>
      <c r="G140" s="227"/>
      <c r="H140" s="231">
        <v>2.39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145</v>
      </c>
      <c r="AU140" s="237" t="s">
        <v>83</v>
      </c>
      <c r="AV140" s="13" t="s">
        <v>83</v>
      </c>
      <c r="AW140" s="13" t="s">
        <v>36</v>
      </c>
      <c r="AX140" s="13" t="s">
        <v>74</v>
      </c>
      <c r="AY140" s="237" t="s">
        <v>136</v>
      </c>
    </row>
    <row r="141" spans="1:51" s="13" customFormat="1" ht="12">
      <c r="A141" s="13"/>
      <c r="B141" s="226"/>
      <c r="C141" s="227"/>
      <c r="D141" s="228" t="s">
        <v>145</v>
      </c>
      <c r="E141" s="229" t="s">
        <v>18</v>
      </c>
      <c r="F141" s="230" t="s">
        <v>480</v>
      </c>
      <c r="G141" s="227"/>
      <c r="H141" s="231">
        <v>1.06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145</v>
      </c>
      <c r="AU141" s="237" t="s">
        <v>83</v>
      </c>
      <c r="AV141" s="13" t="s">
        <v>83</v>
      </c>
      <c r="AW141" s="13" t="s">
        <v>36</v>
      </c>
      <c r="AX141" s="13" t="s">
        <v>74</v>
      </c>
      <c r="AY141" s="237" t="s">
        <v>136</v>
      </c>
    </row>
    <row r="142" spans="1:51" s="13" customFormat="1" ht="12">
      <c r="A142" s="13"/>
      <c r="B142" s="226"/>
      <c r="C142" s="227"/>
      <c r="D142" s="228" t="s">
        <v>145</v>
      </c>
      <c r="E142" s="229" t="s">
        <v>18</v>
      </c>
      <c r="F142" s="230" t="s">
        <v>481</v>
      </c>
      <c r="G142" s="227"/>
      <c r="H142" s="231">
        <v>0.61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145</v>
      </c>
      <c r="AU142" s="237" t="s">
        <v>83</v>
      </c>
      <c r="AV142" s="13" t="s">
        <v>83</v>
      </c>
      <c r="AW142" s="13" t="s">
        <v>36</v>
      </c>
      <c r="AX142" s="13" t="s">
        <v>74</v>
      </c>
      <c r="AY142" s="237" t="s">
        <v>136</v>
      </c>
    </row>
    <row r="143" spans="1:51" s="13" customFormat="1" ht="12">
      <c r="A143" s="13"/>
      <c r="B143" s="226"/>
      <c r="C143" s="227"/>
      <c r="D143" s="228" t="s">
        <v>145</v>
      </c>
      <c r="E143" s="229" t="s">
        <v>18</v>
      </c>
      <c r="F143" s="230" t="s">
        <v>482</v>
      </c>
      <c r="G143" s="227"/>
      <c r="H143" s="231">
        <v>1.84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145</v>
      </c>
      <c r="AU143" s="237" t="s">
        <v>83</v>
      </c>
      <c r="AV143" s="13" t="s">
        <v>83</v>
      </c>
      <c r="AW143" s="13" t="s">
        <v>36</v>
      </c>
      <c r="AX143" s="13" t="s">
        <v>74</v>
      </c>
      <c r="AY143" s="237" t="s">
        <v>136</v>
      </c>
    </row>
    <row r="144" spans="1:51" s="13" customFormat="1" ht="12">
      <c r="A144" s="13"/>
      <c r="B144" s="226"/>
      <c r="C144" s="227"/>
      <c r="D144" s="228" t="s">
        <v>145</v>
      </c>
      <c r="E144" s="229" t="s">
        <v>18</v>
      </c>
      <c r="F144" s="230" t="s">
        <v>483</v>
      </c>
      <c r="G144" s="227"/>
      <c r="H144" s="231">
        <v>0.89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145</v>
      </c>
      <c r="AU144" s="237" t="s">
        <v>83</v>
      </c>
      <c r="AV144" s="13" t="s">
        <v>83</v>
      </c>
      <c r="AW144" s="13" t="s">
        <v>36</v>
      </c>
      <c r="AX144" s="13" t="s">
        <v>74</v>
      </c>
      <c r="AY144" s="237" t="s">
        <v>136</v>
      </c>
    </row>
    <row r="145" spans="1:51" s="13" customFormat="1" ht="12">
      <c r="A145" s="13"/>
      <c r="B145" s="226"/>
      <c r="C145" s="227"/>
      <c r="D145" s="228" t="s">
        <v>145</v>
      </c>
      <c r="E145" s="229" t="s">
        <v>18</v>
      </c>
      <c r="F145" s="230" t="s">
        <v>484</v>
      </c>
      <c r="G145" s="227"/>
      <c r="H145" s="231">
        <v>0.64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145</v>
      </c>
      <c r="AU145" s="237" t="s">
        <v>83</v>
      </c>
      <c r="AV145" s="13" t="s">
        <v>83</v>
      </c>
      <c r="AW145" s="13" t="s">
        <v>36</v>
      </c>
      <c r="AX145" s="13" t="s">
        <v>74</v>
      </c>
      <c r="AY145" s="237" t="s">
        <v>136</v>
      </c>
    </row>
    <row r="146" spans="1:51" s="16" customFormat="1" ht="12">
      <c r="A146" s="16"/>
      <c r="B146" s="264"/>
      <c r="C146" s="265"/>
      <c r="D146" s="228" t="s">
        <v>145</v>
      </c>
      <c r="E146" s="266" t="s">
        <v>18</v>
      </c>
      <c r="F146" s="267" t="s">
        <v>221</v>
      </c>
      <c r="G146" s="265"/>
      <c r="H146" s="268">
        <v>12.24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T146" s="274" t="s">
        <v>145</v>
      </c>
      <c r="AU146" s="274" t="s">
        <v>83</v>
      </c>
      <c r="AV146" s="16" t="s">
        <v>151</v>
      </c>
      <c r="AW146" s="16" t="s">
        <v>36</v>
      </c>
      <c r="AX146" s="16" t="s">
        <v>74</v>
      </c>
      <c r="AY146" s="274" t="s">
        <v>136</v>
      </c>
    </row>
    <row r="147" spans="1:51" s="14" customFormat="1" ht="12">
      <c r="A147" s="14"/>
      <c r="B147" s="238"/>
      <c r="C147" s="239"/>
      <c r="D147" s="228" t="s">
        <v>145</v>
      </c>
      <c r="E147" s="240" t="s">
        <v>18</v>
      </c>
      <c r="F147" s="241" t="s">
        <v>485</v>
      </c>
      <c r="G147" s="239"/>
      <c r="H147" s="240" t="s">
        <v>18</v>
      </c>
      <c r="I147" s="242"/>
      <c r="J147" s="239"/>
      <c r="K147" s="239"/>
      <c r="L147" s="243"/>
      <c r="M147" s="244"/>
      <c r="N147" s="245"/>
      <c r="O147" s="245"/>
      <c r="P147" s="245"/>
      <c r="Q147" s="245"/>
      <c r="R147" s="245"/>
      <c r="S147" s="245"/>
      <c r="T147" s="246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7" t="s">
        <v>145</v>
      </c>
      <c r="AU147" s="247" t="s">
        <v>83</v>
      </c>
      <c r="AV147" s="14" t="s">
        <v>81</v>
      </c>
      <c r="AW147" s="14" t="s">
        <v>36</v>
      </c>
      <c r="AX147" s="14" t="s">
        <v>74</v>
      </c>
      <c r="AY147" s="247" t="s">
        <v>136</v>
      </c>
    </row>
    <row r="148" spans="1:51" s="13" customFormat="1" ht="12">
      <c r="A148" s="13"/>
      <c r="B148" s="226"/>
      <c r="C148" s="227"/>
      <c r="D148" s="228" t="s">
        <v>145</v>
      </c>
      <c r="E148" s="229" t="s">
        <v>18</v>
      </c>
      <c r="F148" s="230" t="s">
        <v>486</v>
      </c>
      <c r="G148" s="227"/>
      <c r="H148" s="231">
        <v>9.35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145</v>
      </c>
      <c r="AU148" s="237" t="s">
        <v>83</v>
      </c>
      <c r="AV148" s="13" t="s">
        <v>83</v>
      </c>
      <c r="AW148" s="13" t="s">
        <v>36</v>
      </c>
      <c r="AX148" s="13" t="s">
        <v>74</v>
      </c>
      <c r="AY148" s="237" t="s">
        <v>136</v>
      </c>
    </row>
    <row r="149" spans="1:51" s="16" customFormat="1" ht="12">
      <c r="A149" s="16"/>
      <c r="B149" s="264"/>
      <c r="C149" s="265"/>
      <c r="D149" s="228" t="s">
        <v>145</v>
      </c>
      <c r="E149" s="266" t="s">
        <v>18</v>
      </c>
      <c r="F149" s="267" t="s">
        <v>221</v>
      </c>
      <c r="G149" s="265"/>
      <c r="H149" s="268">
        <v>9.35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T149" s="274" t="s">
        <v>145</v>
      </c>
      <c r="AU149" s="274" t="s">
        <v>83</v>
      </c>
      <c r="AV149" s="16" t="s">
        <v>151</v>
      </c>
      <c r="AW149" s="16" t="s">
        <v>36</v>
      </c>
      <c r="AX149" s="16" t="s">
        <v>74</v>
      </c>
      <c r="AY149" s="274" t="s">
        <v>136</v>
      </c>
    </row>
    <row r="150" spans="1:51" s="15" customFormat="1" ht="12">
      <c r="A150" s="15"/>
      <c r="B150" s="253"/>
      <c r="C150" s="254"/>
      <c r="D150" s="228" t="s">
        <v>145</v>
      </c>
      <c r="E150" s="255" t="s">
        <v>18</v>
      </c>
      <c r="F150" s="256" t="s">
        <v>173</v>
      </c>
      <c r="G150" s="254"/>
      <c r="H150" s="257">
        <v>440.71999999999997</v>
      </c>
      <c r="I150" s="258"/>
      <c r="J150" s="254"/>
      <c r="K150" s="254"/>
      <c r="L150" s="259"/>
      <c r="M150" s="260"/>
      <c r="N150" s="261"/>
      <c r="O150" s="261"/>
      <c r="P150" s="261"/>
      <c r="Q150" s="261"/>
      <c r="R150" s="261"/>
      <c r="S150" s="261"/>
      <c r="T150" s="26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3" t="s">
        <v>145</v>
      </c>
      <c r="AU150" s="263" t="s">
        <v>83</v>
      </c>
      <c r="AV150" s="15" t="s">
        <v>143</v>
      </c>
      <c r="AW150" s="15" t="s">
        <v>36</v>
      </c>
      <c r="AX150" s="15" t="s">
        <v>81</v>
      </c>
      <c r="AY150" s="263" t="s">
        <v>136</v>
      </c>
    </row>
    <row r="151" spans="1:65" s="2" customFormat="1" ht="14.4" customHeight="1">
      <c r="A151" s="40"/>
      <c r="B151" s="41"/>
      <c r="C151" s="214" t="s">
        <v>156</v>
      </c>
      <c r="D151" s="214" t="s">
        <v>139</v>
      </c>
      <c r="E151" s="215" t="s">
        <v>487</v>
      </c>
      <c r="F151" s="216" t="s">
        <v>488</v>
      </c>
      <c r="G151" s="217" t="s">
        <v>165</v>
      </c>
      <c r="H151" s="218">
        <v>93.25</v>
      </c>
      <c r="I151" s="219"/>
      <c r="J151" s="218">
        <f>ROUND(I151*H151,2)</f>
        <v>0</v>
      </c>
      <c r="K151" s="216" t="s">
        <v>166</v>
      </c>
      <c r="L151" s="46"/>
      <c r="M151" s="220" t="s">
        <v>18</v>
      </c>
      <c r="N151" s="221" t="s">
        <v>45</v>
      </c>
      <c r="O151" s="86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143</v>
      </c>
      <c r="AT151" s="224" t="s">
        <v>139</v>
      </c>
      <c r="AU151" s="224" t="s">
        <v>83</v>
      </c>
      <c r="AY151" s="19" t="s">
        <v>136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9" t="s">
        <v>81</v>
      </c>
      <c r="BK151" s="225">
        <f>ROUND(I151*H151,2)</f>
        <v>0</v>
      </c>
      <c r="BL151" s="19" t="s">
        <v>143</v>
      </c>
      <c r="BM151" s="224" t="s">
        <v>489</v>
      </c>
    </row>
    <row r="152" spans="1:47" s="2" customFormat="1" ht="12">
      <c r="A152" s="40"/>
      <c r="B152" s="41"/>
      <c r="C152" s="42"/>
      <c r="D152" s="248" t="s">
        <v>168</v>
      </c>
      <c r="E152" s="42"/>
      <c r="F152" s="249" t="s">
        <v>490</v>
      </c>
      <c r="G152" s="42"/>
      <c r="H152" s="42"/>
      <c r="I152" s="250"/>
      <c r="J152" s="42"/>
      <c r="K152" s="42"/>
      <c r="L152" s="46"/>
      <c r="M152" s="251"/>
      <c r="N152" s="25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168</v>
      </c>
      <c r="AU152" s="19" t="s">
        <v>83</v>
      </c>
    </row>
    <row r="153" spans="1:51" s="14" customFormat="1" ht="12">
      <c r="A153" s="14"/>
      <c r="B153" s="238"/>
      <c r="C153" s="239"/>
      <c r="D153" s="228" t="s">
        <v>145</v>
      </c>
      <c r="E153" s="240" t="s">
        <v>18</v>
      </c>
      <c r="F153" s="241" t="s">
        <v>467</v>
      </c>
      <c r="G153" s="239"/>
      <c r="H153" s="240" t="s">
        <v>18</v>
      </c>
      <c r="I153" s="242"/>
      <c r="J153" s="239"/>
      <c r="K153" s="239"/>
      <c r="L153" s="243"/>
      <c r="M153" s="244"/>
      <c r="N153" s="245"/>
      <c r="O153" s="245"/>
      <c r="P153" s="245"/>
      <c r="Q153" s="245"/>
      <c r="R153" s="245"/>
      <c r="S153" s="245"/>
      <c r="T153" s="24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7" t="s">
        <v>145</v>
      </c>
      <c r="AU153" s="247" t="s">
        <v>83</v>
      </c>
      <c r="AV153" s="14" t="s">
        <v>81</v>
      </c>
      <c r="AW153" s="14" t="s">
        <v>36</v>
      </c>
      <c r="AX153" s="14" t="s">
        <v>74</v>
      </c>
      <c r="AY153" s="247" t="s">
        <v>136</v>
      </c>
    </row>
    <row r="154" spans="1:51" s="14" customFormat="1" ht="12">
      <c r="A154" s="14"/>
      <c r="B154" s="238"/>
      <c r="C154" s="239"/>
      <c r="D154" s="228" t="s">
        <v>145</v>
      </c>
      <c r="E154" s="240" t="s">
        <v>18</v>
      </c>
      <c r="F154" s="241" t="s">
        <v>491</v>
      </c>
      <c r="G154" s="239"/>
      <c r="H154" s="240" t="s">
        <v>18</v>
      </c>
      <c r="I154" s="242"/>
      <c r="J154" s="239"/>
      <c r="K154" s="239"/>
      <c r="L154" s="243"/>
      <c r="M154" s="244"/>
      <c r="N154" s="245"/>
      <c r="O154" s="245"/>
      <c r="P154" s="245"/>
      <c r="Q154" s="245"/>
      <c r="R154" s="245"/>
      <c r="S154" s="245"/>
      <c r="T154" s="246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7" t="s">
        <v>145</v>
      </c>
      <c r="AU154" s="247" t="s">
        <v>83</v>
      </c>
      <c r="AV154" s="14" t="s">
        <v>81</v>
      </c>
      <c r="AW154" s="14" t="s">
        <v>36</v>
      </c>
      <c r="AX154" s="14" t="s">
        <v>74</v>
      </c>
      <c r="AY154" s="247" t="s">
        <v>136</v>
      </c>
    </row>
    <row r="155" spans="1:51" s="13" customFormat="1" ht="12">
      <c r="A155" s="13"/>
      <c r="B155" s="226"/>
      <c r="C155" s="227"/>
      <c r="D155" s="228" t="s">
        <v>145</v>
      </c>
      <c r="E155" s="229" t="s">
        <v>18</v>
      </c>
      <c r="F155" s="230" t="s">
        <v>469</v>
      </c>
      <c r="G155" s="227"/>
      <c r="H155" s="231">
        <v>78.68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145</v>
      </c>
      <c r="AU155" s="237" t="s">
        <v>83</v>
      </c>
      <c r="AV155" s="13" t="s">
        <v>83</v>
      </c>
      <c r="AW155" s="13" t="s">
        <v>36</v>
      </c>
      <c r="AX155" s="13" t="s">
        <v>74</v>
      </c>
      <c r="AY155" s="237" t="s">
        <v>136</v>
      </c>
    </row>
    <row r="156" spans="1:51" s="13" customFormat="1" ht="12">
      <c r="A156" s="13"/>
      <c r="B156" s="226"/>
      <c r="C156" s="227"/>
      <c r="D156" s="228" t="s">
        <v>145</v>
      </c>
      <c r="E156" s="229" t="s">
        <v>18</v>
      </c>
      <c r="F156" s="230" t="s">
        <v>492</v>
      </c>
      <c r="G156" s="227"/>
      <c r="H156" s="231">
        <v>10.05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145</v>
      </c>
      <c r="AU156" s="237" t="s">
        <v>83</v>
      </c>
      <c r="AV156" s="13" t="s">
        <v>83</v>
      </c>
      <c r="AW156" s="13" t="s">
        <v>36</v>
      </c>
      <c r="AX156" s="13" t="s">
        <v>74</v>
      </c>
      <c r="AY156" s="237" t="s">
        <v>136</v>
      </c>
    </row>
    <row r="157" spans="1:51" s="13" customFormat="1" ht="12">
      <c r="A157" s="13"/>
      <c r="B157" s="226"/>
      <c r="C157" s="227"/>
      <c r="D157" s="228" t="s">
        <v>145</v>
      </c>
      <c r="E157" s="229" t="s">
        <v>18</v>
      </c>
      <c r="F157" s="230" t="s">
        <v>493</v>
      </c>
      <c r="G157" s="227"/>
      <c r="H157" s="231">
        <v>6.23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145</v>
      </c>
      <c r="AU157" s="237" t="s">
        <v>83</v>
      </c>
      <c r="AV157" s="13" t="s">
        <v>83</v>
      </c>
      <c r="AW157" s="13" t="s">
        <v>36</v>
      </c>
      <c r="AX157" s="13" t="s">
        <v>74</v>
      </c>
      <c r="AY157" s="237" t="s">
        <v>136</v>
      </c>
    </row>
    <row r="158" spans="1:51" s="13" customFormat="1" ht="12">
      <c r="A158" s="13"/>
      <c r="B158" s="226"/>
      <c r="C158" s="227"/>
      <c r="D158" s="228" t="s">
        <v>145</v>
      </c>
      <c r="E158" s="229" t="s">
        <v>18</v>
      </c>
      <c r="F158" s="230" t="s">
        <v>494</v>
      </c>
      <c r="G158" s="227"/>
      <c r="H158" s="231">
        <v>-1.71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145</v>
      </c>
      <c r="AU158" s="237" t="s">
        <v>83</v>
      </c>
      <c r="AV158" s="13" t="s">
        <v>83</v>
      </c>
      <c r="AW158" s="13" t="s">
        <v>36</v>
      </c>
      <c r="AX158" s="13" t="s">
        <v>74</v>
      </c>
      <c r="AY158" s="237" t="s">
        <v>136</v>
      </c>
    </row>
    <row r="159" spans="1:51" s="16" customFormat="1" ht="12">
      <c r="A159" s="16"/>
      <c r="B159" s="264"/>
      <c r="C159" s="265"/>
      <c r="D159" s="228" t="s">
        <v>145</v>
      </c>
      <c r="E159" s="266" t="s">
        <v>18</v>
      </c>
      <c r="F159" s="267" t="s">
        <v>221</v>
      </c>
      <c r="G159" s="265"/>
      <c r="H159" s="268">
        <v>93.25000000000001</v>
      </c>
      <c r="I159" s="269"/>
      <c r="J159" s="265"/>
      <c r="K159" s="265"/>
      <c r="L159" s="270"/>
      <c r="M159" s="271"/>
      <c r="N159" s="272"/>
      <c r="O159" s="272"/>
      <c r="P159" s="272"/>
      <c r="Q159" s="272"/>
      <c r="R159" s="272"/>
      <c r="S159" s="272"/>
      <c r="T159" s="273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T159" s="274" t="s">
        <v>145</v>
      </c>
      <c r="AU159" s="274" t="s">
        <v>83</v>
      </c>
      <c r="AV159" s="16" t="s">
        <v>151</v>
      </c>
      <c r="AW159" s="16" t="s">
        <v>36</v>
      </c>
      <c r="AX159" s="16" t="s">
        <v>74</v>
      </c>
      <c r="AY159" s="274" t="s">
        <v>136</v>
      </c>
    </row>
    <row r="160" spans="1:51" s="15" customFormat="1" ht="12">
      <c r="A160" s="15"/>
      <c r="B160" s="253"/>
      <c r="C160" s="254"/>
      <c r="D160" s="228" t="s">
        <v>145</v>
      </c>
      <c r="E160" s="255" t="s">
        <v>18</v>
      </c>
      <c r="F160" s="256" t="s">
        <v>173</v>
      </c>
      <c r="G160" s="254"/>
      <c r="H160" s="257">
        <v>93.25000000000001</v>
      </c>
      <c r="I160" s="258"/>
      <c r="J160" s="254"/>
      <c r="K160" s="254"/>
      <c r="L160" s="259"/>
      <c r="M160" s="260"/>
      <c r="N160" s="261"/>
      <c r="O160" s="261"/>
      <c r="P160" s="261"/>
      <c r="Q160" s="261"/>
      <c r="R160" s="261"/>
      <c r="S160" s="261"/>
      <c r="T160" s="26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3" t="s">
        <v>145</v>
      </c>
      <c r="AU160" s="263" t="s">
        <v>83</v>
      </c>
      <c r="AV160" s="15" t="s">
        <v>143</v>
      </c>
      <c r="AW160" s="15" t="s">
        <v>36</v>
      </c>
      <c r="AX160" s="15" t="s">
        <v>81</v>
      </c>
      <c r="AY160" s="263" t="s">
        <v>136</v>
      </c>
    </row>
    <row r="161" spans="1:65" s="2" customFormat="1" ht="14.4" customHeight="1">
      <c r="A161" s="40"/>
      <c r="B161" s="41"/>
      <c r="C161" s="214" t="s">
        <v>197</v>
      </c>
      <c r="D161" s="214" t="s">
        <v>139</v>
      </c>
      <c r="E161" s="215" t="s">
        <v>236</v>
      </c>
      <c r="F161" s="216" t="s">
        <v>237</v>
      </c>
      <c r="G161" s="217" t="s">
        <v>165</v>
      </c>
      <c r="H161" s="218">
        <v>57.73</v>
      </c>
      <c r="I161" s="219"/>
      <c r="J161" s="218">
        <f>ROUND(I161*H161,2)</f>
        <v>0</v>
      </c>
      <c r="K161" s="216" t="s">
        <v>166</v>
      </c>
      <c r="L161" s="46"/>
      <c r="M161" s="220" t="s">
        <v>18</v>
      </c>
      <c r="N161" s="221" t="s">
        <v>45</v>
      </c>
      <c r="O161" s="86"/>
      <c r="P161" s="222">
        <f>O161*H161</f>
        <v>0</v>
      </c>
      <c r="Q161" s="222">
        <v>0</v>
      </c>
      <c r="R161" s="222">
        <f>Q161*H161</f>
        <v>0</v>
      </c>
      <c r="S161" s="222">
        <v>0.11</v>
      </c>
      <c r="T161" s="223">
        <f>S161*H161</f>
        <v>6.3503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4" t="s">
        <v>143</v>
      </c>
      <c r="AT161" s="224" t="s">
        <v>139</v>
      </c>
      <c r="AU161" s="224" t="s">
        <v>83</v>
      </c>
      <c r="AY161" s="19" t="s">
        <v>136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9" t="s">
        <v>81</v>
      </c>
      <c r="BK161" s="225">
        <f>ROUND(I161*H161,2)</f>
        <v>0</v>
      </c>
      <c r="BL161" s="19" t="s">
        <v>143</v>
      </c>
      <c r="BM161" s="224" t="s">
        <v>495</v>
      </c>
    </row>
    <row r="162" spans="1:47" s="2" customFormat="1" ht="12">
      <c r="A162" s="40"/>
      <c r="B162" s="41"/>
      <c r="C162" s="42"/>
      <c r="D162" s="248" t="s">
        <v>168</v>
      </c>
      <c r="E162" s="42"/>
      <c r="F162" s="249" t="s">
        <v>239</v>
      </c>
      <c r="G162" s="42"/>
      <c r="H162" s="42"/>
      <c r="I162" s="250"/>
      <c r="J162" s="42"/>
      <c r="K162" s="42"/>
      <c r="L162" s="46"/>
      <c r="M162" s="251"/>
      <c r="N162" s="252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168</v>
      </c>
      <c r="AU162" s="19" t="s">
        <v>83</v>
      </c>
    </row>
    <row r="163" spans="1:51" s="14" customFormat="1" ht="12">
      <c r="A163" s="14"/>
      <c r="B163" s="238"/>
      <c r="C163" s="239"/>
      <c r="D163" s="228" t="s">
        <v>145</v>
      </c>
      <c r="E163" s="240" t="s">
        <v>18</v>
      </c>
      <c r="F163" s="241" t="s">
        <v>496</v>
      </c>
      <c r="G163" s="239"/>
      <c r="H163" s="240" t="s">
        <v>18</v>
      </c>
      <c r="I163" s="242"/>
      <c r="J163" s="239"/>
      <c r="K163" s="239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145</v>
      </c>
      <c r="AU163" s="247" t="s">
        <v>83</v>
      </c>
      <c r="AV163" s="14" t="s">
        <v>81</v>
      </c>
      <c r="AW163" s="14" t="s">
        <v>36</v>
      </c>
      <c r="AX163" s="14" t="s">
        <v>74</v>
      </c>
      <c r="AY163" s="247" t="s">
        <v>136</v>
      </c>
    </row>
    <row r="164" spans="1:51" s="14" customFormat="1" ht="12">
      <c r="A164" s="14"/>
      <c r="B164" s="238"/>
      <c r="C164" s="239"/>
      <c r="D164" s="228" t="s">
        <v>145</v>
      </c>
      <c r="E164" s="240" t="s">
        <v>18</v>
      </c>
      <c r="F164" s="241" t="s">
        <v>222</v>
      </c>
      <c r="G164" s="239"/>
      <c r="H164" s="240" t="s">
        <v>18</v>
      </c>
      <c r="I164" s="242"/>
      <c r="J164" s="239"/>
      <c r="K164" s="239"/>
      <c r="L164" s="243"/>
      <c r="M164" s="244"/>
      <c r="N164" s="245"/>
      <c r="O164" s="245"/>
      <c r="P164" s="245"/>
      <c r="Q164" s="245"/>
      <c r="R164" s="245"/>
      <c r="S164" s="245"/>
      <c r="T164" s="246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7" t="s">
        <v>145</v>
      </c>
      <c r="AU164" s="247" t="s">
        <v>83</v>
      </c>
      <c r="AV164" s="14" t="s">
        <v>81</v>
      </c>
      <c r="AW164" s="14" t="s">
        <v>36</v>
      </c>
      <c r="AX164" s="14" t="s">
        <v>74</v>
      </c>
      <c r="AY164" s="247" t="s">
        <v>136</v>
      </c>
    </row>
    <row r="165" spans="1:51" s="13" customFormat="1" ht="12">
      <c r="A165" s="13"/>
      <c r="B165" s="226"/>
      <c r="C165" s="227"/>
      <c r="D165" s="228" t="s">
        <v>145</v>
      </c>
      <c r="E165" s="229" t="s">
        <v>18</v>
      </c>
      <c r="F165" s="230" t="s">
        <v>445</v>
      </c>
      <c r="G165" s="227"/>
      <c r="H165" s="231">
        <v>252.32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145</v>
      </c>
      <c r="AU165" s="237" t="s">
        <v>83</v>
      </c>
      <c r="AV165" s="13" t="s">
        <v>83</v>
      </c>
      <c r="AW165" s="13" t="s">
        <v>36</v>
      </c>
      <c r="AX165" s="13" t="s">
        <v>74</v>
      </c>
      <c r="AY165" s="237" t="s">
        <v>136</v>
      </c>
    </row>
    <row r="166" spans="1:51" s="13" customFormat="1" ht="12">
      <c r="A166" s="13"/>
      <c r="B166" s="226"/>
      <c r="C166" s="227"/>
      <c r="D166" s="228" t="s">
        <v>145</v>
      </c>
      <c r="E166" s="229" t="s">
        <v>18</v>
      </c>
      <c r="F166" s="230" t="s">
        <v>476</v>
      </c>
      <c r="G166" s="227"/>
      <c r="H166" s="231">
        <v>14.74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145</v>
      </c>
      <c r="AU166" s="237" t="s">
        <v>83</v>
      </c>
      <c r="AV166" s="13" t="s">
        <v>83</v>
      </c>
      <c r="AW166" s="13" t="s">
        <v>36</v>
      </c>
      <c r="AX166" s="13" t="s">
        <v>74</v>
      </c>
      <c r="AY166" s="237" t="s">
        <v>136</v>
      </c>
    </row>
    <row r="167" spans="1:51" s="16" customFormat="1" ht="12">
      <c r="A167" s="16"/>
      <c r="B167" s="264"/>
      <c r="C167" s="265"/>
      <c r="D167" s="228" t="s">
        <v>145</v>
      </c>
      <c r="E167" s="266" t="s">
        <v>18</v>
      </c>
      <c r="F167" s="267" t="s">
        <v>221</v>
      </c>
      <c r="G167" s="265"/>
      <c r="H167" s="268">
        <v>267.06</v>
      </c>
      <c r="I167" s="269"/>
      <c r="J167" s="265"/>
      <c r="K167" s="265"/>
      <c r="L167" s="270"/>
      <c r="M167" s="271"/>
      <c r="N167" s="272"/>
      <c r="O167" s="272"/>
      <c r="P167" s="272"/>
      <c r="Q167" s="272"/>
      <c r="R167" s="272"/>
      <c r="S167" s="272"/>
      <c r="T167" s="273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T167" s="274" t="s">
        <v>145</v>
      </c>
      <c r="AU167" s="274" t="s">
        <v>83</v>
      </c>
      <c r="AV167" s="16" t="s">
        <v>151</v>
      </c>
      <c r="AW167" s="16" t="s">
        <v>36</v>
      </c>
      <c r="AX167" s="16" t="s">
        <v>74</v>
      </c>
      <c r="AY167" s="274" t="s">
        <v>136</v>
      </c>
    </row>
    <row r="168" spans="1:51" s="14" customFormat="1" ht="12">
      <c r="A168" s="14"/>
      <c r="B168" s="238"/>
      <c r="C168" s="239"/>
      <c r="D168" s="228" t="s">
        <v>145</v>
      </c>
      <c r="E168" s="240" t="s">
        <v>18</v>
      </c>
      <c r="F168" s="241" t="s">
        <v>232</v>
      </c>
      <c r="G168" s="239"/>
      <c r="H168" s="240" t="s">
        <v>18</v>
      </c>
      <c r="I168" s="242"/>
      <c r="J168" s="239"/>
      <c r="K168" s="239"/>
      <c r="L168" s="243"/>
      <c r="M168" s="244"/>
      <c r="N168" s="245"/>
      <c r="O168" s="245"/>
      <c r="P168" s="245"/>
      <c r="Q168" s="245"/>
      <c r="R168" s="245"/>
      <c r="S168" s="245"/>
      <c r="T168" s="246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7" t="s">
        <v>145</v>
      </c>
      <c r="AU168" s="247" t="s">
        <v>83</v>
      </c>
      <c r="AV168" s="14" t="s">
        <v>81</v>
      </c>
      <c r="AW168" s="14" t="s">
        <v>36</v>
      </c>
      <c r="AX168" s="14" t="s">
        <v>74</v>
      </c>
      <c r="AY168" s="247" t="s">
        <v>136</v>
      </c>
    </row>
    <row r="169" spans="1:51" s="13" customFormat="1" ht="12">
      <c r="A169" s="13"/>
      <c r="B169" s="226"/>
      <c r="C169" s="227"/>
      <c r="D169" s="228" t="s">
        <v>145</v>
      </c>
      <c r="E169" s="229" t="s">
        <v>18</v>
      </c>
      <c r="F169" s="230" t="s">
        <v>477</v>
      </c>
      <c r="G169" s="227"/>
      <c r="H169" s="231">
        <v>2.05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145</v>
      </c>
      <c r="AU169" s="237" t="s">
        <v>83</v>
      </c>
      <c r="AV169" s="13" t="s">
        <v>83</v>
      </c>
      <c r="AW169" s="13" t="s">
        <v>36</v>
      </c>
      <c r="AX169" s="13" t="s">
        <v>74</v>
      </c>
      <c r="AY169" s="237" t="s">
        <v>136</v>
      </c>
    </row>
    <row r="170" spans="1:51" s="13" customFormat="1" ht="12">
      <c r="A170" s="13"/>
      <c r="B170" s="226"/>
      <c r="C170" s="227"/>
      <c r="D170" s="228" t="s">
        <v>145</v>
      </c>
      <c r="E170" s="229" t="s">
        <v>18</v>
      </c>
      <c r="F170" s="230" t="s">
        <v>478</v>
      </c>
      <c r="G170" s="227"/>
      <c r="H170" s="231">
        <v>2.76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145</v>
      </c>
      <c r="AU170" s="237" t="s">
        <v>83</v>
      </c>
      <c r="AV170" s="13" t="s">
        <v>83</v>
      </c>
      <c r="AW170" s="13" t="s">
        <v>36</v>
      </c>
      <c r="AX170" s="13" t="s">
        <v>74</v>
      </c>
      <c r="AY170" s="237" t="s">
        <v>136</v>
      </c>
    </row>
    <row r="171" spans="1:51" s="13" customFormat="1" ht="12">
      <c r="A171" s="13"/>
      <c r="B171" s="226"/>
      <c r="C171" s="227"/>
      <c r="D171" s="228" t="s">
        <v>145</v>
      </c>
      <c r="E171" s="229" t="s">
        <v>18</v>
      </c>
      <c r="F171" s="230" t="s">
        <v>479</v>
      </c>
      <c r="G171" s="227"/>
      <c r="H171" s="231">
        <v>2.39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145</v>
      </c>
      <c r="AU171" s="237" t="s">
        <v>83</v>
      </c>
      <c r="AV171" s="13" t="s">
        <v>83</v>
      </c>
      <c r="AW171" s="13" t="s">
        <v>36</v>
      </c>
      <c r="AX171" s="13" t="s">
        <v>74</v>
      </c>
      <c r="AY171" s="237" t="s">
        <v>136</v>
      </c>
    </row>
    <row r="172" spans="1:51" s="13" customFormat="1" ht="12">
      <c r="A172" s="13"/>
      <c r="B172" s="226"/>
      <c r="C172" s="227"/>
      <c r="D172" s="228" t="s">
        <v>145</v>
      </c>
      <c r="E172" s="229" t="s">
        <v>18</v>
      </c>
      <c r="F172" s="230" t="s">
        <v>480</v>
      </c>
      <c r="G172" s="227"/>
      <c r="H172" s="231">
        <v>1.06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145</v>
      </c>
      <c r="AU172" s="237" t="s">
        <v>83</v>
      </c>
      <c r="AV172" s="13" t="s">
        <v>83</v>
      </c>
      <c r="AW172" s="13" t="s">
        <v>36</v>
      </c>
      <c r="AX172" s="13" t="s">
        <v>74</v>
      </c>
      <c r="AY172" s="237" t="s">
        <v>136</v>
      </c>
    </row>
    <row r="173" spans="1:51" s="13" customFormat="1" ht="12">
      <c r="A173" s="13"/>
      <c r="B173" s="226"/>
      <c r="C173" s="227"/>
      <c r="D173" s="228" t="s">
        <v>145</v>
      </c>
      <c r="E173" s="229" t="s">
        <v>18</v>
      </c>
      <c r="F173" s="230" t="s">
        <v>481</v>
      </c>
      <c r="G173" s="227"/>
      <c r="H173" s="231">
        <v>0.61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145</v>
      </c>
      <c r="AU173" s="237" t="s">
        <v>83</v>
      </c>
      <c r="AV173" s="13" t="s">
        <v>83</v>
      </c>
      <c r="AW173" s="13" t="s">
        <v>36</v>
      </c>
      <c r="AX173" s="13" t="s">
        <v>74</v>
      </c>
      <c r="AY173" s="237" t="s">
        <v>136</v>
      </c>
    </row>
    <row r="174" spans="1:51" s="13" customFormat="1" ht="12">
      <c r="A174" s="13"/>
      <c r="B174" s="226"/>
      <c r="C174" s="227"/>
      <c r="D174" s="228" t="s">
        <v>145</v>
      </c>
      <c r="E174" s="229" t="s">
        <v>18</v>
      </c>
      <c r="F174" s="230" t="s">
        <v>482</v>
      </c>
      <c r="G174" s="227"/>
      <c r="H174" s="231">
        <v>1.84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145</v>
      </c>
      <c r="AU174" s="237" t="s">
        <v>83</v>
      </c>
      <c r="AV174" s="13" t="s">
        <v>83</v>
      </c>
      <c r="AW174" s="13" t="s">
        <v>36</v>
      </c>
      <c r="AX174" s="13" t="s">
        <v>74</v>
      </c>
      <c r="AY174" s="237" t="s">
        <v>136</v>
      </c>
    </row>
    <row r="175" spans="1:51" s="13" customFormat="1" ht="12">
      <c r="A175" s="13"/>
      <c r="B175" s="226"/>
      <c r="C175" s="227"/>
      <c r="D175" s="228" t="s">
        <v>145</v>
      </c>
      <c r="E175" s="229" t="s">
        <v>18</v>
      </c>
      <c r="F175" s="230" t="s">
        <v>483</v>
      </c>
      <c r="G175" s="227"/>
      <c r="H175" s="231">
        <v>0.89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145</v>
      </c>
      <c r="AU175" s="237" t="s">
        <v>83</v>
      </c>
      <c r="AV175" s="13" t="s">
        <v>83</v>
      </c>
      <c r="AW175" s="13" t="s">
        <v>36</v>
      </c>
      <c r="AX175" s="13" t="s">
        <v>74</v>
      </c>
      <c r="AY175" s="237" t="s">
        <v>136</v>
      </c>
    </row>
    <row r="176" spans="1:51" s="13" customFormat="1" ht="12">
      <c r="A176" s="13"/>
      <c r="B176" s="226"/>
      <c r="C176" s="227"/>
      <c r="D176" s="228" t="s">
        <v>145</v>
      </c>
      <c r="E176" s="229" t="s">
        <v>18</v>
      </c>
      <c r="F176" s="230" t="s">
        <v>484</v>
      </c>
      <c r="G176" s="227"/>
      <c r="H176" s="231">
        <v>0.64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145</v>
      </c>
      <c r="AU176" s="237" t="s">
        <v>83</v>
      </c>
      <c r="AV176" s="13" t="s">
        <v>83</v>
      </c>
      <c r="AW176" s="13" t="s">
        <v>36</v>
      </c>
      <c r="AX176" s="13" t="s">
        <v>74</v>
      </c>
      <c r="AY176" s="237" t="s">
        <v>136</v>
      </c>
    </row>
    <row r="177" spans="1:51" s="16" customFormat="1" ht="12">
      <c r="A177" s="16"/>
      <c r="B177" s="264"/>
      <c r="C177" s="265"/>
      <c r="D177" s="228" t="s">
        <v>145</v>
      </c>
      <c r="E177" s="266" t="s">
        <v>18</v>
      </c>
      <c r="F177" s="267" t="s">
        <v>221</v>
      </c>
      <c r="G177" s="265"/>
      <c r="H177" s="268">
        <v>12.24</v>
      </c>
      <c r="I177" s="269"/>
      <c r="J177" s="265"/>
      <c r="K177" s="265"/>
      <c r="L177" s="270"/>
      <c r="M177" s="271"/>
      <c r="N177" s="272"/>
      <c r="O177" s="272"/>
      <c r="P177" s="272"/>
      <c r="Q177" s="272"/>
      <c r="R177" s="272"/>
      <c r="S177" s="272"/>
      <c r="T177" s="273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74" t="s">
        <v>145</v>
      </c>
      <c r="AU177" s="274" t="s">
        <v>83</v>
      </c>
      <c r="AV177" s="16" t="s">
        <v>151</v>
      </c>
      <c r="AW177" s="16" t="s">
        <v>36</v>
      </c>
      <c r="AX177" s="16" t="s">
        <v>74</v>
      </c>
      <c r="AY177" s="274" t="s">
        <v>136</v>
      </c>
    </row>
    <row r="178" spans="1:51" s="13" customFormat="1" ht="12">
      <c r="A178" s="13"/>
      <c r="B178" s="226"/>
      <c r="C178" s="227"/>
      <c r="D178" s="228" t="s">
        <v>145</v>
      </c>
      <c r="E178" s="229" t="s">
        <v>18</v>
      </c>
      <c r="F178" s="230" t="s">
        <v>497</v>
      </c>
      <c r="G178" s="227"/>
      <c r="H178" s="231">
        <v>9.35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145</v>
      </c>
      <c r="AU178" s="237" t="s">
        <v>83</v>
      </c>
      <c r="AV178" s="13" t="s">
        <v>83</v>
      </c>
      <c r="AW178" s="13" t="s">
        <v>36</v>
      </c>
      <c r="AX178" s="13" t="s">
        <v>74</v>
      </c>
      <c r="AY178" s="237" t="s">
        <v>136</v>
      </c>
    </row>
    <row r="179" spans="1:51" s="16" customFormat="1" ht="12">
      <c r="A179" s="16"/>
      <c r="B179" s="264"/>
      <c r="C179" s="265"/>
      <c r="D179" s="228" t="s">
        <v>145</v>
      </c>
      <c r="E179" s="266" t="s">
        <v>18</v>
      </c>
      <c r="F179" s="267" t="s">
        <v>221</v>
      </c>
      <c r="G179" s="265"/>
      <c r="H179" s="268">
        <v>9.35</v>
      </c>
      <c r="I179" s="269"/>
      <c r="J179" s="265"/>
      <c r="K179" s="265"/>
      <c r="L179" s="270"/>
      <c r="M179" s="271"/>
      <c r="N179" s="272"/>
      <c r="O179" s="272"/>
      <c r="P179" s="272"/>
      <c r="Q179" s="272"/>
      <c r="R179" s="272"/>
      <c r="S179" s="272"/>
      <c r="T179" s="273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74" t="s">
        <v>145</v>
      </c>
      <c r="AU179" s="274" t="s">
        <v>83</v>
      </c>
      <c r="AV179" s="16" t="s">
        <v>151</v>
      </c>
      <c r="AW179" s="16" t="s">
        <v>36</v>
      </c>
      <c r="AX179" s="16" t="s">
        <v>74</v>
      </c>
      <c r="AY179" s="274" t="s">
        <v>136</v>
      </c>
    </row>
    <row r="180" spans="1:51" s="15" customFormat="1" ht="12">
      <c r="A180" s="15"/>
      <c r="B180" s="253"/>
      <c r="C180" s="254"/>
      <c r="D180" s="228" t="s">
        <v>145</v>
      </c>
      <c r="E180" s="255" t="s">
        <v>18</v>
      </c>
      <c r="F180" s="256" t="s">
        <v>173</v>
      </c>
      <c r="G180" s="254"/>
      <c r="H180" s="257">
        <v>288.65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3" t="s">
        <v>145</v>
      </c>
      <c r="AU180" s="263" t="s">
        <v>83</v>
      </c>
      <c r="AV180" s="15" t="s">
        <v>143</v>
      </c>
      <c r="AW180" s="15" t="s">
        <v>36</v>
      </c>
      <c r="AX180" s="15" t="s">
        <v>74</v>
      </c>
      <c r="AY180" s="263" t="s">
        <v>136</v>
      </c>
    </row>
    <row r="181" spans="1:51" s="13" customFormat="1" ht="12">
      <c r="A181" s="13"/>
      <c r="B181" s="226"/>
      <c r="C181" s="227"/>
      <c r="D181" s="228" t="s">
        <v>145</v>
      </c>
      <c r="E181" s="229" t="s">
        <v>18</v>
      </c>
      <c r="F181" s="230" t="s">
        <v>498</v>
      </c>
      <c r="G181" s="227"/>
      <c r="H181" s="231">
        <v>57.73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145</v>
      </c>
      <c r="AU181" s="237" t="s">
        <v>83</v>
      </c>
      <c r="AV181" s="13" t="s">
        <v>83</v>
      </c>
      <c r="AW181" s="13" t="s">
        <v>36</v>
      </c>
      <c r="AX181" s="13" t="s">
        <v>74</v>
      </c>
      <c r="AY181" s="237" t="s">
        <v>136</v>
      </c>
    </row>
    <row r="182" spans="1:51" s="15" customFormat="1" ht="12">
      <c r="A182" s="15"/>
      <c r="B182" s="253"/>
      <c r="C182" s="254"/>
      <c r="D182" s="228" t="s">
        <v>145</v>
      </c>
      <c r="E182" s="255" t="s">
        <v>18</v>
      </c>
      <c r="F182" s="256" t="s">
        <v>173</v>
      </c>
      <c r="G182" s="254"/>
      <c r="H182" s="257">
        <v>57.73</v>
      </c>
      <c r="I182" s="258"/>
      <c r="J182" s="254"/>
      <c r="K182" s="254"/>
      <c r="L182" s="259"/>
      <c r="M182" s="260"/>
      <c r="N182" s="261"/>
      <c r="O182" s="261"/>
      <c r="P182" s="261"/>
      <c r="Q182" s="261"/>
      <c r="R182" s="261"/>
      <c r="S182" s="261"/>
      <c r="T182" s="262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3" t="s">
        <v>145</v>
      </c>
      <c r="AU182" s="263" t="s">
        <v>83</v>
      </c>
      <c r="AV182" s="15" t="s">
        <v>143</v>
      </c>
      <c r="AW182" s="15" t="s">
        <v>36</v>
      </c>
      <c r="AX182" s="15" t="s">
        <v>81</v>
      </c>
      <c r="AY182" s="263" t="s">
        <v>136</v>
      </c>
    </row>
    <row r="183" spans="1:65" s="2" customFormat="1" ht="14.4" customHeight="1">
      <c r="A183" s="40"/>
      <c r="B183" s="41"/>
      <c r="C183" s="214" t="s">
        <v>202</v>
      </c>
      <c r="D183" s="214" t="s">
        <v>139</v>
      </c>
      <c r="E183" s="215" t="s">
        <v>256</v>
      </c>
      <c r="F183" s="216" t="s">
        <v>257</v>
      </c>
      <c r="G183" s="217" t="s">
        <v>165</v>
      </c>
      <c r="H183" s="218">
        <v>279.3</v>
      </c>
      <c r="I183" s="219"/>
      <c r="J183" s="218">
        <f>ROUND(I183*H183,2)</f>
        <v>0</v>
      </c>
      <c r="K183" s="216" t="s">
        <v>18</v>
      </c>
      <c r="L183" s="46"/>
      <c r="M183" s="220" t="s">
        <v>18</v>
      </c>
      <c r="N183" s="221" t="s">
        <v>45</v>
      </c>
      <c r="O183" s="86"/>
      <c r="P183" s="222">
        <f>O183*H183</f>
        <v>0</v>
      </c>
      <c r="Q183" s="222">
        <v>0</v>
      </c>
      <c r="R183" s="222">
        <f>Q183*H183</f>
        <v>0</v>
      </c>
      <c r="S183" s="222">
        <v>0.075</v>
      </c>
      <c r="T183" s="223">
        <f>S183*H183</f>
        <v>20.9475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4" t="s">
        <v>143</v>
      </c>
      <c r="AT183" s="224" t="s">
        <v>139</v>
      </c>
      <c r="AU183" s="224" t="s">
        <v>83</v>
      </c>
      <c r="AY183" s="19" t="s">
        <v>136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9" t="s">
        <v>81</v>
      </c>
      <c r="BK183" s="225">
        <f>ROUND(I183*H183,2)</f>
        <v>0</v>
      </c>
      <c r="BL183" s="19" t="s">
        <v>143</v>
      </c>
      <c r="BM183" s="224" t="s">
        <v>499</v>
      </c>
    </row>
    <row r="184" spans="1:51" s="14" customFormat="1" ht="12">
      <c r="A184" s="14"/>
      <c r="B184" s="238"/>
      <c r="C184" s="239"/>
      <c r="D184" s="228" t="s">
        <v>145</v>
      </c>
      <c r="E184" s="240" t="s">
        <v>18</v>
      </c>
      <c r="F184" s="241" t="s">
        <v>467</v>
      </c>
      <c r="G184" s="239"/>
      <c r="H184" s="240" t="s">
        <v>18</v>
      </c>
      <c r="I184" s="242"/>
      <c r="J184" s="239"/>
      <c r="K184" s="239"/>
      <c r="L184" s="243"/>
      <c r="M184" s="244"/>
      <c r="N184" s="245"/>
      <c r="O184" s="245"/>
      <c r="P184" s="245"/>
      <c r="Q184" s="245"/>
      <c r="R184" s="245"/>
      <c r="S184" s="245"/>
      <c r="T184" s="24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7" t="s">
        <v>145</v>
      </c>
      <c r="AU184" s="247" t="s">
        <v>83</v>
      </c>
      <c r="AV184" s="14" t="s">
        <v>81</v>
      </c>
      <c r="AW184" s="14" t="s">
        <v>36</v>
      </c>
      <c r="AX184" s="14" t="s">
        <v>74</v>
      </c>
      <c r="AY184" s="247" t="s">
        <v>136</v>
      </c>
    </row>
    <row r="185" spans="1:51" s="14" customFormat="1" ht="12">
      <c r="A185" s="14"/>
      <c r="B185" s="238"/>
      <c r="C185" s="239"/>
      <c r="D185" s="228" t="s">
        <v>145</v>
      </c>
      <c r="E185" s="240" t="s">
        <v>18</v>
      </c>
      <c r="F185" s="241" t="s">
        <v>500</v>
      </c>
      <c r="G185" s="239"/>
      <c r="H185" s="240" t="s">
        <v>18</v>
      </c>
      <c r="I185" s="242"/>
      <c r="J185" s="239"/>
      <c r="K185" s="239"/>
      <c r="L185" s="243"/>
      <c r="M185" s="244"/>
      <c r="N185" s="245"/>
      <c r="O185" s="245"/>
      <c r="P185" s="245"/>
      <c r="Q185" s="245"/>
      <c r="R185" s="245"/>
      <c r="S185" s="245"/>
      <c r="T185" s="246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7" t="s">
        <v>145</v>
      </c>
      <c r="AU185" s="247" t="s">
        <v>83</v>
      </c>
      <c r="AV185" s="14" t="s">
        <v>81</v>
      </c>
      <c r="AW185" s="14" t="s">
        <v>36</v>
      </c>
      <c r="AX185" s="14" t="s">
        <v>74</v>
      </c>
      <c r="AY185" s="247" t="s">
        <v>136</v>
      </c>
    </row>
    <row r="186" spans="1:51" s="13" customFormat="1" ht="12">
      <c r="A186" s="13"/>
      <c r="B186" s="226"/>
      <c r="C186" s="227"/>
      <c r="D186" s="228" t="s">
        <v>145</v>
      </c>
      <c r="E186" s="229" t="s">
        <v>18</v>
      </c>
      <c r="F186" s="230" t="s">
        <v>501</v>
      </c>
      <c r="G186" s="227"/>
      <c r="H186" s="231">
        <v>267.06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145</v>
      </c>
      <c r="AU186" s="237" t="s">
        <v>83</v>
      </c>
      <c r="AV186" s="13" t="s">
        <v>83</v>
      </c>
      <c r="AW186" s="13" t="s">
        <v>36</v>
      </c>
      <c r="AX186" s="13" t="s">
        <v>74</v>
      </c>
      <c r="AY186" s="237" t="s">
        <v>136</v>
      </c>
    </row>
    <row r="187" spans="1:51" s="13" customFormat="1" ht="12">
      <c r="A187" s="13"/>
      <c r="B187" s="226"/>
      <c r="C187" s="227"/>
      <c r="D187" s="228" t="s">
        <v>145</v>
      </c>
      <c r="E187" s="229" t="s">
        <v>18</v>
      </c>
      <c r="F187" s="230" t="s">
        <v>502</v>
      </c>
      <c r="G187" s="227"/>
      <c r="H187" s="231">
        <v>12.24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145</v>
      </c>
      <c r="AU187" s="237" t="s">
        <v>83</v>
      </c>
      <c r="AV187" s="13" t="s">
        <v>83</v>
      </c>
      <c r="AW187" s="13" t="s">
        <v>36</v>
      </c>
      <c r="AX187" s="13" t="s">
        <v>74</v>
      </c>
      <c r="AY187" s="237" t="s">
        <v>136</v>
      </c>
    </row>
    <row r="188" spans="1:51" s="15" customFormat="1" ht="12">
      <c r="A188" s="15"/>
      <c r="B188" s="253"/>
      <c r="C188" s="254"/>
      <c r="D188" s="228" t="s">
        <v>145</v>
      </c>
      <c r="E188" s="255" t="s">
        <v>18</v>
      </c>
      <c r="F188" s="256" t="s">
        <v>173</v>
      </c>
      <c r="G188" s="254"/>
      <c r="H188" s="257">
        <v>279.3</v>
      </c>
      <c r="I188" s="258"/>
      <c r="J188" s="254"/>
      <c r="K188" s="254"/>
      <c r="L188" s="259"/>
      <c r="M188" s="260"/>
      <c r="N188" s="261"/>
      <c r="O188" s="261"/>
      <c r="P188" s="261"/>
      <c r="Q188" s="261"/>
      <c r="R188" s="261"/>
      <c r="S188" s="261"/>
      <c r="T188" s="262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3" t="s">
        <v>145</v>
      </c>
      <c r="AU188" s="263" t="s">
        <v>83</v>
      </c>
      <c r="AV188" s="15" t="s">
        <v>143</v>
      </c>
      <c r="AW188" s="15" t="s">
        <v>36</v>
      </c>
      <c r="AX188" s="15" t="s">
        <v>81</v>
      </c>
      <c r="AY188" s="263" t="s">
        <v>136</v>
      </c>
    </row>
    <row r="189" spans="1:65" s="2" customFormat="1" ht="14.4" customHeight="1">
      <c r="A189" s="40"/>
      <c r="B189" s="41"/>
      <c r="C189" s="214" t="s">
        <v>211</v>
      </c>
      <c r="D189" s="214" t="s">
        <v>139</v>
      </c>
      <c r="E189" s="215" t="s">
        <v>503</v>
      </c>
      <c r="F189" s="216" t="s">
        <v>504</v>
      </c>
      <c r="G189" s="217" t="s">
        <v>165</v>
      </c>
      <c r="H189" s="218">
        <v>93.25</v>
      </c>
      <c r="I189" s="219"/>
      <c r="J189" s="218">
        <f>ROUND(I189*H189,2)</f>
        <v>0</v>
      </c>
      <c r="K189" s="216" t="s">
        <v>166</v>
      </c>
      <c r="L189" s="46"/>
      <c r="M189" s="220" t="s">
        <v>18</v>
      </c>
      <c r="N189" s="221" t="s">
        <v>45</v>
      </c>
      <c r="O189" s="86"/>
      <c r="P189" s="222">
        <f>O189*H189</f>
        <v>0</v>
      </c>
      <c r="Q189" s="222">
        <v>0</v>
      </c>
      <c r="R189" s="222">
        <f>Q189*H189</f>
        <v>0</v>
      </c>
      <c r="S189" s="222">
        <v>0.07</v>
      </c>
      <c r="T189" s="223">
        <f>S189*H189</f>
        <v>6.527500000000001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4" t="s">
        <v>143</v>
      </c>
      <c r="AT189" s="224" t="s">
        <v>139</v>
      </c>
      <c r="AU189" s="224" t="s">
        <v>83</v>
      </c>
      <c r="AY189" s="19" t="s">
        <v>136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9" t="s">
        <v>81</v>
      </c>
      <c r="BK189" s="225">
        <f>ROUND(I189*H189,2)</f>
        <v>0</v>
      </c>
      <c r="BL189" s="19" t="s">
        <v>143</v>
      </c>
      <c r="BM189" s="224" t="s">
        <v>505</v>
      </c>
    </row>
    <row r="190" spans="1:47" s="2" customFormat="1" ht="12">
      <c r="A190" s="40"/>
      <c r="B190" s="41"/>
      <c r="C190" s="42"/>
      <c r="D190" s="248" t="s">
        <v>168</v>
      </c>
      <c r="E190" s="42"/>
      <c r="F190" s="249" t="s">
        <v>506</v>
      </c>
      <c r="G190" s="42"/>
      <c r="H190" s="42"/>
      <c r="I190" s="250"/>
      <c r="J190" s="42"/>
      <c r="K190" s="42"/>
      <c r="L190" s="46"/>
      <c r="M190" s="251"/>
      <c r="N190" s="252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168</v>
      </c>
      <c r="AU190" s="19" t="s">
        <v>83</v>
      </c>
    </row>
    <row r="191" spans="1:51" s="14" customFormat="1" ht="12">
      <c r="A191" s="14"/>
      <c r="B191" s="238"/>
      <c r="C191" s="239"/>
      <c r="D191" s="228" t="s">
        <v>145</v>
      </c>
      <c r="E191" s="240" t="s">
        <v>18</v>
      </c>
      <c r="F191" s="241" t="s">
        <v>467</v>
      </c>
      <c r="G191" s="239"/>
      <c r="H191" s="240" t="s">
        <v>18</v>
      </c>
      <c r="I191" s="242"/>
      <c r="J191" s="239"/>
      <c r="K191" s="239"/>
      <c r="L191" s="243"/>
      <c r="M191" s="244"/>
      <c r="N191" s="245"/>
      <c r="O191" s="245"/>
      <c r="P191" s="245"/>
      <c r="Q191" s="245"/>
      <c r="R191" s="245"/>
      <c r="S191" s="245"/>
      <c r="T191" s="246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7" t="s">
        <v>145</v>
      </c>
      <c r="AU191" s="247" t="s">
        <v>83</v>
      </c>
      <c r="AV191" s="14" t="s">
        <v>81</v>
      </c>
      <c r="AW191" s="14" t="s">
        <v>36</v>
      </c>
      <c r="AX191" s="14" t="s">
        <v>74</v>
      </c>
      <c r="AY191" s="247" t="s">
        <v>136</v>
      </c>
    </row>
    <row r="192" spans="1:51" s="14" customFormat="1" ht="12">
      <c r="A192" s="14"/>
      <c r="B192" s="238"/>
      <c r="C192" s="239"/>
      <c r="D192" s="228" t="s">
        <v>145</v>
      </c>
      <c r="E192" s="240" t="s">
        <v>18</v>
      </c>
      <c r="F192" s="241" t="s">
        <v>507</v>
      </c>
      <c r="G192" s="239"/>
      <c r="H192" s="240" t="s">
        <v>18</v>
      </c>
      <c r="I192" s="242"/>
      <c r="J192" s="239"/>
      <c r="K192" s="239"/>
      <c r="L192" s="243"/>
      <c r="M192" s="244"/>
      <c r="N192" s="245"/>
      <c r="O192" s="245"/>
      <c r="P192" s="245"/>
      <c r="Q192" s="245"/>
      <c r="R192" s="245"/>
      <c r="S192" s="245"/>
      <c r="T192" s="246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47" t="s">
        <v>145</v>
      </c>
      <c r="AU192" s="247" t="s">
        <v>83</v>
      </c>
      <c r="AV192" s="14" t="s">
        <v>81</v>
      </c>
      <c r="AW192" s="14" t="s">
        <v>36</v>
      </c>
      <c r="AX192" s="14" t="s">
        <v>74</v>
      </c>
      <c r="AY192" s="247" t="s">
        <v>136</v>
      </c>
    </row>
    <row r="193" spans="1:51" s="13" customFormat="1" ht="12">
      <c r="A193" s="13"/>
      <c r="B193" s="226"/>
      <c r="C193" s="227"/>
      <c r="D193" s="228" t="s">
        <v>145</v>
      </c>
      <c r="E193" s="229" t="s">
        <v>18</v>
      </c>
      <c r="F193" s="230" t="s">
        <v>508</v>
      </c>
      <c r="G193" s="227"/>
      <c r="H193" s="231">
        <v>93.25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145</v>
      </c>
      <c r="AU193" s="237" t="s">
        <v>83</v>
      </c>
      <c r="AV193" s="13" t="s">
        <v>83</v>
      </c>
      <c r="AW193" s="13" t="s">
        <v>36</v>
      </c>
      <c r="AX193" s="13" t="s">
        <v>74</v>
      </c>
      <c r="AY193" s="237" t="s">
        <v>136</v>
      </c>
    </row>
    <row r="194" spans="1:51" s="15" customFormat="1" ht="12">
      <c r="A194" s="15"/>
      <c r="B194" s="253"/>
      <c r="C194" s="254"/>
      <c r="D194" s="228" t="s">
        <v>145</v>
      </c>
      <c r="E194" s="255" t="s">
        <v>18</v>
      </c>
      <c r="F194" s="256" t="s">
        <v>173</v>
      </c>
      <c r="G194" s="254"/>
      <c r="H194" s="257">
        <v>93.25</v>
      </c>
      <c r="I194" s="258"/>
      <c r="J194" s="254"/>
      <c r="K194" s="254"/>
      <c r="L194" s="259"/>
      <c r="M194" s="260"/>
      <c r="N194" s="261"/>
      <c r="O194" s="261"/>
      <c r="P194" s="261"/>
      <c r="Q194" s="261"/>
      <c r="R194" s="261"/>
      <c r="S194" s="261"/>
      <c r="T194" s="26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3" t="s">
        <v>145</v>
      </c>
      <c r="AU194" s="263" t="s">
        <v>83</v>
      </c>
      <c r="AV194" s="15" t="s">
        <v>143</v>
      </c>
      <c r="AW194" s="15" t="s">
        <v>36</v>
      </c>
      <c r="AX194" s="15" t="s">
        <v>81</v>
      </c>
      <c r="AY194" s="263" t="s">
        <v>136</v>
      </c>
    </row>
    <row r="195" spans="1:65" s="2" customFormat="1" ht="14.4" customHeight="1">
      <c r="A195" s="40"/>
      <c r="B195" s="41"/>
      <c r="C195" s="214" t="s">
        <v>235</v>
      </c>
      <c r="D195" s="214" t="s">
        <v>139</v>
      </c>
      <c r="E195" s="215" t="s">
        <v>266</v>
      </c>
      <c r="F195" s="216" t="s">
        <v>267</v>
      </c>
      <c r="G195" s="217" t="s">
        <v>165</v>
      </c>
      <c r="H195" s="218">
        <v>83.84</v>
      </c>
      <c r="I195" s="219"/>
      <c r="J195" s="218">
        <f>ROUND(I195*H195,2)</f>
        <v>0</v>
      </c>
      <c r="K195" s="216" t="s">
        <v>166</v>
      </c>
      <c r="L195" s="46"/>
      <c r="M195" s="220" t="s">
        <v>18</v>
      </c>
      <c r="N195" s="221" t="s">
        <v>45</v>
      </c>
      <c r="O195" s="86"/>
      <c r="P195" s="222">
        <f>O195*H195</f>
        <v>0</v>
      </c>
      <c r="Q195" s="222">
        <v>0.10007</v>
      </c>
      <c r="R195" s="222">
        <f>Q195*H195</f>
        <v>8.3898688</v>
      </c>
      <c r="S195" s="222">
        <v>0</v>
      </c>
      <c r="T195" s="223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4" t="s">
        <v>143</v>
      </c>
      <c r="AT195" s="224" t="s">
        <v>139</v>
      </c>
      <c r="AU195" s="224" t="s">
        <v>83</v>
      </c>
      <c r="AY195" s="19" t="s">
        <v>136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9" t="s">
        <v>81</v>
      </c>
      <c r="BK195" s="225">
        <f>ROUND(I195*H195,2)</f>
        <v>0</v>
      </c>
      <c r="BL195" s="19" t="s">
        <v>143</v>
      </c>
      <c r="BM195" s="224" t="s">
        <v>509</v>
      </c>
    </row>
    <row r="196" spans="1:47" s="2" customFormat="1" ht="12">
      <c r="A196" s="40"/>
      <c r="B196" s="41"/>
      <c r="C196" s="42"/>
      <c r="D196" s="248" t="s">
        <v>168</v>
      </c>
      <c r="E196" s="42"/>
      <c r="F196" s="249" t="s">
        <v>269</v>
      </c>
      <c r="G196" s="42"/>
      <c r="H196" s="42"/>
      <c r="I196" s="250"/>
      <c r="J196" s="42"/>
      <c r="K196" s="42"/>
      <c r="L196" s="46"/>
      <c r="M196" s="251"/>
      <c r="N196" s="252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168</v>
      </c>
      <c r="AU196" s="19" t="s">
        <v>83</v>
      </c>
    </row>
    <row r="197" spans="1:51" s="14" customFormat="1" ht="12">
      <c r="A197" s="14"/>
      <c r="B197" s="238"/>
      <c r="C197" s="239"/>
      <c r="D197" s="228" t="s">
        <v>145</v>
      </c>
      <c r="E197" s="240" t="s">
        <v>18</v>
      </c>
      <c r="F197" s="241" t="s">
        <v>510</v>
      </c>
      <c r="G197" s="239"/>
      <c r="H197" s="240" t="s">
        <v>18</v>
      </c>
      <c r="I197" s="242"/>
      <c r="J197" s="239"/>
      <c r="K197" s="239"/>
      <c r="L197" s="243"/>
      <c r="M197" s="244"/>
      <c r="N197" s="245"/>
      <c r="O197" s="245"/>
      <c r="P197" s="245"/>
      <c r="Q197" s="245"/>
      <c r="R197" s="245"/>
      <c r="S197" s="245"/>
      <c r="T197" s="246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7" t="s">
        <v>145</v>
      </c>
      <c r="AU197" s="247" t="s">
        <v>83</v>
      </c>
      <c r="AV197" s="14" t="s">
        <v>81</v>
      </c>
      <c r="AW197" s="14" t="s">
        <v>36</v>
      </c>
      <c r="AX197" s="14" t="s">
        <v>74</v>
      </c>
      <c r="AY197" s="247" t="s">
        <v>136</v>
      </c>
    </row>
    <row r="198" spans="1:51" s="14" customFormat="1" ht="12">
      <c r="A198" s="14"/>
      <c r="B198" s="238"/>
      <c r="C198" s="239"/>
      <c r="D198" s="228" t="s">
        <v>145</v>
      </c>
      <c r="E198" s="240" t="s">
        <v>18</v>
      </c>
      <c r="F198" s="241" t="s">
        <v>500</v>
      </c>
      <c r="G198" s="239"/>
      <c r="H198" s="240" t="s">
        <v>18</v>
      </c>
      <c r="I198" s="242"/>
      <c r="J198" s="239"/>
      <c r="K198" s="239"/>
      <c r="L198" s="243"/>
      <c r="M198" s="244"/>
      <c r="N198" s="245"/>
      <c r="O198" s="245"/>
      <c r="P198" s="245"/>
      <c r="Q198" s="245"/>
      <c r="R198" s="245"/>
      <c r="S198" s="245"/>
      <c r="T198" s="246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7" t="s">
        <v>145</v>
      </c>
      <c r="AU198" s="247" t="s">
        <v>83</v>
      </c>
      <c r="AV198" s="14" t="s">
        <v>81</v>
      </c>
      <c r="AW198" s="14" t="s">
        <v>36</v>
      </c>
      <c r="AX198" s="14" t="s">
        <v>74</v>
      </c>
      <c r="AY198" s="247" t="s">
        <v>136</v>
      </c>
    </row>
    <row r="199" spans="1:51" s="13" customFormat="1" ht="12">
      <c r="A199" s="13"/>
      <c r="B199" s="226"/>
      <c r="C199" s="227"/>
      <c r="D199" s="228" t="s">
        <v>145</v>
      </c>
      <c r="E199" s="229" t="s">
        <v>18</v>
      </c>
      <c r="F199" s="230" t="s">
        <v>501</v>
      </c>
      <c r="G199" s="227"/>
      <c r="H199" s="231">
        <v>267.06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145</v>
      </c>
      <c r="AU199" s="237" t="s">
        <v>83</v>
      </c>
      <c r="AV199" s="13" t="s">
        <v>83</v>
      </c>
      <c r="AW199" s="13" t="s">
        <v>36</v>
      </c>
      <c r="AX199" s="13" t="s">
        <v>74</v>
      </c>
      <c r="AY199" s="237" t="s">
        <v>136</v>
      </c>
    </row>
    <row r="200" spans="1:51" s="13" customFormat="1" ht="12">
      <c r="A200" s="13"/>
      <c r="B200" s="226"/>
      <c r="C200" s="227"/>
      <c r="D200" s="228" t="s">
        <v>145</v>
      </c>
      <c r="E200" s="229" t="s">
        <v>18</v>
      </c>
      <c r="F200" s="230" t="s">
        <v>502</v>
      </c>
      <c r="G200" s="227"/>
      <c r="H200" s="231">
        <v>12.24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145</v>
      </c>
      <c r="AU200" s="237" t="s">
        <v>83</v>
      </c>
      <c r="AV200" s="13" t="s">
        <v>83</v>
      </c>
      <c r="AW200" s="13" t="s">
        <v>36</v>
      </c>
      <c r="AX200" s="13" t="s">
        <v>74</v>
      </c>
      <c r="AY200" s="237" t="s">
        <v>136</v>
      </c>
    </row>
    <row r="201" spans="1:51" s="16" customFormat="1" ht="12">
      <c r="A201" s="16"/>
      <c r="B201" s="264"/>
      <c r="C201" s="265"/>
      <c r="D201" s="228" t="s">
        <v>145</v>
      </c>
      <c r="E201" s="266" t="s">
        <v>18</v>
      </c>
      <c r="F201" s="267" t="s">
        <v>221</v>
      </c>
      <c r="G201" s="265"/>
      <c r="H201" s="268">
        <v>279.3</v>
      </c>
      <c r="I201" s="269"/>
      <c r="J201" s="265"/>
      <c r="K201" s="265"/>
      <c r="L201" s="270"/>
      <c r="M201" s="271"/>
      <c r="N201" s="272"/>
      <c r="O201" s="272"/>
      <c r="P201" s="272"/>
      <c r="Q201" s="272"/>
      <c r="R201" s="272"/>
      <c r="S201" s="272"/>
      <c r="T201" s="273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74" t="s">
        <v>145</v>
      </c>
      <c r="AU201" s="274" t="s">
        <v>83</v>
      </c>
      <c r="AV201" s="16" t="s">
        <v>151</v>
      </c>
      <c r="AW201" s="16" t="s">
        <v>36</v>
      </c>
      <c r="AX201" s="16" t="s">
        <v>74</v>
      </c>
      <c r="AY201" s="274" t="s">
        <v>136</v>
      </c>
    </row>
    <row r="202" spans="1:51" s="14" customFormat="1" ht="12">
      <c r="A202" s="14"/>
      <c r="B202" s="238"/>
      <c r="C202" s="239"/>
      <c r="D202" s="228" t="s">
        <v>145</v>
      </c>
      <c r="E202" s="240" t="s">
        <v>18</v>
      </c>
      <c r="F202" s="241" t="s">
        <v>507</v>
      </c>
      <c r="G202" s="239"/>
      <c r="H202" s="240" t="s">
        <v>18</v>
      </c>
      <c r="I202" s="242"/>
      <c r="J202" s="239"/>
      <c r="K202" s="239"/>
      <c r="L202" s="243"/>
      <c r="M202" s="244"/>
      <c r="N202" s="245"/>
      <c r="O202" s="245"/>
      <c r="P202" s="245"/>
      <c r="Q202" s="245"/>
      <c r="R202" s="245"/>
      <c r="S202" s="245"/>
      <c r="T202" s="24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7" t="s">
        <v>145</v>
      </c>
      <c r="AU202" s="247" t="s">
        <v>83</v>
      </c>
      <c r="AV202" s="14" t="s">
        <v>81</v>
      </c>
      <c r="AW202" s="14" t="s">
        <v>36</v>
      </c>
      <c r="AX202" s="14" t="s">
        <v>74</v>
      </c>
      <c r="AY202" s="247" t="s">
        <v>136</v>
      </c>
    </row>
    <row r="203" spans="1:51" s="13" customFormat="1" ht="12">
      <c r="A203" s="13"/>
      <c r="B203" s="226"/>
      <c r="C203" s="227"/>
      <c r="D203" s="228" t="s">
        <v>145</v>
      </c>
      <c r="E203" s="229" t="s">
        <v>18</v>
      </c>
      <c r="F203" s="230" t="s">
        <v>508</v>
      </c>
      <c r="G203" s="227"/>
      <c r="H203" s="231">
        <v>93.25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145</v>
      </c>
      <c r="AU203" s="237" t="s">
        <v>83</v>
      </c>
      <c r="AV203" s="13" t="s">
        <v>83</v>
      </c>
      <c r="AW203" s="13" t="s">
        <v>36</v>
      </c>
      <c r="AX203" s="13" t="s">
        <v>74</v>
      </c>
      <c r="AY203" s="237" t="s">
        <v>136</v>
      </c>
    </row>
    <row r="204" spans="1:51" s="16" customFormat="1" ht="12">
      <c r="A204" s="16"/>
      <c r="B204" s="264"/>
      <c r="C204" s="265"/>
      <c r="D204" s="228" t="s">
        <v>145</v>
      </c>
      <c r="E204" s="266" t="s">
        <v>18</v>
      </c>
      <c r="F204" s="267" t="s">
        <v>221</v>
      </c>
      <c r="G204" s="265"/>
      <c r="H204" s="268">
        <v>93.25</v>
      </c>
      <c r="I204" s="269"/>
      <c r="J204" s="265"/>
      <c r="K204" s="265"/>
      <c r="L204" s="270"/>
      <c r="M204" s="271"/>
      <c r="N204" s="272"/>
      <c r="O204" s="272"/>
      <c r="P204" s="272"/>
      <c r="Q204" s="272"/>
      <c r="R204" s="272"/>
      <c r="S204" s="272"/>
      <c r="T204" s="273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T204" s="274" t="s">
        <v>145</v>
      </c>
      <c r="AU204" s="274" t="s">
        <v>83</v>
      </c>
      <c r="AV204" s="16" t="s">
        <v>151</v>
      </c>
      <c r="AW204" s="16" t="s">
        <v>36</v>
      </c>
      <c r="AX204" s="16" t="s">
        <v>74</v>
      </c>
      <c r="AY204" s="274" t="s">
        <v>136</v>
      </c>
    </row>
    <row r="205" spans="1:51" s="15" customFormat="1" ht="12">
      <c r="A205" s="15"/>
      <c r="B205" s="253"/>
      <c r="C205" s="254"/>
      <c r="D205" s="228" t="s">
        <v>145</v>
      </c>
      <c r="E205" s="255" t="s">
        <v>18</v>
      </c>
      <c r="F205" s="256" t="s">
        <v>173</v>
      </c>
      <c r="G205" s="254"/>
      <c r="H205" s="257">
        <v>372.55</v>
      </c>
      <c r="I205" s="258"/>
      <c r="J205" s="254"/>
      <c r="K205" s="254"/>
      <c r="L205" s="259"/>
      <c r="M205" s="260"/>
      <c r="N205" s="261"/>
      <c r="O205" s="261"/>
      <c r="P205" s="261"/>
      <c r="Q205" s="261"/>
      <c r="R205" s="261"/>
      <c r="S205" s="261"/>
      <c r="T205" s="262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3" t="s">
        <v>145</v>
      </c>
      <c r="AU205" s="263" t="s">
        <v>83</v>
      </c>
      <c r="AV205" s="15" t="s">
        <v>143</v>
      </c>
      <c r="AW205" s="15" t="s">
        <v>36</v>
      </c>
      <c r="AX205" s="15" t="s">
        <v>74</v>
      </c>
      <c r="AY205" s="263" t="s">
        <v>136</v>
      </c>
    </row>
    <row r="206" spans="1:51" s="14" customFormat="1" ht="12">
      <c r="A206" s="14"/>
      <c r="B206" s="238"/>
      <c r="C206" s="239"/>
      <c r="D206" s="228" t="s">
        <v>145</v>
      </c>
      <c r="E206" s="240" t="s">
        <v>18</v>
      </c>
      <c r="F206" s="241" t="s">
        <v>511</v>
      </c>
      <c r="G206" s="239"/>
      <c r="H206" s="240" t="s">
        <v>18</v>
      </c>
      <c r="I206" s="242"/>
      <c r="J206" s="239"/>
      <c r="K206" s="239"/>
      <c r="L206" s="243"/>
      <c r="M206" s="244"/>
      <c r="N206" s="245"/>
      <c r="O206" s="245"/>
      <c r="P206" s="245"/>
      <c r="Q206" s="245"/>
      <c r="R206" s="245"/>
      <c r="S206" s="245"/>
      <c r="T206" s="24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7" t="s">
        <v>145</v>
      </c>
      <c r="AU206" s="247" t="s">
        <v>83</v>
      </c>
      <c r="AV206" s="14" t="s">
        <v>81</v>
      </c>
      <c r="AW206" s="14" t="s">
        <v>36</v>
      </c>
      <c r="AX206" s="14" t="s">
        <v>74</v>
      </c>
      <c r="AY206" s="247" t="s">
        <v>136</v>
      </c>
    </row>
    <row r="207" spans="1:51" s="13" customFormat="1" ht="12">
      <c r="A207" s="13"/>
      <c r="B207" s="226"/>
      <c r="C207" s="227"/>
      <c r="D207" s="228" t="s">
        <v>145</v>
      </c>
      <c r="E207" s="229" t="s">
        <v>18</v>
      </c>
      <c r="F207" s="230" t="s">
        <v>512</v>
      </c>
      <c r="G207" s="227"/>
      <c r="H207" s="231">
        <v>55.86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145</v>
      </c>
      <c r="AU207" s="237" t="s">
        <v>83</v>
      </c>
      <c r="AV207" s="13" t="s">
        <v>83</v>
      </c>
      <c r="AW207" s="13" t="s">
        <v>36</v>
      </c>
      <c r="AX207" s="13" t="s">
        <v>74</v>
      </c>
      <c r="AY207" s="237" t="s">
        <v>136</v>
      </c>
    </row>
    <row r="208" spans="1:51" s="14" customFormat="1" ht="12">
      <c r="A208" s="14"/>
      <c r="B208" s="238"/>
      <c r="C208" s="239"/>
      <c r="D208" s="228" t="s">
        <v>145</v>
      </c>
      <c r="E208" s="240" t="s">
        <v>18</v>
      </c>
      <c r="F208" s="241" t="s">
        <v>513</v>
      </c>
      <c r="G208" s="239"/>
      <c r="H208" s="240" t="s">
        <v>18</v>
      </c>
      <c r="I208" s="242"/>
      <c r="J208" s="239"/>
      <c r="K208" s="239"/>
      <c r="L208" s="243"/>
      <c r="M208" s="244"/>
      <c r="N208" s="245"/>
      <c r="O208" s="245"/>
      <c r="P208" s="245"/>
      <c r="Q208" s="245"/>
      <c r="R208" s="245"/>
      <c r="S208" s="245"/>
      <c r="T208" s="246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7" t="s">
        <v>145</v>
      </c>
      <c r="AU208" s="247" t="s">
        <v>83</v>
      </c>
      <c r="AV208" s="14" t="s">
        <v>81</v>
      </c>
      <c r="AW208" s="14" t="s">
        <v>36</v>
      </c>
      <c r="AX208" s="14" t="s">
        <v>74</v>
      </c>
      <c r="AY208" s="247" t="s">
        <v>136</v>
      </c>
    </row>
    <row r="209" spans="1:51" s="13" customFormat="1" ht="12">
      <c r="A209" s="13"/>
      <c r="B209" s="226"/>
      <c r="C209" s="227"/>
      <c r="D209" s="228" t="s">
        <v>145</v>
      </c>
      <c r="E209" s="229" t="s">
        <v>18</v>
      </c>
      <c r="F209" s="230" t="s">
        <v>514</v>
      </c>
      <c r="G209" s="227"/>
      <c r="H209" s="231">
        <v>27.98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145</v>
      </c>
      <c r="AU209" s="237" t="s">
        <v>83</v>
      </c>
      <c r="AV209" s="13" t="s">
        <v>83</v>
      </c>
      <c r="AW209" s="13" t="s">
        <v>36</v>
      </c>
      <c r="AX209" s="13" t="s">
        <v>74</v>
      </c>
      <c r="AY209" s="237" t="s">
        <v>136</v>
      </c>
    </row>
    <row r="210" spans="1:51" s="15" customFormat="1" ht="12">
      <c r="A210" s="15"/>
      <c r="B210" s="253"/>
      <c r="C210" s="254"/>
      <c r="D210" s="228" t="s">
        <v>145</v>
      </c>
      <c r="E210" s="255" t="s">
        <v>18</v>
      </c>
      <c r="F210" s="256" t="s">
        <v>173</v>
      </c>
      <c r="G210" s="254"/>
      <c r="H210" s="257">
        <v>83.84</v>
      </c>
      <c r="I210" s="258"/>
      <c r="J210" s="254"/>
      <c r="K210" s="254"/>
      <c r="L210" s="259"/>
      <c r="M210" s="260"/>
      <c r="N210" s="261"/>
      <c r="O210" s="261"/>
      <c r="P210" s="261"/>
      <c r="Q210" s="261"/>
      <c r="R210" s="261"/>
      <c r="S210" s="261"/>
      <c r="T210" s="262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3" t="s">
        <v>145</v>
      </c>
      <c r="AU210" s="263" t="s">
        <v>83</v>
      </c>
      <c r="AV210" s="15" t="s">
        <v>143</v>
      </c>
      <c r="AW210" s="15" t="s">
        <v>36</v>
      </c>
      <c r="AX210" s="15" t="s">
        <v>81</v>
      </c>
      <c r="AY210" s="263" t="s">
        <v>136</v>
      </c>
    </row>
    <row r="211" spans="1:65" s="2" customFormat="1" ht="14.4" customHeight="1">
      <c r="A211" s="40"/>
      <c r="B211" s="41"/>
      <c r="C211" s="214" t="s">
        <v>245</v>
      </c>
      <c r="D211" s="214" t="s">
        <v>139</v>
      </c>
      <c r="E211" s="215" t="s">
        <v>281</v>
      </c>
      <c r="F211" s="216" t="s">
        <v>282</v>
      </c>
      <c r="G211" s="217" t="s">
        <v>165</v>
      </c>
      <c r="H211" s="218">
        <v>372.55</v>
      </c>
      <c r="I211" s="219"/>
      <c r="J211" s="218">
        <f>ROUND(I211*H211,2)</f>
        <v>0</v>
      </c>
      <c r="K211" s="216" t="s">
        <v>18</v>
      </c>
      <c r="L211" s="46"/>
      <c r="M211" s="220" t="s">
        <v>18</v>
      </c>
      <c r="N211" s="221" t="s">
        <v>45</v>
      </c>
      <c r="O211" s="86"/>
      <c r="P211" s="222">
        <f>O211*H211</f>
        <v>0</v>
      </c>
      <c r="Q211" s="222">
        <v>0.01</v>
      </c>
      <c r="R211" s="222">
        <f>Q211*H211</f>
        <v>3.7255000000000003</v>
      </c>
      <c r="S211" s="222">
        <v>0</v>
      </c>
      <c r="T211" s="223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4" t="s">
        <v>143</v>
      </c>
      <c r="AT211" s="224" t="s">
        <v>139</v>
      </c>
      <c r="AU211" s="224" t="s">
        <v>83</v>
      </c>
      <c r="AY211" s="19" t="s">
        <v>136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9" t="s">
        <v>81</v>
      </c>
      <c r="BK211" s="225">
        <f>ROUND(I211*H211,2)</f>
        <v>0</v>
      </c>
      <c r="BL211" s="19" t="s">
        <v>143</v>
      </c>
      <c r="BM211" s="224" t="s">
        <v>515</v>
      </c>
    </row>
    <row r="212" spans="1:51" s="14" customFormat="1" ht="12">
      <c r="A212" s="14"/>
      <c r="B212" s="238"/>
      <c r="C212" s="239"/>
      <c r="D212" s="228" t="s">
        <v>145</v>
      </c>
      <c r="E212" s="240" t="s">
        <v>18</v>
      </c>
      <c r="F212" s="241" t="s">
        <v>467</v>
      </c>
      <c r="G212" s="239"/>
      <c r="H212" s="240" t="s">
        <v>18</v>
      </c>
      <c r="I212" s="242"/>
      <c r="J212" s="239"/>
      <c r="K212" s="239"/>
      <c r="L212" s="243"/>
      <c r="M212" s="244"/>
      <c r="N212" s="245"/>
      <c r="O212" s="245"/>
      <c r="P212" s="245"/>
      <c r="Q212" s="245"/>
      <c r="R212" s="245"/>
      <c r="S212" s="245"/>
      <c r="T212" s="246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7" t="s">
        <v>145</v>
      </c>
      <c r="AU212" s="247" t="s">
        <v>83</v>
      </c>
      <c r="AV212" s="14" t="s">
        <v>81</v>
      </c>
      <c r="AW212" s="14" t="s">
        <v>36</v>
      </c>
      <c r="AX212" s="14" t="s">
        <v>74</v>
      </c>
      <c r="AY212" s="247" t="s">
        <v>136</v>
      </c>
    </row>
    <row r="213" spans="1:51" s="14" customFormat="1" ht="12">
      <c r="A213" s="14"/>
      <c r="B213" s="238"/>
      <c r="C213" s="239"/>
      <c r="D213" s="228" t="s">
        <v>145</v>
      </c>
      <c r="E213" s="240" t="s">
        <v>18</v>
      </c>
      <c r="F213" s="241" t="s">
        <v>500</v>
      </c>
      <c r="G213" s="239"/>
      <c r="H213" s="240" t="s">
        <v>18</v>
      </c>
      <c r="I213" s="242"/>
      <c r="J213" s="239"/>
      <c r="K213" s="239"/>
      <c r="L213" s="243"/>
      <c r="M213" s="244"/>
      <c r="N213" s="245"/>
      <c r="O213" s="245"/>
      <c r="P213" s="245"/>
      <c r="Q213" s="245"/>
      <c r="R213" s="245"/>
      <c r="S213" s="245"/>
      <c r="T213" s="246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47" t="s">
        <v>145</v>
      </c>
      <c r="AU213" s="247" t="s">
        <v>83</v>
      </c>
      <c r="AV213" s="14" t="s">
        <v>81</v>
      </c>
      <c r="AW213" s="14" t="s">
        <v>36</v>
      </c>
      <c r="AX213" s="14" t="s">
        <v>74</v>
      </c>
      <c r="AY213" s="247" t="s">
        <v>136</v>
      </c>
    </row>
    <row r="214" spans="1:51" s="13" customFormat="1" ht="12">
      <c r="A214" s="13"/>
      <c r="B214" s="226"/>
      <c r="C214" s="227"/>
      <c r="D214" s="228" t="s">
        <v>145</v>
      </c>
      <c r="E214" s="229" t="s">
        <v>18</v>
      </c>
      <c r="F214" s="230" t="s">
        <v>501</v>
      </c>
      <c r="G214" s="227"/>
      <c r="H214" s="231">
        <v>267.06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145</v>
      </c>
      <c r="AU214" s="237" t="s">
        <v>83</v>
      </c>
      <c r="AV214" s="13" t="s">
        <v>83</v>
      </c>
      <c r="AW214" s="13" t="s">
        <v>36</v>
      </c>
      <c r="AX214" s="13" t="s">
        <v>74</v>
      </c>
      <c r="AY214" s="237" t="s">
        <v>136</v>
      </c>
    </row>
    <row r="215" spans="1:51" s="13" customFormat="1" ht="12">
      <c r="A215" s="13"/>
      <c r="B215" s="226"/>
      <c r="C215" s="227"/>
      <c r="D215" s="228" t="s">
        <v>145</v>
      </c>
      <c r="E215" s="229" t="s">
        <v>18</v>
      </c>
      <c r="F215" s="230" t="s">
        <v>502</v>
      </c>
      <c r="G215" s="227"/>
      <c r="H215" s="231">
        <v>12.24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145</v>
      </c>
      <c r="AU215" s="237" t="s">
        <v>83</v>
      </c>
      <c r="AV215" s="13" t="s">
        <v>83</v>
      </c>
      <c r="AW215" s="13" t="s">
        <v>36</v>
      </c>
      <c r="AX215" s="13" t="s">
        <v>74</v>
      </c>
      <c r="AY215" s="237" t="s">
        <v>136</v>
      </c>
    </row>
    <row r="216" spans="1:51" s="16" customFormat="1" ht="12">
      <c r="A216" s="16"/>
      <c r="B216" s="264"/>
      <c r="C216" s="265"/>
      <c r="D216" s="228" t="s">
        <v>145</v>
      </c>
      <c r="E216" s="266" t="s">
        <v>18</v>
      </c>
      <c r="F216" s="267" t="s">
        <v>221</v>
      </c>
      <c r="G216" s="265"/>
      <c r="H216" s="268">
        <v>279.3</v>
      </c>
      <c r="I216" s="269"/>
      <c r="J216" s="265"/>
      <c r="K216" s="265"/>
      <c r="L216" s="270"/>
      <c r="M216" s="271"/>
      <c r="N216" s="272"/>
      <c r="O216" s="272"/>
      <c r="P216" s="272"/>
      <c r="Q216" s="272"/>
      <c r="R216" s="272"/>
      <c r="S216" s="272"/>
      <c r="T216" s="273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T216" s="274" t="s">
        <v>145</v>
      </c>
      <c r="AU216" s="274" t="s">
        <v>83</v>
      </c>
      <c r="AV216" s="16" t="s">
        <v>151</v>
      </c>
      <c r="AW216" s="16" t="s">
        <v>36</v>
      </c>
      <c r="AX216" s="16" t="s">
        <v>74</v>
      </c>
      <c r="AY216" s="274" t="s">
        <v>136</v>
      </c>
    </row>
    <row r="217" spans="1:51" s="14" customFormat="1" ht="12">
      <c r="A217" s="14"/>
      <c r="B217" s="238"/>
      <c r="C217" s="239"/>
      <c r="D217" s="228" t="s">
        <v>145</v>
      </c>
      <c r="E217" s="240" t="s">
        <v>18</v>
      </c>
      <c r="F217" s="241" t="s">
        <v>507</v>
      </c>
      <c r="G217" s="239"/>
      <c r="H217" s="240" t="s">
        <v>18</v>
      </c>
      <c r="I217" s="242"/>
      <c r="J217" s="239"/>
      <c r="K217" s="239"/>
      <c r="L217" s="243"/>
      <c r="M217" s="244"/>
      <c r="N217" s="245"/>
      <c r="O217" s="245"/>
      <c r="P217" s="245"/>
      <c r="Q217" s="245"/>
      <c r="R217" s="245"/>
      <c r="S217" s="245"/>
      <c r="T217" s="24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47" t="s">
        <v>145</v>
      </c>
      <c r="AU217" s="247" t="s">
        <v>83</v>
      </c>
      <c r="AV217" s="14" t="s">
        <v>81</v>
      </c>
      <c r="AW217" s="14" t="s">
        <v>36</v>
      </c>
      <c r="AX217" s="14" t="s">
        <v>74</v>
      </c>
      <c r="AY217" s="247" t="s">
        <v>136</v>
      </c>
    </row>
    <row r="218" spans="1:51" s="13" customFormat="1" ht="12">
      <c r="A218" s="13"/>
      <c r="B218" s="226"/>
      <c r="C218" s="227"/>
      <c r="D218" s="228" t="s">
        <v>145</v>
      </c>
      <c r="E218" s="229" t="s">
        <v>18</v>
      </c>
      <c r="F218" s="230" t="s">
        <v>508</v>
      </c>
      <c r="G218" s="227"/>
      <c r="H218" s="231">
        <v>93.25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145</v>
      </c>
      <c r="AU218" s="237" t="s">
        <v>83</v>
      </c>
      <c r="AV218" s="13" t="s">
        <v>83</v>
      </c>
      <c r="AW218" s="13" t="s">
        <v>36</v>
      </c>
      <c r="AX218" s="13" t="s">
        <v>74</v>
      </c>
      <c r="AY218" s="237" t="s">
        <v>136</v>
      </c>
    </row>
    <row r="219" spans="1:51" s="16" customFormat="1" ht="12">
      <c r="A219" s="16"/>
      <c r="B219" s="264"/>
      <c r="C219" s="265"/>
      <c r="D219" s="228" t="s">
        <v>145</v>
      </c>
      <c r="E219" s="266" t="s">
        <v>18</v>
      </c>
      <c r="F219" s="267" t="s">
        <v>221</v>
      </c>
      <c r="G219" s="265"/>
      <c r="H219" s="268">
        <v>93.25</v>
      </c>
      <c r="I219" s="269"/>
      <c r="J219" s="265"/>
      <c r="K219" s="265"/>
      <c r="L219" s="270"/>
      <c r="M219" s="271"/>
      <c r="N219" s="272"/>
      <c r="O219" s="272"/>
      <c r="P219" s="272"/>
      <c r="Q219" s="272"/>
      <c r="R219" s="272"/>
      <c r="S219" s="272"/>
      <c r="T219" s="273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T219" s="274" t="s">
        <v>145</v>
      </c>
      <c r="AU219" s="274" t="s">
        <v>83</v>
      </c>
      <c r="AV219" s="16" t="s">
        <v>151</v>
      </c>
      <c r="AW219" s="16" t="s">
        <v>36</v>
      </c>
      <c r="AX219" s="16" t="s">
        <v>74</v>
      </c>
      <c r="AY219" s="274" t="s">
        <v>136</v>
      </c>
    </row>
    <row r="220" spans="1:51" s="15" customFormat="1" ht="12">
      <c r="A220" s="15"/>
      <c r="B220" s="253"/>
      <c r="C220" s="254"/>
      <c r="D220" s="228" t="s">
        <v>145</v>
      </c>
      <c r="E220" s="255" t="s">
        <v>18</v>
      </c>
      <c r="F220" s="256" t="s">
        <v>173</v>
      </c>
      <c r="G220" s="254"/>
      <c r="H220" s="257">
        <v>372.55</v>
      </c>
      <c r="I220" s="258"/>
      <c r="J220" s="254"/>
      <c r="K220" s="254"/>
      <c r="L220" s="259"/>
      <c r="M220" s="260"/>
      <c r="N220" s="261"/>
      <c r="O220" s="261"/>
      <c r="P220" s="261"/>
      <c r="Q220" s="261"/>
      <c r="R220" s="261"/>
      <c r="S220" s="261"/>
      <c r="T220" s="26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3" t="s">
        <v>145</v>
      </c>
      <c r="AU220" s="263" t="s">
        <v>83</v>
      </c>
      <c r="AV220" s="15" t="s">
        <v>143</v>
      </c>
      <c r="AW220" s="15" t="s">
        <v>36</v>
      </c>
      <c r="AX220" s="15" t="s">
        <v>81</v>
      </c>
      <c r="AY220" s="263" t="s">
        <v>136</v>
      </c>
    </row>
    <row r="221" spans="1:65" s="2" customFormat="1" ht="19.8" customHeight="1">
      <c r="A221" s="40"/>
      <c r="B221" s="41"/>
      <c r="C221" s="214" t="s">
        <v>8</v>
      </c>
      <c r="D221" s="214" t="s">
        <v>139</v>
      </c>
      <c r="E221" s="215" t="s">
        <v>288</v>
      </c>
      <c r="F221" s="216" t="s">
        <v>289</v>
      </c>
      <c r="G221" s="217" t="s">
        <v>165</v>
      </c>
      <c r="H221" s="218">
        <v>37.26</v>
      </c>
      <c r="I221" s="219"/>
      <c r="J221" s="218">
        <f>ROUND(I221*H221,2)</f>
        <v>0</v>
      </c>
      <c r="K221" s="216" t="s">
        <v>166</v>
      </c>
      <c r="L221" s="46"/>
      <c r="M221" s="220" t="s">
        <v>18</v>
      </c>
      <c r="N221" s="221" t="s">
        <v>45</v>
      </c>
      <c r="O221" s="86"/>
      <c r="P221" s="222">
        <f>O221*H221</f>
        <v>0</v>
      </c>
      <c r="Q221" s="222">
        <v>0.00153</v>
      </c>
      <c r="R221" s="222">
        <f>Q221*H221</f>
        <v>0.05700779999999999</v>
      </c>
      <c r="S221" s="222">
        <v>0</v>
      </c>
      <c r="T221" s="223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4" t="s">
        <v>143</v>
      </c>
      <c r="AT221" s="224" t="s">
        <v>139</v>
      </c>
      <c r="AU221" s="224" t="s">
        <v>83</v>
      </c>
      <c r="AY221" s="19" t="s">
        <v>136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9" t="s">
        <v>81</v>
      </c>
      <c r="BK221" s="225">
        <f>ROUND(I221*H221,2)</f>
        <v>0</v>
      </c>
      <c r="BL221" s="19" t="s">
        <v>143</v>
      </c>
      <c r="BM221" s="224" t="s">
        <v>516</v>
      </c>
    </row>
    <row r="222" spans="1:47" s="2" customFormat="1" ht="12">
      <c r="A222" s="40"/>
      <c r="B222" s="41"/>
      <c r="C222" s="42"/>
      <c r="D222" s="248" t="s">
        <v>168</v>
      </c>
      <c r="E222" s="42"/>
      <c r="F222" s="249" t="s">
        <v>291</v>
      </c>
      <c r="G222" s="42"/>
      <c r="H222" s="42"/>
      <c r="I222" s="250"/>
      <c r="J222" s="42"/>
      <c r="K222" s="42"/>
      <c r="L222" s="46"/>
      <c r="M222" s="251"/>
      <c r="N222" s="252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168</v>
      </c>
      <c r="AU222" s="19" t="s">
        <v>83</v>
      </c>
    </row>
    <row r="223" spans="1:51" s="14" customFormat="1" ht="12">
      <c r="A223" s="14"/>
      <c r="B223" s="238"/>
      <c r="C223" s="239"/>
      <c r="D223" s="228" t="s">
        <v>145</v>
      </c>
      <c r="E223" s="240" t="s">
        <v>18</v>
      </c>
      <c r="F223" s="241" t="s">
        <v>517</v>
      </c>
      <c r="G223" s="239"/>
      <c r="H223" s="240" t="s">
        <v>18</v>
      </c>
      <c r="I223" s="242"/>
      <c r="J223" s="239"/>
      <c r="K223" s="239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145</v>
      </c>
      <c r="AU223" s="247" t="s">
        <v>83</v>
      </c>
      <c r="AV223" s="14" t="s">
        <v>81</v>
      </c>
      <c r="AW223" s="14" t="s">
        <v>36</v>
      </c>
      <c r="AX223" s="14" t="s">
        <v>74</v>
      </c>
      <c r="AY223" s="247" t="s">
        <v>136</v>
      </c>
    </row>
    <row r="224" spans="1:51" s="14" customFormat="1" ht="12">
      <c r="A224" s="14"/>
      <c r="B224" s="238"/>
      <c r="C224" s="239"/>
      <c r="D224" s="228" t="s">
        <v>145</v>
      </c>
      <c r="E224" s="240" t="s">
        <v>18</v>
      </c>
      <c r="F224" s="241" t="s">
        <v>500</v>
      </c>
      <c r="G224" s="239"/>
      <c r="H224" s="240" t="s">
        <v>18</v>
      </c>
      <c r="I224" s="242"/>
      <c r="J224" s="239"/>
      <c r="K224" s="239"/>
      <c r="L224" s="243"/>
      <c r="M224" s="244"/>
      <c r="N224" s="245"/>
      <c r="O224" s="245"/>
      <c r="P224" s="245"/>
      <c r="Q224" s="245"/>
      <c r="R224" s="245"/>
      <c r="S224" s="245"/>
      <c r="T224" s="246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7" t="s">
        <v>145</v>
      </c>
      <c r="AU224" s="247" t="s">
        <v>83</v>
      </c>
      <c r="AV224" s="14" t="s">
        <v>81</v>
      </c>
      <c r="AW224" s="14" t="s">
        <v>36</v>
      </c>
      <c r="AX224" s="14" t="s">
        <v>74</v>
      </c>
      <c r="AY224" s="247" t="s">
        <v>136</v>
      </c>
    </row>
    <row r="225" spans="1:51" s="13" customFormat="1" ht="12">
      <c r="A225" s="13"/>
      <c r="B225" s="226"/>
      <c r="C225" s="227"/>
      <c r="D225" s="228" t="s">
        <v>145</v>
      </c>
      <c r="E225" s="229" t="s">
        <v>18</v>
      </c>
      <c r="F225" s="230" t="s">
        <v>501</v>
      </c>
      <c r="G225" s="227"/>
      <c r="H225" s="231">
        <v>267.06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145</v>
      </c>
      <c r="AU225" s="237" t="s">
        <v>83</v>
      </c>
      <c r="AV225" s="13" t="s">
        <v>83</v>
      </c>
      <c r="AW225" s="13" t="s">
        <v>36</v>
      </c>
      <c r="AX225" s="13" t="s">
        <v>74</v>
      </c>
      <c r="AY225" s="237" t="s">
        <v>136</v>
      </c>
    </row>
    <row r="226" spans="1:51" s="13" customFormat="1" ht="12">
      <c r="A226" s="13"/>
      <c r="B226" s="226"/>
      <c r="C226" s="227"/>
      <c r="D226" s="228" t="s">
        <v>145</v>
      </c>
      <c r="E226" s="229" t="s">
        <v>18</v>
      </c>
      <c r="F226" s="230" t="s">
        <v>502</v>
      </c>
      <c r="G226" s="227"/>
      <c r="H226" s="231">
        <v>12.24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145</v>
      </c>
      <c r="AU226" s="237" t="s">
        <v>83</v>
      </c>
      <c r="AV226" s="13" t="s">
        <v>83</v>
      </c>
      <c r="AW226" s="13" t="s">
        <v>36</v>
      </c>
      <c r="AX226" s="13" t="s">
        <v>74</v>
      </c>
      <c r="AY226" s="237" t="s">
        <v>136</v>
      </c>
    </row>
    <row r="227" spans="1:51" s="16" customFormat="1" ht="12">
      <c r="A227" s="16"/>
      <c r="B227" s="264"/>
      <c r="C227" s="265"/>
      <c r="D227" s="228" t="s">
        <v>145</v>
      </c>
      <c r="E227" s="266" t="s">
        <v>18</v>
      </c>
      <c r="F227" s="267" t="s">
        <v>221</v>
      </c>
      <c r="G227" s="265"/>
      <c r="H227" s="268">
        <v>279.3</v>
      </c>
      <c r="I227" s="269"/>
      <c r="J227" s="265"/>
      <c r="K227" s="265"/>
      <c r="L227" s="270"/>
      <c r="M227" s="271"/>
      <c r="N227" s="272"/>
      <c r="O227" s="272"/>
      <c r="P227" s="272"/>
      <c r="Q227" s="272"/>
      <c r="R227" s="272"/>
      <c r="S227" s="272"/>
      <c r="T227" s="273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74" t="s">
        <v>145</v>
      </c>
      <c r="AU227" s="274" t="s">
        <v>83</v>
      </c>
      <c r="AV227" s="16" t="s">
        <v>151</v>
      </c>
      <c r="AW227" s="16" t="s">
        <v>36</v>
      </c>
      <c r="AX227" s="16" t="s">
        <v>74</v>
      </c>
      <c r="AY227" s="274" t="s">
        <v>136</v>
      </c>
    </row>
    <row r="228" spans="1:51" s="14" customFormat="1" ht="12">
      <c r="A228" s="14"/>
      <c r="B228" s="238"/>
      <c r="C228" s="239"/>
      <c r="D228" s="228" t="s">
        <v>145</v>
      </c>
      <c r="E228" s="240" t="s">
        <v>18</v>
      </c>
      <c r="F228" s="241" t="s">
        <v>507</v>
      </c>
      <c r="G228" s="239"/>
      <c r="H228" s="240" t="s">
        <v>18</v>
      </c>
      <c r="I228" s="242"/>
      <c r="J228" s="239"/>
      <c r="K228" s="239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145</v>
      </c>
      <c r="AU228" s="247" t="s">
        <v>83</v>
      </c>
      <c r="AV228" s="14" t="s">
        <v>81</v>
      </c>
      <c r="AW228" s="14" t="s">
        <v>36</v>
      </c>
      <c r="AX228" s="14" t="s">
        <v>74</v>
      </c>
      <c r="AY228" s="247" t="s">
        <v>136</v>
      </c>
    </row>
    <row r="229" spans="1:51" s="13" customFormat="1" ht="12">
      <c r="A229" s="13"/>
      <c r="B229" s="226"/>
      <c r="C229" s="227"/>
      <c r="D229" s="228" t="s">
        <v>145</v>
      </c>
      <c r="E229" s="229" t="s">
        <v>18</v>
      </c>
      <c r="F229" s="230" t="s">
        <v>508</v>
      </c>
      <c r="G229" s="227"/>
      <c r="H229" s="231">
        <v>93.25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145</v>
      </c>
      <c r="AU229" s="237" t="s">
        <v>83</v>
      </c>
      <c r="AV229" s="13" t="s">
        <v>83</v>
      </c>
      <c r="AW229" s="13" t="s">
        <v>36</v>
      </c>
      <c r="AX229" s="13" t="s">
        <v>74</v>
      </c>
      <c r="AY229" s="237" t="s">
        <v>136</v>
      </c>
    </row>
    <row r="230" spans="1:51" s="16" customFormat="1" ht="12">
      <c r="A230" s="16"/>
      <c r="B230" s="264"/>
      <c r="C230" s="265"/>
      <c r="D230" s="228" t="s">
        <v>145</v>
      </c>
      <c r="E230" s="266" t="s">
        <v>18</v>
      </c>
      <c r="F230" s="267" t="s">
        <v>221</v>
      </c>
      <c r="G230" s="265"/>
      <c r="H230" s="268">
        <v>93.25</v>
      </c>
      <c r="I230" s="269"/>
      <c r="J230" s="265"/>
      <c r="K230" s="265"/>
      <c r="L230" s="270"/>
      <c r="M230" s="271"/>
      <c r="N230" s="272"/>
      <c r="O230" s="272"/>
      <c r="P230" s="272"/>
      <c r="Q230" s="272"/>
      <c r="R230" s="272"/>
      <c r="S230" s="272"/>
      <c r="T230" s="273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74" t="s">
        <v>145</v>
      </c>
      <c r="AU230" s="274" t="s">
        <v>83</v>
      </c>
      <c r="AV230" s="16" t="s">
        <v>151</v>
      </c>
      <c r="AW230" s="16" t="s">
        <v>36</v>
      </c>
      <c r="AX230" s="16" t="s">
        <v>74</v>
      </c>
      <c r="AY230" s="274" t="s">
        <v>136</v>
      </c>
    </row>
    <row r="231" spans="1:51" s="15" customFormat="1" ht="12">
      <c r="A231" s="15"/>
      <c r="B231" s="253"/>
      <c r="C231" s="254"/>
      <c r="D231" s="228" t="s">
        <v>145</v>
      </c>
      <c r="E231" s="255" t="s">
        <v>18</v>
      </c>
      <c r="F231" s="256" t="s">
        <v>173</v>
      </c>
      <c r="G231" s="254"/>
      <c r="H231" s="257">
        <v>372.55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3" t="s">
        <v>145</v>
      </c>
      <c r="AU231" s="263" t="s">
        <v>83</v>
      </c>
      <c r="AV231" s="15" t="s">
        <v>143</v>
      </c>
      <c r="AW231" s="15" t="s">
        <v>36</v>
      </c>
      <c r="AX231" s="15" t="s">
        <v>74</v>
      </c>
      <c r="AY231" s="263" t="s">
        <v>136</v>
      </c>
    </row>
    <row r="232" spans="1:51" s="14" customFormat="1" ht="12">
      <c r="A232" s="14"/>
      <c r="B232" s="238"/>
      <c r="C232" s="239"/>
      <c r="D232" s="228" t="s">
        <v>145</v>
      </c>
      <c r="E232" s="240" t="s">
        <v>18</v>
      </c>
      <c r="F232" s="241" t="s">
        <v>292</v>
      </c>
      <c r="G232" s="239"/>
      <c r="H232" s="240" t="s">
        <v>18</v>
      </c>
      <c r="I232" s="242"/>
      <c r="J232" s="239"/>
      <c r="K232" s="239"/>
      <c r="L232" s="243"/>
      <c r="M232" s="244"/>
      <c r="N232" s="245"/>
      <c r="O232" s="245"/>
      <c r="P232" s="245"/>
      <c r="Q232" s="245"/>
      <c r="R232" s="245"/>
      <c r="S232" s="245"/>
      <c r="T232" s="246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47" t="s">
        <v>145</v>
      </c>
      <c r="AU232" s="247" t="s">
        <v>83</v>
      </c>
      <c r="AV232" s="14" t="s">
        <v>81</v>
      </c>
      <c r="AW232" s="14" t="s">
        <v>36</v>
      </c>
      <c r="AX232" s="14" t="s">
        <v>74</v>
      </c>
      <c r="AY232" s="247" t="s">
        <v>136</v>
      </c>
    </row>
    <row r="233" spans="1:51" s="13" customFormat="1" ht="12">
      <c r="A233" s="13"/>
      <c r="B233" s="226"/>
      <c r="C233" s="227"/>
      <c r="D233" s="228" t="s">
        <v>145</v>
      </c>
      <c r="E233" s="229" t="s">
        <v>18</v>
      </c>
      <c r="F233" s="230" t="s">
        <v>518</v>
      </c>
      <c r="G233" s="227"/>
      <c r="H233" s="231">
        <v>37.26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145</v>
      </c>
      <c r="AU233" s="237" t="s">
        <v>83</v>
      </c>
      <c r="AV233" s="13" t="s">
        <v>83</v>
      </c>
      <c r="AW233" s="13" t="s">
        <v>36</v>
      </c>
      <c r="AX233" s="13" t="s">
        <v>74</v>
      </c>
      <c r="AY233" s="237" t="s">
        <v>136</v>
      </c>
    </row>
    <row r="234" spans="1:51" s="15" customFormat="1" ht="12">
      <c r="A234" s="15"/>
      <c r="B234" s="253"/>
      <c r="C234" s="254"/>
      <c r="D234" s="228" t="s">
        <v>145</v>
      </c>
      <c r="E234" s="255" t="s">
        <v>18</v>
      </c>
      <c r="F234" s="256" t="s">
        <v>173</v>
      </c>
      <c r="G234" s="254"/>
      <c r="H234" s="257">
        <v>37.26</v>
      </c>
      <c r="I234" s="258"/>
      <c r="J234" s="254"/>
      <c r="K234" s="254"/>
      <c r="L234" s="259"/>
      <c r="M234" s="260"/>
      <c r="N234" s="261"/>
      <c r="O234" s="261"/>
      <c r="P234" s="261"/>
      <c r="Q234" s="261"/>
      <c r="R234" s="261"/>
      <c r="S234" s="261"/>
      <c r="T234" s="262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3" t="s">
        <v>145</v>
      </c>
      <c r="AU234" s="263" t="s">
        <v>83</v>
      </c>
      <c r="AV234" s="15" t="s">
        <v>143</v>
      </c>
      <c r="AW234" s="15" t="s">
        <v>36</v>
      </c>
      <c r="AX234" s="15" t="s">
        <v>81</v>
      </c>
      <c r="AY234" s="263" t="s">
        <v>136</v>
      </c>
    </row>
    <row r="235" spans="1:65" s="2" customFormat="1" ht="14.4" customHeight="1">
      <c r="A235" s="40"/>
      <c r="B235" s="41"/>
      <c r="C235" s="214" t="s">
        <v>259</v>
      </c>
      <c r="D235" s="214" t="s">
        <v>139</v>
      </c>
      <c r="E235" s="215" t="s">
        <v>519</v>
      </c>
      <c r="F235" s="216" t="s">
        <v>520</v>
      </c>
      <c r="G235" s="217" t="s">
        <v>165</v>
      </c>
      <c r="H235" s="218">
        <v>372.55</v>
      </c>
      <c r="I235" s="219"/>
      <c r="J235" s="218">
        <f>ROUND(I235*H235,2)</f>
        <v>0</v>
      </c>
      <c r="K235" s="216" t="s">
        <v>18</v>
      </c>
      <c r="L235" s="46"/>
      <c r="M235" s="220" t="s">
        <v>18</v>
      </c>
      <c r="N235" s="221" t="s">
        <v>45</v>
      </c>
      <c r="O235" s="86"/>
      <c r="P235" s="222">
        <f>O235*H235</f>
        <v>0</v>
      </c>
      <c r="Q235" s="222">
        <v>0.00055</v>
      </c>
      <c r="R235" s="222">
        <f>Q235*H235</f>
        <v>0.20490250000000002</v>
      </c>
      <c r="S235" s="222">
        <v>0</v>
      </c>
      <c r="T235" s="223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4" t="s">
        <v>143</v>
      </c>
      <c r="AT235" s="224" t="s">
        <v>139</v>
      </c>
      <c r="AU235" s="224" t="s">
        <v>83</v>
      </c>
      <c r="AY235" s="19" t="s">
        <v>136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9" t="s">
        <v>81</v>
      </c>
      <c r="BK235" s="225">
        <f>ROUND(I235*H235,2)</f>
        <v>0</v>
      </c>
      <c r="BL235" s="19" t="s">
        <v>143</v>
      </c>
      <c r="BM235" s="224" t="s">
        <v>521</v>
      </c>
    </row>
    <row r="236" spans="1:51" s="14" customFormat="1" ht="12">
      <c r="A236" s="14"/>
      <c r="B236" s="238"/>
      <c r="C236" s="239"/>
      <c r="D236" s="228" t="s">
        <v>145</v>
      </c>
      <c r="E236" s="240" t="s">
        <v>18</v>
      </c>
      <c r="F236" s="241" t="s">
        <v>467</v>
      </c>
      <c r="G236" s="239"/>
      <c r="H236" s="240" t="s">
        <v>18</v>
      </c>
      <c r="I236" s="242"/>
      <c r="J236" s="239"/>
      <c r="K236" s="239"/>
      <c r="L236" s="243"/>
      <c r="M236" s="244"/>
      <c r="N236" s="245"/>
      <c r="O236" s="245"/>
      <c r="P236" s="245"/>
      <c r="Q236" s="245"/>
      <c r="R236" s="245"/>
      <c r="S236" s="245"/>
      <c r="T236" s="246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7" t="s">
        <v>145</v>
      </c>
      <c r="AU236" s="247" t="s">
        <v>83</v>
      </c>
      <c r="AV236" s="14" t="s">
        <v>81</v>
      </c>
      <c r="AW236" s="14" t="s">
        <v>36</v>
      </c>
      <c r="AX236" s="14" t="s">
        <v>74</v>
      </c>
      <c r="AY236" s="247" t="s">
        <v>136</v>
      </c>
    </row>
    <row r="237" spans="1:51" s="14" customFormat="1" ht="12">
      <c r="A237" s="14"/>
      <c r="B237" s="238"/>
      <c r="C237" s="239"/>
      <c r="D237" s="228" t="s">
        <v>145</v>
      </c>
      <c r="E237" s="240" t="s">
        <v>18</v>
      </c>
      <c r="F237" s="241" t="s">
        <v>500</v>
      </c>
      <c r="G237" s="239"/>
      <c r="H237" s="240" t="s">
        <v>18</v>
      </c>
      <c r="I237" s="242"/>
      <c r="J237" s="239"/>
      <c r="K237" s="239"/>
      <c r="L237" s="243"/>
      <c r="M237" s="244"/>
      <c r="N237" s="245"/>
      <c r="O237" s="245"/>
      <c r="P237" s="245"/>
      <c r="Q237" s="245"/>
      <c r="R237" s="245"/>
      <c r="S237" s="245"/>
      <c r="T237" s="246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7" t="s">
        <v>145</v>
      </c>
      <c r="AU237" s="247" t="s">
        <v>83</v>
      </c>
      <c r="AV237" s="14" t="s">
        <v>81</v>
      </c>
      <c r="AW237" s="14" t="s">
        <v>36</v>
      </c>
      <c r="AX237" s="14" t="s">
        <v>74</v>
      </c>
      <c r="AY237" s="247" t="s">
        <v>136</v>
      </c>
    </row>
    <row r="238" spans="1:51" s="13" customFormat="1" ht="12">
      <c r="A238" s="13"/>
      <c r="B238" s="226"/>
      <c r="C238" s="227"/>
      <c r="D238" s="228" t="s">
        <v>145</v>
      </c>
      <c r="E238" s="229" t="s">
        <v>18</v>
      </c>
      <c r="F238" s="230" t="s">
        <v>501</v>
      </c>
      <c r="G238" s="227"/>
      <c r="H238" s="231">
        <v>267.06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145</v>
      </c>
      <c r="AU238" s="237" t="s">
        <v>83</v>
      </c>
      <c r="AV238" s="13" t="s">
        <v>83</v>
      </c>
      <c r="AW238" s="13" t="s">
        <v>36</v>
      </c>
      <c r="AX238" s="13" t="s">
        <v>74</v>
      </c>
      <c r="AY238" s="237" t="s">
        <v>136</v>
      </c>
    </row>
    <row r="239" spans="1:51" s="13" customFormat="1" ht="12">
      <c r="A239" s="13"/>
      <c r="B239" s="226"/>
      <c r="C239" s="227"/>
      <c r="D239" s="228" t="s">
        <v>145</v>
      </c>
      <c r="E239" s="229" t="s">
        <v>18</v>
      </c>
      <c r="F239" s="230" t="s">
        <v>502</v>
      </c>
      <c r="G239" s="227"/>
      <c r="H239" s="231">
        <v>12.24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145</v>
      </c>
      <c r="AU239" s="237" t="s">
        <v>83</v>
      </c>
      <c r="AV239" s="13" t="s">
        <v>83</v>
      </c>
      <c r="AW239" s="13" t="s">
        <v>36</v>
      </c>
      <c r="AX239" s="13" t="s">
        <v>74</v>
      </c>
      <c r="AY239" s="237" t="s">
        <v>136</v>
      </c>
    </row>
    <row r="240" spans="1:51" s="16" customFormat="1" ht="12">
      <c r="A240" s="16"/>
      <c r="B240" s="264"/>
      <c r="C240" s="265"/>
      <c r="D240" s="228" t="s">
        <v>145</v>
      </c>
      <c r="E240" s="266" t="s">
        <v>18</v>
      </c>
      <c r="F240" s="267" t="s">
        <v>221</v>
      </c>
      <c r="G240" s="265"/>
      <c r="H240" s="268">
        <v>279.3</v>
      </c>
      <c r="I240" s="269"/>
      <c r="J240" s="265"/>
      <c r="K240" s="265"/>
      <c r="L240" s="270"/>
      <c r="M240" s="271"/>
      <c r="N240" s="272"/>
      <c r="O240" s="272"/>
      <c r="P240" s="272"/>
      <c r="Q240" s="272"/>
      <c r="R240" s="272"/>
      <c r="S240" s="272"/>
      <c r="T240" s="273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T240" s="274" t="s">
        <v>145</v>
      </c>
      <c r="AU240" s="274" t="s">
        <v>83</v>
      </c>
      <c r="AV240" s="16" t="s">
        <v>151</v>
      </c>
      <c r="AW240" s="16" t="s">
        <v>36</v>
      </c>
      <c r="AX240" s="16" t="s">
        <v>74</v>
      </c>
      <c r="AY240" s="274" t="s">
        <v>136</v>
      </c>
    </row>
    <row r="241" spans="1:51" s="14" customFormat="1" ht="12">
      <c r="A241" s="14"/>
      <c r="B241" s="238"/>
      <c r="C241" s="239"/>
      <c r="D241" s="228" t="s">
        <v>145</v>
      </c>
      <c r="E241" s="240" t="s">
        <v>18</v>
      </c>
      <c r="F241" s="241" t="s">
        <v>507</v>
      </c>
      <c r="G241" s="239"/>
      <c r="H241" s="240" t="s">
        <v>18</v>
      </c>
      <c r="I241" s="242"/>
      <c r="J241" s="239"/>
      <c r="K241" s="239"/>
      <c r="L241" s="243"/>
      <c r="M241" s="244"/>
      <c r="N241" s="245"/>
      <c r="O241" s="245"/>
      <c r="P241" s="245"/>
      <c r="Q241" s="245"/>
      <c r="R241" s="245"/>
      <c r="S241" s="245"/>
      <c r="T241" s="246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47" t="s">
        <v>145</v>
      </c>
      <c r="AU241" s="247" t="s">
        <v>83</v>
      </c>
      <c r="AV241" s="14" t="s">
        <v>81</v>
      </c>
      <c r="AW241" s="14" t="s">
        <v>36</v>
      </c>
      <c r="AX241" s="14" t="s">
        <v>74</v>
      </c>
      <c r="AY241" s="247" t="s">
        <v>136</v>
      </c>
    </row>
    <row r="242" spans="1:51" s="13" customFormat="1" ht="12">
      <c r="A242" s="13"/>
      <c r="B242" s="226"/>
      <c r="C242" s="227"/>
      <c r="D242" s="228" t="s">
        <v>145</v>
      </c>
      <c r="E242" s="229" t="s">
        <v>18</v>
      </c>
      <c r="F242" s="230" t="s">
        <v>508</v>
      </c>
      <c r="G242" s="227"/>
      <c r="H242" s="231">
        <v>93.25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145</v>
      </c>
      <c r="AU242" s="237" t="s">
        <v>83</v>
      </c>
      <c r="AV242" s="13" t="s">
        <v>83</v>
      </c>
      <c r="AW242" s="13" t="s">
        <v>36</v>
      </c>
      <c r="AX242" s="13" t="s">
        <v>74</v>
      </c>
      <c r="AY242" s="237" t="s">
        <v>136</v>
      </c>
    </row>
    <row r="243" spans="1:51" s="16" customFormat="1" ht="12">
      <c r="A243" s="16"/>
      <c r="B243" s="264"/>
      <c r="C243" s="265"/>
      <c r="D243" s="228" t="s">
        <v>145</v>
      </c>
      <c r="E243" s="266" t="s">
        <v>18</v>
      </c>
      <c r="F243" s="267" t="s">
        <v>221</v>
      </c>
      <c r="G243" s="265"/>
      <c r="H243" s="268">
        <v>93.25</v>
      </c>
      <c r="I243" s="269"/>
      <c r="J243" s="265"/>
      <c r="K243" s="265"/>
      <c r="L243" s="270"/>
      <c r="M243" s="271"/>
      <c r="N243" s="272"/>
      <c r="O243" s="272"/>
      <c r="P243" s="272"/>
      <c r="Q243" s="272"/>
      <c r="R243" s="272"/>
      <c r="S243" s="272"/>
      <c r="T243" s="273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T243" s="274" t="s">
        <v>145</v>
      </c>
      <c r="AU243" s="274" t="s">
        <v>83</v>
      </c>
      <c r="AV243" s="16" t="s">
        <v>151</v>
      </c>
      <c r="AW243" s="16" t="s">
        <v>36</v>
      </c>
      <c r="AX243" s="16" t="s">
        <v>74</v>
      </c>
      <c r="AY243" s="274" t="s">
        <v>136</v>
      </c>
    </row>
    <row r="244" spans="1:51" s="15" customFormat="1" ht="12">
      <c r="A244" s="15"/>
      <c r="B244" s="253"/>
      <c r="C244" s="254"/>
      <c r="D244" s="228" t="s">
        <v>145</v>
      </c>
      <c r="E244" s="255" t="s">
        <v>18</v>
      </c>
      <c r="F244" s="256" t="s">
        <v>173</v>
      </c>
      <c r="G244" s="254"/>
      <c r="H244" s="257">
        <v>372.55</v>
      </c>
      <c r="I244" s="258"/>
      <c r="J244" s="254"/>
      <c r="K244" s="254"/>
      <c r="L244" s="259"/>
      <c r="M244" s="260"/>
      <c r="N244" s="261"/>
      <c r="O244" s="261"/>
      <c r="P244" s="261"/>
      <c r="Q244" s="261"/>
      <c r="R244" s="261"/>
      <c r="S244" s="261"/>
      <c r="T244" s="262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63" t="s">
        <v>145</v>
      </c>
      <c r="AU244" s="263" t="s">
        <v>83</v>
      </c>
      <c r="AV244" s="15" t="s">
        <v>143</v>
      </c>
      <c r="AW244" s="15" t="s">
        <v>36</v>
      </c>
      <c r="AX244" s="15" t="s">
        <v>81</v>
      </c>
      <c r="AY244" s="263" t="s">
        <v>136</v>
      </c>
    </row>
    <row r="245" spans="1:65" s="2" customFormat="1" ht="14.4" customHeight="1">
      <c r="A245" s="40"/>
      <c r="B245" s="41"/>
      <c r="C245" s="214" t="s">
        <v>265</v>
      </c>
      <c r="D245" s="214" t="s">
        <v>139</v>
      </c>
      <c r="E245" s="215" t="s">
        <v>306</v>
      </c>
      <c r="F245" s="216" t="s">
        <v>307</v>
      </c>
      <c r="G245" s="217" t="s">
        <v>142</v>
      </c>
      <c r="H245" s="218">
        <v>48</v>
      </c>
      <c r="I245" s="219"/>
      <c r="J245" s="218">
        <f>ROUND(I245*H245,2)</f>
        <v>0</v>
      </c>
      <c r="K245" s="216" t="s">
        <v>18</v>
      </c>
      <c r="L245" s="46"/>
      <c r="M245" s="220" t="s">
        <v>18</v>
      </c>
      <c r="N245" s="221" t="s">
        <v>45</v>
      </c>
      <c r="O245" s="86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R245" s="224" t="s">
        <v>143</v>
      </c>
      <c r="AT245" s="224" t="s">
        <v>139</v>
      </c>
      <c r="AU245" s="224" t="s">
        <v>83</v>
      </c>
      <c r="AY245" s="19" t="s">
        <v>136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9" t="s">
        <v>81</v>
      </c>
      <c r="BK245" s="225">
        <f>ROUND(I245*H245,2)</f>
        <v>0</v>
      </c>
      <c r="BL245" s="19" t="s">
        <v>143</v>
      </c>
      <c r="BM245" s="224" t="s">
        <v>522</v>
      </c>
    </row>
    <row r="246" spans="1:51" s="14" customFormat="1" ht="12">
      <c r="A246" s="14"/>
      <c r="B246" s="238"/>
      <c r="C246" s="239"/>
      <c r="D246" s="228" t="s">
        <v>145</v>
      </c>
      <c r="E246" s="240" t="s">
        <v>18</v>
      </c>
      <c r="F246" s="241" t="s">
        <v>309</v>
      </c>
      <c r="G246" s="239"/>
      <c r="H246" s="240" t="s">
        <v>18</v>
      </c>
      <c r="I246" s="242"/>
      <c r="J246" s="239"/>
      <c r="K246" s="239"/>
      <c r="L246" s="243"/>
      <c r="M246" s="244"/>
      <c r="N246" s="245"/>
      <c r="O246" s="245"/>
      <c r="P246" s="245"/>
      <c r="Q246" s="245"/>
      <c r="R246" s="245"/>
      <c r="S246" s="245"/>
      <c r="T246" s="24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7" t="s">
        <v>145</v>
      </c>
      <c r="AU246" s="247" t="s">
        <v>83</v>
      </c>
      <c r="AV246" s="14" t="s">
        <v>81</v>
      </c>
      <c r="AW246" s="14" t="s">
        <v>36</v>
      </c>
      <c r="AX246" s="14" t="s">
        <v>74</v>
      </c>
      <c r="AY246" s="247" t="s">
        <v>136</v>
      </c>
    </row>
    <row r="247" spans="1:51" s="13" customFormat="1" ht="12">
      <c r="A247" s="13"/>
      <c r="B247" s="226"/>
      <c r="C247" s="227"/>
      <c r="D247" s="228" t="s">
        <v>145</v>
      </c>
      <c r="E247" s="229" t="s">
        <v>18</v>
      </c>
      <c r="F247" s="230" t="s">
        <v>310</v>
      </c>
      <c r="G247" s="227"/>
      <c r="H247" s="231">
        <v>15</v>
      </c>
      <c r="I247" s="232"/>
      <c r="J247" s="227"/>
      <c r="K247" s="227"/>
      <c r="L247" s="233"/>
      <c r="M247" s="234"/>
      <c r="N247" s="235"/>
      <c r="O247" s="235"/>
      <c r="P247" s="235"/>
      <c r="Q247" s="235"/>
      <c r="R247" s="235"/>
      <c r="S247" s="235"/>
      <c r="T247" s="236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7" t="s">
        <v>145</v>
      </c>
      <c r="AU247" s="237" t="s">
        <v>83</v>
      </c>
      <c r="AV247" s="13" t="s">
        <v>83</v>
      </c>
      <c r="AW247" s="13" t="s">
        <v>36</v>
      </c>
      <c r="AX247" s="13" t="s">
        <v>74</v>
      </c>
      <c r="AY247" s="237" t="s">
        <v>136</v>
      </c>
    </row>
    <row r="248" spans="1:51" s="13" customFormat="1" ht="12">
      <c r="A248" s="13"/>
      <c r="B248" s="226"/>
      <c r="C248" s="227"/>
      <c r="D248" s="228" t="s">
        <v>145</v>
      </c>
      <c r="E248" s="229" t="s">
        <v>18</v>
      </c>
      <c r="F248" s="230" t="s">
        <v>311</v>
      </c>
      <c r="G248" s="227"/>
      <c r="H248" s="231">
        <v>9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145</v>
      </c>
      <c r="AU248" s="237" t="s">
        <v>83</v>
      </c>
      <c r="AV248" s="13" t="s">
        <v>83</v>
      </c>
      <c r="AW248" s="13" t="s">
        <v>36</v>
      </c>
      <c r="AX248" s="13" t="s">
        <v>74</v>
      </c>
      <c r="AY248" s="237" t="s">
        <v>136</v>
      </c>
    </row>
    <row r="249" spans="1:51" s="16" customFormat="1" ht="12">
      <c r="A249" s="16"/>
      <c r="B249" s="264"/>
      <c r="C249" s="265"/>
      <c r="D249" s="228" t="s">
        <v>145</v>
      </c>
      <c r="E249" s="266" t="s">
        <v>18</v>
      </c>
      <c r="F249" s="267" t="s">
        <v>221</v>
      </c>
      <c r="G249" s="265"/>
      <c r="H249" s="268">
        <v>24</v>
      </c>
      <c r="I249" s="269"/>
      <c r="J249" s="265"/>
      <c r="K249" s="265"/>
      <c r="L249" s="270"/>
      <c r="M249" s="271"/>
      <c r="N249" s="272"/>
      <c r="O249" s="272"/>
      <c r="P249" s="272"/>
      <c r="Q249" s="272"/>
      <c r="R249" s="272"/>
      <c r="S249" s="272"/>
      <c r="T249" s="273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T249" s="274" t="s">
        <v>145</v>
      </c>
      <c r="AU249" s="274" t="s">
        <v>83</v>
      </c>
      <c r="AV249" s="16" t="s">
        <v>151</v>
      </c>
      <c r="AW249" s="16" t="s">
        <v>36</v>
      </c>
      <c r="AX249" s="16" t="s">
        <v>74</v>
      </c>
      <c r="AY249" s="274" t="s">
        <v>136</v>
      </c>
    </row>
    <row r="250" spans="1:51" s="14" customFormat="1" ht="12">
      <c r="A250" s="14"/>
      <c r="B250" s="238"/>
      <c r="C250" s="239"/>
      <c r="D250" s="228" t="s">
        <v>145</v>
      </c>
      <c r="E250" s="240" t="s">
        <v>18</v>
      </c>
      <c r="F250" s="241" t="s">
        <v>312</v>
      </c>
      <c r="G250" s="239"/>
      <c r="H250" s="240" t="s">
        <v>18</v>
      </c>
      <c r="I250" s="242"/>
      <c r="J250" s="239"/>
      <c r="K250" s="239"/>
      <c r="L250" s="243"/>
      <c r="M250" s="244"/>
      <c r="N250" s="245"/>
      <c r="O250" s="245"/>
      <c r="P250" s="245"/>
      <c r="Q250" s="245"/>
      <c r="R250" s="245"/>
      <c r="S250" s="245"/>
      <c r="T250" s="24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47" t="s">
        <v>145</v>
      </c>
      <c r="AU250" s="247" t="s">
        <v>83</v>
      </c>
      <c r="AV250" s="14" t="s">
        <v>81</v>
      </c>
      <c r="AW250" s="14" t="s">
        <v>36</v>
      </c>
      <c r="AX250" s="14" t="s">
        <v>74</v>
      </c>
      <c r="AY250" s="247" t="s">
        <v>136</v>
      </c>
    </row>
    <row r="251" spans="1:51" s="13" customFormat="1" ht="12">
      <c r="A251" s="13"/>
      <c r="B251" s="226"/>
      <c r="C251" s="227"/>
      <c r="D251" s="228" t="s">
        <v>145</v>
      </c>
      <c r="E251" s="229" t="s">
        <v>18</v>
      </c>
      <c r="F251" s="230" t="s">
        <v>313</v>
      </c>
      <c r="G251" s="227"/>
      <c r="H251" s="231">
        <v>15</v>
      </c>
      <c r="I251" s="232"/>
      <c r="J251" s="227"/>
      <c r="K251" s="227"/>
      <c r="L251" s="233"/>
      <c r="M251" s="234"/>
      <c r="N251" s="235"/>
      <c r="O251" s="235"/>
      <c r="P251" s="235"/>
      <c r="Q251" s="235"/>
      <c r="R251" s="235"/>
      <c r="S251" s="235"/>
      <c r="T251" s="23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7" t="s">
        <v>145</v>
      </c>
      <c r="AU251" s="237" t="s">
        <v>83</v>
      </c>
      <c r="AV251" s="13" t="s">
        <v>83</v>
      </c>
      <c r="AW251" s="13" t="s">
        <v>36</v>
      </c>
      <c r="AX251" s="13" t="s">
        <v>74</v>
      </c>
      <c r="AY251" s="237" t="s">
        <v>136</v>
      </c>
    </row>
    <row r="252" spans="1:51" s="13" customFormat="1" ht="12">
      <c r="A252" s="13"/>
      <c r="B252" s="226"/>
      <c r="C252" s="227"/>
      <c r="D252" s="228" t="s">
        <v>145</v>
      </c>
      <c r="E252" s="229" t="s">
        <v>18</v>
      </c>
      <c r="F252" s="230" t="s">
        <v>314</v>
      </c>
      <c r="G252" s="227"/>
      <c r="H252" s="231">
        <v>9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145</v>
      </c>
      <c r="AU252" s="237" t="s">
        <v>83</v>
      </c>
      <c r="AV252" s="13" t="s">
        <v>83</v>
      </c>
      <c r="AW252" s="13" t="s">
        <v>36</v>
      </c>
      <c r="AX252" s="13" t="s">
        <v>74</v>
      </c>
      <c r="AY252" s="237" t="s">
        <v>136</v>
      </c>
    </row>
    <row r="253" spans="1:51" s="16" customFormat="1" ht="12">
      <c r="A253" s="16"/>
      <c r="B253" s="264"/>
      <c r="C253" s="265"/>
      <c r="D253" s="228" t="s">
        <v>145</v>
      </c>
      <c r="E253" s="266" t="s">
        <v>18</v>
      </c>
      <c r="F253" s="267" t="s">
        <v>221</v>
      </c>
      <c r="G253" s="265"/>
      <c r="H253" s="268">
        <v>24</v>
      </c>
      <c r="I253" s="269"/>
      <c r="J253" s="265"/>
      <c r="K253" s="265"/>
      <c r="L253" s="270"/>
      <c r="M253" s="271"/>
      <c r="N253" s="272"/>
      <c r="O253" s="272"/>
      <c r="P253" s="272"/>
      <c r="Q253" s="272"/>
      <c r="R253" s="272"/>
      <c r="S253" s="272"/>
      <c r="T253" s="273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74" t="s">
        <v>145</v>
      </c>
      <c r="AU253" s="274" t="s">
        <v>83</v>
      </c>
      <c r="AV253" s="16" t="s">
        <v>151</v>
      </c>
      <c r="AW253" s="16" t="s">
        <v>36</v>
      </c>
      <c r="AX253" s="16" t="s">
        <v>74</v>
      </c>
      <c r="AY253" s="274" t="s">
        <v>136</v>
      </c>
    </row>
    <row r="254" spans="1:51" s="15" customFormat="1" ht="12">
      <c r="A254" s="15"/>
      <c r="B254" s="253"/>
      <c r="C254" s="254"/>
      <c r="D254" s="228" t="s">
        <v>145</v>
      </c>
      <c r="E254" s="255" t="s">
        <v>18</v>
      </c>
      <c r="F254" s="256" t="s">
        <v>173</v>
      </c>
      <c r="G254" s="254"/>
      <c r="H254" s="257">
        <v>48</v>
      </c>
      <c r="I254" s="258"/>
      <c r="J254" s="254"/>
      <c r="K254" s="254"/>
      <c r="L254" s="259"/>
      <c r="M254" s="260"/>
      <c r="N254" s="261"/>
      <c r="O254" s="261"/>
      <c r="P254" s="261"/>
      <c r="Q254" s="261"/>
      <c r="R254" s="261"/>
      <c r="S254" s="261"/>
      <c r="T254" s="262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3" t="s">
        <v>145</v>
      </c>
      <c r="AU254" s="263" t="s">
        <v>83</v>
      </c>
      <c r="AV254" s="15" t="s">
        <v>143</v>
      </c>
      <c r="AW254" s="15" t="s">
        <v>36</v>
      </c>
      <c r="AX254" s="15" t="s">
        <v>81</v>
      </c>
      <c r="AY254" s="263" t="s">
        <v>136</v>
      </c>
    </row>
    <row r="255" spans="1:65" s="2" customFormat="1" ht="22.2" customHeight="1">
      <c r="A255" s="40"/>
      <c r="B255" s="41"/>
      <c r="C255" s="214" t="s">
        <v>272</v>
      </c>
      <c r="D255" s="214" t="s">
        <v>139</v>
      </c>
      <c r="E255" s="215" t="s">
        <v>316</v>
      </c>
      <c r="F255" s="216" t="s">
        <v>317</v>
      </c>
      <c r="G255" s="217" t="s">
        <v>160</v>
      </c>
      <c r="H255" s="218">
        <v>1</v>
      </c>
      <c r="I255" s="219"/>
      <c r="J255" s="218">
        <f>ROUND(I255*H255,2)</f>
        <v>0</v>
      </c>
      <c r="K255" s="216" t="s">
        <v>18</v>
      </c>
      <c r="L255" s="46"/>
      <c r="M255" s="220" t="s">
        <v>18</v>
      </c>
      <c r="N255" s="221" t="s">
        <v>45</v>
      </c>
      <c r="O255" s="86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4" t="s">
        <v>143</v>
      </c>
      <c r="AT255" s="224" t="s">
        <v>139</v>
      </c>
      <c r="AU255" s="224" t="s">
        <v>83</v>
      </c>
      <c r="AY255" s="19" t="s">
        <v>136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9" t="s">
        <v>81</v>
      </c>
      <c r="BK255" s="225">
        <f>ROUND(I255*H255,2)</f>
        <v>0</v>
      </c>
      <c r="BL255" s="19" t="s">
        <v>143</v>
      </c>
      <c r="BM255" s="224" t="s">
        <v>523</v>
      </c>
    </row>
    <row r="256" spans="1:63" s="12" customFormat="1" ht="22.8" customHeight="1">
      <c r="A256" s="12"/>
      <c r="B256" s="198"/>
      <c r="C256" s="199"/>
      <c r="D256" s="200" t="s">
        <v>73</v>
      </c>
      <c r="E256" s="212" t="s">
        <v>319</v>
      </c>
      <c r="F256" s="212" t="s">
        <v>320</v>
      </c>
      <c r="G256" s="199"/>
      <c r="H256" s="199"/>
      <c r="I256" s="202"/>
      <c r="J256" s="213">
        <f>BK256</f>
        <v>0</v>
      </c>
      <c r="K256" s="199"/>
      <c r="L256" s="204"/>
      <c r="M256" s="205"/>
      <c r="N256" s="206"/>
      <c r="O256" s="206"/>
      <c r="P256" s="207">
        <f>SUM(P257:P274)</f>
        <v>0</v>
      </c>
      <c r="Q256" s="206"/>
      <c r="R256" s="207">
        <f>SUM(R257:R274)</f>
        <v>0</v>
      </c>
      <c r="S256" s="206"/>
      <c r="T256" s="208">
        <f>SUM(T257:T274)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9" t="s">
        <v>81</v>
      </c>
      <c r="AT256" s="210" t="s">
        <v>73</v>
      </c>
      <c r="AU256" s="210" t="s">
        <v>81</v>
      </c>
      <c r="AY256" s="209" t="s">
        <v>136</v>
      </c>
      <c r="BK256" s="211">
        <f>SUM(BK257:BK274)</f>
        <v>0</v>
      </c>
    </row>
    <row r="257" spans="1:65" s="2" customFormat="1" ht="14.4" customHeight="1">
      <c r="A257" s="40"/>
      <c r="B257" s="41"/>
      <c r="C257" s="214" t="s">
        <v>280</v>
      </c>
      <c r="D257" s="214" t="s">
        <v>139</v>
      </c>
      <c r="E257" s="215" t="s">
        <v>322</v>
      </c>
      <c r="F257" s="216" t="s">
        <v>323</v>
      </c>
      <c r="G257" s="217" t="s">
        <v>324</v>
      </c>
      <c r="H257" s="218">
        <v>33.83</v>
      </c>
      <c r="I257" s="219"/>
      <c r="J257" s="218">
        <f>ROUND(I257*H257,2)</f>
        <v>0</v>
      </c>
      <c r="K257" s="216" t="s">
        <v>166</v>
      </c>
      <c r="L257" s="46"/>
      <c r="M257" s="220" t="s">
        <v>18</v>
      </c>
      <c r="N257" s="221" t="s">
        <v>45</v>
      </c>
      <c r="O257" s="86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4" t="s">
        <v>143</v>
      </c>
      <c r="AT257" s="224" t="s">
        <v>139</v>
      </c>
      <c r="AU257" s="224" t="s">
        <v>83</v>
      </c>
      <c r="AY257" s="19" t="s">
        <v>136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9" t="s">
        <v>81</v>
      </c>
      <c r="BK257" s="225">
        <f>ROUND(I257*H257,2)</f>
        <v>0</v>
      </c>
      <c r="BL257" s="19" t="s">
        <v>143</v>
      </c>
      <c r="BM257" s="224" t="s">
        <v>524</v>
      </c>
    </row>
    <row r="258" spans="1:47" s="2" customFormat="1" ht="12">
      <c r="A258" s="40"/>
      <c r="B258" s="41"/>
      <c r="C258" s="42"/>
      <c r="D258" s="248" t="s">
        <v>168</v>
      </c>
      <c r="E258" s="42"/>
      <c r="F258" s="249" t="s">
        <v>326</v>
      </c>
      <c r="G258" s="42"/>
      <c r="H258" s="42"/>
      <c r="I258" s="250"/>
      <c r="J258" s="42"/>
      <c r="K258" s="42"/>
      <c r="L258" s="46"/>
      <c r="M258" s="251"/>
      <c r="N258" s="25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168</v>
      </c>
      <c r="AU258" s="19" t="s">
        <v>83</v>
      </c>
    </row>
    <row r="259" spans="1:51" s="13" customFormat="1" ht="12">
      <c r="A259" s="13"/>
      <c r="B259" s="226"/>
      <c r="C259" s="227"/>
      <c r="D259" s="228" t="s">
        <v>145</v>
      </c>
      <c r="E259" s="229" t="s">
        <v>18</v>
      </c>
      <c r="F259" s="230" t="s">
        <v>525</v>
      </c>
      <c r="G259" s="227"/>
      <c r="H259" s="231">
        <v>33.83</v>
      </c>
      <c r="I259" s="232"/>
      <c r="J259" s="227"/>
      <c r="K259" s="227"/>
      <c r="L259" s="233"/>
      <c r="M259" s="234"/>
      <c r="N259" s="235"/>
      <c r="O259" s="235"/>
      <c r="P259" s="235"/>
      <c r="Q259" s="235"/>
      <c r="R259" s="235"/>
      <c r="S259" s="235"/>
      <c r="T259" s="23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7" t="s">
        <v>145</v>
      </c>
      <c r="AU259" s="237" t="s">
        <v>83</v>
      </c>
      <c r="AV259" s="13" t="s">
        <v>83</v>
      </c>
      <c r="AW259" s="13" t="s">
        <v>36</v>
      </c>
      <c r="AX259" s="13" t="s">
        <v>81</v>
      </c>
      <c r="AY259" s="237" t="s">
        <v>136</v>
      </c>
    </row>
    <row r="260" spans="1:65" s="2" customFormat="1" ht="22.2" customHeight="1">
      <c r="A260" s="40"/>
      <c r="B260" s="41"/>
      <c r="C260" s="214" t="s">
        <v>284</v>
      </c>
      <c r="D260" s="214" t="s">
        <v>139</v>
      </c>
      <c r="E260" s="215" t="s">
        <v>330</v>
      </c>
      <c r="F260" s="216" t="s">
        <v>331</v>
      </c>
      <c r="G260" s="217" t="s">
        <v>324</v>
      </c>
      <c r="H260" s="218">
        <v>33.83</v>
      </c>
      <c r="I260" s="219"/>
      <c r="J260" s="218">
        <f>ROUND(I260*H260,2)</f>
        <v>0</v>
      </c>
      <c r="K260" s="216" t="s">
        <v>166</v>
      </c>
      <c r="L260" s="46"/>
      <c r="M260" s="220" t="s">
        <v>18</v>
      </c>
      <c r="N260" s="221" t="s">
        <v>45</v>
      </c>
      <c r="O260" s="86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4" t="s">
        <v>143</v>
      </c>
      <c r="AT260" s="224" t="s">
        <v>139</v>
      </c>
      <c r="AU260" s="224" t="s">
        <v>83</v>
      </c>
      <c r="AY260" s="19" t="s">
        <v>136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9" t="s">
        <v>81</v>
      </c>
      <c r="BK260" s="225">
        <f>ROUND(I260*H260,2)</f>
        <v>0</v>
      </c>
      <c r="BL260" s="19" t="s">
        <v>143</v>
      </c>
      <c r="BM260" s="224" t="s">
        <v>526</v>
      </c>
    </row>
    <row r="261" spans="1:47" s="2" customFormat="1" ht="12">
      <c r="A261" s="40"/>
      <c r="B261" s="41"/>
      <c r="C261" s="42"/>
      <c r="D261" s="248" t="s">
        <v>168</v>
      </c>
      <c r="E261" s="42"/>
      <c r="F261" s="249" t="s">
        <v>333</v>
      </c>
      <c r="G261" s="42"/>
      <c r="H261" s="42"/>
      <c r="I261" s="250"/>
      <c r="J261" s="42"/>
      <c r="K261" s="42"/>
      <c r="L261" s="46"/>
      <c r="M261" s="251"/>
      <c r="N261" s="252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168</v>
      </c>
      <c r="AU261" s="19" t="s">
        <v>83</v>
      </c>
    </row>
    <row r="262" spans="1:51" s="13" customFormat="1" ht="12">
      <c r="A262" s="13"/>
      <c r="B262" s="226"/>
      <c r="C262" s="227"/>
      <c r="D262" s="228" t="s">
        <v>145</v>
      </c>
      <c r="E262" s="229" t="s">
        <v>18</v>
      </c>
      <c r="F262" s="230" t="s">
        <v>525</v>
      </c>
      <c r="G262" s="227"/>
      <c r="H262" s="231">
        <v>33.83</v>
      </c>
      <c r="I262" s="232"/>
      <c r="J262" s="227"/>
      <c r="K262" s="227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145</v>
      </c>
      <c r="AU262" s="237" t="s">
        <v>83</v>
      </c>
      <c r="AV262" s="13" t="s">
        <v>83</v>
      </c>
      <c r="AW262" s="13" t="s">
        <v>36</v>
      </c>
      <c r="AX262" s="13" t="s">
        <v>81</v>
      </c>
      <c r="AY262" s="237" t="s">
        <v>136</v>
      </c>
    </row>
    <row r="263" spans="1:65" s="2" customFormat="1" ht="30" customHeight="1">
      <c r="A263" s="40"/>
      <c r="B263" s="41"/>
      <c r="C263" s="214" t="s">
        <v>7</v>
      </c>
      <c r="D263" s="214" t="s">
        <v>139</v>
      </c>
      <c r="E263" s="215" t="s">
        <v>336</v>
      </c>
      <c r="F263" s="216" t="s">
        <v>337</v>
      </c>
      <c r="G263" s="217" t="s">
        <v>324</v>
      </c>
      <c r="H263" s="218">
        <v>33.83</v>
      </c>
      <c r="I263" s="219"/>
      <c r="J263" s="218">
        <f>ROUND(I263*H263,2)</f>
        <v>0</v>
      </c>
      <c r="K263" s="216" t="s">
        <v>166</v>
      </c>
      <c r="L263" s="46"/>
      <c r="M263" s="220" t="s">
        <v>18</v>
      </c>
      <c r="N263" s="221" t="s">
        <v>45</v>
      </c>
      <c r="O263" s="86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4" t="s">
        <v>143</v>
      </c>
      <c r="AT263" s="224" t="s">
        <v>139</v>
      </c>
      <c r="AU263" s="224" t="s">
        <v>83</v>
      </c>
      <c r="AY263" s="19" t="s">
        <v>136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9" t="s">
        <v>81</v>
      </c>
      <c r="BK263" s="225">
        <f>ROUND(I263*H263,2)</f>
        <v>0</v>
      </c>
      <c r="BL263" s="19" t="s">
        <v>143</v>
      </c>
      <c r="BM263" s="224" t="s">
        <v>527</v>
      </c>
    </row>
    <row r="264" spans="1:47" s="2" customFormat="1" ht="12">
      <c r="A264" s="40"/>
      <c r="B264" s="41"/>
      <c r="C264" s="42"/>
      <c r="D264" s="248" t="s">
        <v>168</v>
      </c>
      <c r="E264" s="42"/>
      <c r="F264" s="249" t="s">
        <v>339</v>
      </c>
      <c r="G264" s="42"/>
      <c r="H264" s="42"/>
      <c r="I264" s="250"/>
      <c r="J264" s="42"/>
      <c r="K264" s="42"/>
      <c r="L264" s="46"/>
      <c r="M264" s="251"/>
      <c r="N264" s="252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168</v>
      </c>
      <c r="AU264" s="19" t="s">
        <v>83</v>
      </c>
    </row>
    <row r="265" spans="1:51" s="13" customFormat="1" ht="12">
      <c r="A265" s="13"/>
      <c r="B265" s="226"/>
      <c r="C265" s="227"/>
      <c r="D265" s="228" t="s">
        <v>145</v>
      </c>
      <c r="E265" s="229" t="s">
        <v>18</v>
      </c>
      <c r="F265" s="230" t="s">
        <v>525</v>
      </c>
      <c r="G265" s="227"/>
      <c r="H265" s="231">
        <v>33.83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145</v>
      </c>
      <c r="AU265" s="237" t="s">
        <v>83</v>
      </c>
      <c r="AV265" s="13" t="s">
        <v>83</v>
      </c>
      <c r="AW265" s="13" t="s">
        <v>36</v>
      </c>
      <c r="AX265" s="13" t="s">
        <v>81</v>
      </c>
      <c r="AY265" s="237" t="s">
        <v>136</v>
      </c>
    </row>
    <row r="266" spans="1:65" s="2" customFormat="1" ht="19.8" customHeight="1">
      <c r="A266" s="40"/>
      <c r="B266" s="41"/>
      <c r="C266" s="214" t="s">
        <v>294</v>
      </c>
      <c r="D266" s="214" t="s">
        <v>139</v>
      </c>
      <c r="E266" s="215" t="s">
        <v>341</v>
      </c>
      <c r="F266" s="216" t="s">
        <v>342</v>
      </c>
      <c r="G266" s="217" t="s">
        <v>324</v>
      </c>
      <c r="H266" s="218">
        <v>33.83</v>
      </c>
      <c r="I266" s="219"/>
      <c r="J266" s="218">
        <f>ROUND(I266*H266,2)</f>
        <v>0</v>
      </c>
      <c r="K266" s="216" t="s">
        <v>166</v>
      </c>
      <c r="L266" s="46"/>
      <c r="M266" s="220" t="s">
        <v>18</v>
      </c>
      <c r="N266" s="221" t="s">
        <v>45</v>
      </c>
      <c r="O266" s="86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4" t="s">
        <v>143</v>
      </c>
      <c r="AT266" s="224" t="s">
        <v>139</v>
      </c>
      <c r="AU266" s="224" t="s">
        <v>83</v>
      </c>
      <c r="AY266" s="19" t="s">
        <v>136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9" t="s">
        <v>81</v>
      </c>
      <c r="BK266" s="225">
        <f>ROUND(I266*H266,2)</f>
        <v>0</v>
      </c>
      <c r="BL266" s="19" t="s">
        <v>143</v>
      </c>
      <c r="BM266" s="224" t="s">
        <v>528</v>
      </c>
    </row>
    <row r="267" spans="1:47" s="2" customFormat="1" ht="12">
      <c r="A267" s="40"/>
      <c r="B267" s="41"/>
      <c r="C267" s="42"/>
      <c r="D267" s="248" t="s">
        <v>168</v>
      </c>
      <c r="E267" s="42"/>
      <c r="F267" s="249" t="s">
        <v>344</v>
      </c>
      <c r="G267" s="42"/>
      <c r="H267" s="42"/>
      <c r="I267" s="250"/>
      <c r="J267" s="42"/>
      <c r="K267" s="42"/>
      <c r="L267" s="46"/>
      <c r="M267" s="251"/>
      <c r="N267" s="252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168</v>
      </c>
      <c r="AU267" s="19" t="s">
        <v>83</v>
      </c>
    </row>
    <row r="268" spans="1:51" s="13" customFormat="1" ht="12">
      <c r="A268" s="13"/>
      <c r="B268" s="226"/>
      <c r="C268" s="227"/>
      <c r="D268" s="228" t="s">
        <v>145</v>
      </c>
      <c r="E268" s="229" t="s">
        <v>18</v>
      </c>
      <c r="F268" s="230" t="s">
        <v>525</v>
      </c>
      <c r="G268" s="227"/>
      <c r="H268" s="231">
        <v>33.83</v>
      </c>
      <c r="I268" s="232"/>
      <c r="J268" s="227"/>
      <c r="K268" s="227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145</v>
      </c>
      <c r="AU268" s="237" t="s">
        <v>83</v>
      </c>
      <c r="AV268" s="13" t="s">
        <v>83</v>
      </c>
      <c r="AW268" s="13" t="s">
        <v>36</v>
      </c>
      <c r="AX268" s="13" t="s">
        <v>81</v>
      </c>
      <c r="AY268" s="237" t="s">
        <v>136</v>
      </c>
    </row>
    <row r="269" spans="1:65" s="2" customFormat="1" ht="22.2" customHeight="1">
      <c r="A269" s="40"/>
      <c r="B269" s="41"/>
      <c r="C269" s="214" t="s">
        <v>300</v>
      </c>
      <c r="D269" s="214" t="s">
        <v>139</v>
      </c>
      <c r="E269" s="215" t="s">
        <v>529</v>
      </c>
      <c r="F269" s="216" t="s">
        <v>347</v>
      </c>
      <c r="G269" s="217" t="s">
        <v>324</v>
      </c>
      <c r="H269" s="218">
        <v>236.78</v>
      </c>
      <c r="I269" s="219"/>
      <c r="J269" s="218">
        <f>ROUND(I269*H269,2)</f>
        <v>0</v>
      </c>
      <c r="K269" s="216" t="s">
        <v>166</v>
      </c>
      <c r="L269" s="46"/>
      <c r="M269" s="220" t="s">
        <v>18</v>
      </c>
      <c r="N269" s="221" t="s">
        <v>45</v>
      </c>
      <c r="O269" s="86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4" t="s">
        <v>143</v>
      </c>
      <c r="AT269" s="224" t="s">
        <v>139</v>
      </c>
      <c r="AU269" s="224" t="s">
        <v>83</v>
      </c>
      <c r="AY269" s="19" t="s">
        <v>136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9" t="s">
        <v>81</v>
      </c>
      <c r="BK269" s="225">
        <f>ROUND(I269*H269,2)</f>
        <v>0</v>
      </c>
      <c r="BL269" s="19" t="s">
        <v>143</v>
      </c>
      <c r="BM269" s="224" t="s">
        <v>530</v>
      </c>
    </row>
    <row r="270" spans="1:47" s="2" customFormat="1" ht="12">
      <c r="A270" s="40"/>
      <c r="B270" s="41"/>
      <c r="C270" s="42"/>
      <c r="D270" s="248" t="s">
        <v>168</v>
      </c>
      <c r="E270" s="42"/>
      <c r="F270" s="249" t="s">
        <v>531</v>
      </c>
      <c r="G270" s="42"/>
      <c r="H270" s="42"/>
      <c r="I270" s="250"/>
      <c r="J270" s="42"/>
      <c r="K270" s="42"/>
      <c r="L270" s="46"/>
      <c r="M270" s="251"/>
      <c r="N270" s="252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168</v>
      </c>
      <c r="AU270" s="19" t="s">
        <v>83</v>
      </c>
    </row>
    <row r="271" spans="1:51" s="13" customFormat="1" ht="12">
      <c r="A271" s="13"/>
      <c r="B271" s="226"/>
      <c r="C271" s="227"/>
      <c r="D271" s="228" t="s">
        <v>145</v>
      </c>
      <c r="E271" s="229" t="s">
        <v>18</v>
      </c>
      <c r="F271" s="230" t="s">
        <v>532</v>
      </c>
      <c r="G271" s="227"/>
      <c r="H271" s="231">
        <v>236.78</v>
      </c>
      <c r="I271" s="232"/>
      <c r="J271" s="227"/>
      <c r="K271" s="227"/>
      <c r="L271" s="233"/>
      <c r="M271" s="234"/>
      <c r="N271" s="235"/>
      <c r="O271" s="235"/>
      <c r="P271" s="235"/>
      <c r="Q271" s="235"/>
      <c r="R271" s="235"/>
      <c r="S271" s="235"/>
      <c r="T271" s="23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7" t="s">
        <v>145</v>
      </c>
      <c r="AU271" s="237" t="s">
        <v>83</v>
      </c>
      <c r="AV271" s="13" t="s">
        <v>83</v>
      </c>
      <c r="AW271" s="13" t="s">
        <v>36</v>
      </c>
      <c r="AX271" s="13" t="s">
        <v>81</v>
      </c>
      <c r="AY271" s="237" t="s">
        <v>136</v>
      </c>
    </row>
    <row r="272" spans="1:65" s="2" customFormat="1" ht="22.2" customHeight="1">
      <c r="A272" s="40"/>
      <c r="B272" s="41"/>
      <c r="C272" s="214" t="s">
        <v>305</v>
      </c>
      <c r="D272" s="214" t="s">
        <v>139</v>
      </c>
      <c r="E272" s="215" t="s">
        <v>352</v>
      </c>
      <c r="F272" s="216" t="s">
        <v>353</v>
      </c>
      <c r="G272" s="217" t="s">
        <v>324</v>
      </c>
      <c r="H272" s="218">
        <v>33.83</v>
      </c>
      <c r="I272" s="219"/>
      <c r="J272" s="218">
        <f>ROUND(I272*H272,2)</f>
        <v>0</v>
      </c>
      <c r="K272" s="216" t="s">
        <v>166</v>
      </c>
      <c r="L272" s="46"/>
      <c r="M272" s="220" t="s">
        <v>18</v>
      </c>
      <c r="N272" s="221" t="s">
        <v>45</v>
      </c>
      <c r="O272" s="86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4" t="s">
        <v>143</v>
      </c>
      <c r="AT272" s="224" t="s">
        <v>139</v>
      </c>
      <c r="AU272" s="224" t="s">
        <v>83</v>
      </c>
      <c r="AY272" s="19" t="s">
        <v>136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9" t="s">
        <v>81</v>
      </c>
      <c r="BK272" s="225">
        <f>ROUND(I272*H272,2)</f>
        <v>0</v>
      </c>
      <c r="BL272" s="19" t="s">
        <v>143</v>
      </c>
      <c r="BM272" s="224" t="s">
        <v>533</v>
      </c>
    </row>
    <row r="273" spans="1:47" s="2" customFormat="1" ht="12">
      <c r="A273" s="40"/>
      <c r="B273" s="41"/>
      <c r="C273" s="42"/>
      <c r="D273" s="248" t="s">
        <v>168</v>
      </c>
      <c r="E273" s="42"/>
      <c r="F273" s="249" t="s">
        <v>355</v>
      </c>
      <c r="G273" s="42"/>
      <c r="H273" s="42"/>
      <c r="I273" s="250"/>
      <c r="J273" s="42"/>
      <c r="K273" s="42"/>
      <c r="L273" s="46"/>
      <c r="M273" s="251"/>
      <c r="N273" s="252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168</v>
      </c>
      <c r="AU273" s="19" t="s">
        <v>83</v>
      </c>
    </row>
    <row r="274" spans="1:51" s="13" customFormat="1" ht="12">
      <c r="A274" s="13"/>
      <c r="B274" s="226"/>
      <c r="C274" s="227"/>
      <c r="D274" s="228" t="s">
        <v>145</v>
      </c>
      <c r="E274" s="229" t="s">
        <v>18</v>
      </c>
      <c r="F274" s="230" t="s">
        <v>525</v>
      </c>
      <c r="G274" s="227"/>
      <c r="H274" s="231">
        <v>33.83</v>
      </c>
      <c r="I274" s="232"/>
      <c r="J274" s="227"/>
      <c r="K274" s="227"/>
      <c r="L274" s="233"/>
      <c r="M274" s="234"/>
      <c r="N274" s="235"/>
      <c r="O274" s="235"/>
      <c r="P274" s="235"/>
      <c r="Q274" s="235"/>
      <c r="R274" s="235"/>
      <c r="S274" s="235"/>
      <c r="T274" s="23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7" t="s">
        <v>145</v>
      </c>
      <c r="AU274" s="237" t="s">
        <v>83</v>
      </c>
      <c r="AV274" s="13" t="s">
        <v>83</v>
      </c>
      <c r="AW274" s="13" t="s">
        <v>36</v>
      </c>
      <c r="AX274" s="13" t="s">
        <v>81</v>
      </c>
      <c r="AY274" s="237" t="s">
        <v>136</v>
      </c>
    </row>
    <row r="275" spans="1:63" s="12" customFormat="1" ht="22.8" customHeight="1">
      <c r="A275" s="12"/>
      <c r="B275" s="198"/>
      <c r="C275" s="199"/>
      <c r="D275" s="200" t="s">
        <v>73</v>
      </c>
      <c r="E275" s="212" t="s">
        <v>363</v>
      </c>
      <c r="F275" s="212" t="s">
        <v>364</v>
      </c>
      <c r="G275" s="199"/>
      <c r="H275" s="199"/>
      <c r="I275" s="202"/>
      <c r="J275" s="213">
        <f>BK275</f>
        <v>0</v>
      </c>
      <c r="K275" s="199"/>
      <c r="L275" s="204"/>
      <c r="M275" s="205"/>
      <c r="N275" s="206"/>
      <c r="O275" s="206"/>
      <c r="P275" s="207">
        <f>SUM(P276:P277)</f>
        <v>0</v>
      </c>
      <c r="Q275" s="206"/>
      <c r="R275" s="207">
        <f>SUM(R276:R277)</f>
        <v>0</v>
      </c>
      <c r="S275" s="206"/>
      <c r="T275" s="208">
        <f>SUM(T276:T277)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9" t="s">
        <v>81</v>
      </c>
      <c r="AT275" s="210" t="s">
        <v>73</v>
      </c>
      <c r="AU275" s="210" t="s">
        <v>81</v>
      </c>
      <c r="AY275" s="209" t="s">
        <v>136</v>
      </c>
      <c r="BK275" s="211">
        <f>SUM(BK276:BK277)</f>
        <v>0</v>
      </c>
    </row>
    <row r="276" spans="1:65" s="2" customFormat="1" ht="14.4" customHeight="1">
      <c r="A276" s="40"/>
      <c r="B276" s="41"/>
      <c r="C276" s="214" t="s">
        <v>315</v>
      </c>
      <c r="D276" s="214" t="s">
        <v>139</v>
      </c>
      <c r="E276" s="215" t="s">
        <v>366</v>
      </c>
      <c r="F276" s="216" t="s">
        <v>367</v>
      </c>
      <c r="G276" s="217" t="s">
        <v>324</v>
      </c>
      <c r="H276" s="218">
        <v>12.38</v>
      </c>
      <c r="I276" s="219"/>
      <c r="J276" s="218">
        <f>ROUND(I276*H276,2)</f>
        <v>0</v>
      </c>
      <c r="K276" s="216" t="s">
        <v>18</v>
      </c>
      <c r="L276" s="46"/>
      <c r="M276" s="220" t="s">
        <v>18</v>
      </c>
      <c r="N276" s="221" t="s">
        <v>45</v>
      </c>
      <c r="O276" s="86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4" t="s">
        <v>143</v>
      </c>
      <c r="AT276" s="224" t="s">
        <v>139</v>
      </c>
      <c r="AU276" s="224" t="s">
        <v>83</v>
      </c>
      <c r="AY276" s="19" t="s">
        <v>136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9" t="s">
        <v>81</v>
      </c>
      <c r="BK276" s="225">
        <f>ROUND(I276*H276,2)</f>
        <v>0</v>
      </c>
      <c r="BL276" s="19" t="s">
        <v>143</v>
      </c>
      <c r="BM276" s="224" t="s">
        <v>534</v>
      </c>
    </row>
    <row r="277" spans="1:65" s="2" customFormat="1" ht="14.4" customHeight="1">
      <c r="A277" s="40"/>
      <c r="B277" s="41"/>
      <c r="C277" s="214" t="s">
        <v>321</v>
      </c>
      <c r="D277" s="214" t="s">
        <v>139</v>
      </c>
      <c r="E277" s="215" t="s">
        <v>370</v>
      </c>
      <c r="F277" s="216" t="s">
        <v>371</v>
      </c>
      <c r="G277" s="217" t="s">
        <v>324</v>
      </c>
      <c r="H277" s="218">
        <v>12.38</v>
      </c>
      <c r="I277" s="219"/>
      <c r="J277" s="218">
        <f>ROUND(I277*H277,2)</f>
        <v>0</v>
      </c>
      <c r="K277" s="216" t="s">
        <v>18</v>
      </c>
      <c r="L277" s="46"/>
      <c r="M277" s="220" t="s">
        <v>18</v>
      </c>
      <c r="N277" s="221" t="s">
        <v>45</v>
      </c>
      <c r="O277" s="86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4" t="s">
        <v>143</v>
      </c>
      <c r="AT277" s="224" t="s">
        <v>139</v>
      </c>
      <c r="AU277" s="224" t="s">
        <v>83</v>
      </c>
      <c r="AY277" s="19" t="s">
        <v>136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9" t="s">
        <v>81</v>
      </c>
      <c r="BK277" s="225">
        <f>ROUND(I277*H277,2)</f>
        <v>0</v>
      </c>
      <c r="BL277" s="19" t="s">
        <v>143</v>
      </c>
      <c r="BM277" s="224" t="s">
        <v>535</v>
      </c>
    </row>
    <row r="278" spans="1:63" s="12" customFormat="1" ht="25.9" customHeight="1">
      <c r="A278" s="12"/>
      <c r="B278" s="198"/>
      <c r="C278" s="199"/>
      <c r="D278" s="200" t="s">
        <v>73</v>
      </c>
      <c r="E278" s="201" t="s">
        <v>373</v>
      </c>
      <c r="F278" s="201" t="s">
        <v>374</v>
      </c>
      <c r="G278" s="199"/>
      <c r="H278" s="199"/>
      <c r="I278" s="202"/>
      <c r="J278" s="203">
        <f>BK278</f>
        <v>0</v>
      </c>
      <c r="K278" s="199"/>
      <c r="L278" s="204"/>
      <c r="M278" s="205"/>
      <c r="N278" s="206"/>
      <c r="O278" s="206"/>
      <c r="P278" s="207">
        <f>P279+P284+P353</f>
        <v>0</v>
      </c>
      <c r="Q278" s="206"/>
      <c r="R278" s="207">
        <f>R279+R284+R353</f>
        <v>1.5357634999999998</v>
      </c>
      <c r="S278" s="206"/>
      <c r="T278" s="208">
        <f>T279+T284+T353</f>
        <v>0.0064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9" t="s">
        <v>83</v>
      </c>
      <c r="AT278" s="210" t="s">
        <v>73</v>
      </c>
      <c r="AU278" s="210" t="s">
        <v>74</v>
      </c>
      <c r="AY278" s="209" t="s">
        <v>136</v>
      </c>
      <c r="BK278" s="211">
        <f>BK279+BK284+BK353</f>
        <v>0</v>
      </c>
    </row>
    <row r="279" spans="1:63" s="12" customFormat="1" ht="22.8" customHeight="1">
      <c r="A279" s="12"/>
      <c r="B279" s="198"/>
      <c r="C279" s="199"/>
      <c r="D279" s="200" t="s">
        <v>73</v>
      </c>
      <c r="E279" s="212" t="s">
        <v>536</v>
      </c>
      <c r="F279" s="212" t="s">
        <v>537</v>
      </c>
      <c r="G279" s="199"/>
      <c r="H279" s="199"/>
      <c r="I279" s="202"/>
      <c r="J279" s="213">
        <f>BK279</f>
        <v>0</v>
      </c>
      <c r="K279" s="199"/>
      <c r="L279" s="204"/>
      <c r="M279" s="205"/>
      <c r="N279" s="206"/>
      <c r="O279" s="206"/>
      <c r="P279" s="207">
        <f>SUM(P280:P283)</f>
        <v>0</v>
      </c>
      <c r="Q279" s="206"/>
      <c r="R279" s="207">
        <f>SUM(R280:R283)</f>
        <v>0.12200000000000001</v>
      </c>
      <c r="S279" s="206"/>
      <c r="T279" s="208">
        <f>SUM(T280:T283)</f>
        <v>0.0064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9" t="s">
        <v>83</v>
      </c>
      <c r="AT279" s="210" t="s">
        <v>73</v>
      </c>
      <c r="AU279" s="210" t="s">
        <v>81</v>
      </c>
      <c r="AY279" s="209" t="s">
        <v>136</v>
      </c>
      <c r="BK279" s="211">
        <f>SUM(BK280:BK283)</f>
        <v>0</v>
      </c>
    </row>
    <row r="280" spans="1:65" s="2" customFormat="1" ht="14.4" customHeight="1">
      <c r="A280" s="40"/>
      <c r="B280" s="41"/>
      <c r="C280" s="214" t="s">
        <v>329</v>
      </c>
      <c r="D280" s="214" t="s">
        <v>139</v>
      </c>
      <c r="E280" s="215" t="s">
        <v>538</v>
      </c>
      <c r="F280" s="216" t="s">
        <v>539</v>
      </c>
      <c r="G280" s="217" t="s">
        <v>275</v>
      </c>
      <c r="H280" s="218">
        <v>20</v>
      </c>
      <c r="I280" s="219"/>
      <c r="J280" s="218">
        <f>ROUND(I280*H280,2)</f>
        <v>0</v>
      </c>
      <c r="K280" s="216" t="s">
        <v>18</v>
      </c>
      <c r="L280" s="46"/>
      <c r="M280" s="220" t="s">
        <v>18</v>
      </c>
      <c r="N280" s="221" t="s">
        <v>45</v>
      </c>
      <c r="O280" s="86"/>
      <c r="P280" s="222">
        <f>O280*H280</f>
        <v>0</v>
      </c>
      <c r="Q280" s="222">
        <v>0</v>
      </c>
      <c r="R280" s="222">
        <f>Q280*H280</f>
        <v>0</v>
      </c>
      <c r="S280" s="222">
        <v>0.00032</v>
      </c>
      <c r="T280" s="223">
        <f>S280*H280</f>
        <v>0.0064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4" t="s">
        <v>259</v>
      </c>
      <c r="AT280" s="224" t="s">
        <v>139</v>
      </c>
      <c r="AU280" s="224" t="s">
        <v>83</v>
      </c>
      <c r="AY280" s="19" t="s">
        <v>136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9" t="s">
        <v>81</v>
      </c>
      <c r="BK280" s="225">
        <f>ROUND(I280*H280,2)</f>
        <v>0</v>
      </c>
      <c r="BL280" s="19" t="s">
        <v>259</v>
      </c>
      <c r="BM280" s="224" t="s">
        <v>540</v>
      </c>
    </row>
    <row r="281" spans="1:51" s="13" customFormat="1" ht="12">
      <c r="A281" s="13"/>
      <c r="B281" s="226"/>
      <c r="C281" s="227"/>
      <c r="D281" s="228" t="s">
        <v>145</v>
      </c>
      <c r="E281" s="229" t="s">
        <v>18</v>
      </c>
      <c r="F281" s="230" t="s">
        <v>541</v>
      </c>
      <c r="G281" s="227"/>
      <c r="H281" s="231">
        <v>20</v>
      </c>
      <c r="I281" s="232"/>
      <c r="J281" s="227"/>
      <c r="K281" s="227"/>
      <c r="L281" s="233"/>
      <c r="M281" s="234"/>
      <c r="N281" s="235"/>
      <c r="O281" s="235"/>
      <c r="P281" s="235"/>
      <c r="Q281" s="235"/>
      <c r="R281" s="235"/>
      <c r="S281" s="235"/>
      <c r="T281" s="23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7" t="s">
        <v>145</v>
      </c>
      <c r="AU281" s="237" t="s">
        <v>83</v>
      </c>
      <c r="AV281" s="13" t="s">
        <v>83</v>
      </c>
      <c r="AW281" s="13" t="s">
        <v>36</v>
      </c>
      <c r="AX281" s="13" t="s">
        <v>81</v>
      </c>
      <c r="AY281" s="237" t="s">
        <v>136</v>
      </c>
    </row>
    <row r="282" spans="1:65" s="2" customFormat="1" ht="14.4" customHeight="1">
      <c r="A282" s="40"/>
      <c r="B282" s="41"/>
      <c r="C282" s="214" t="s">
        <v>335</v>
      </c>
      <c r="D282" s="214" t="s">
        <v>139</v>
      </c>
      <c r="E282" s="215" t="s">
        <v>542</v>
      </c>
      <c r="F282" s="216" t="s">
        <v>543</v>
      </c>
      <c r="G282" s="217" t="s">
        <v>275</v>
      </c>
      <c r="H282" s="218">
        <v>20</v>
      </c>
      <c r="I282" s="219"/>
      <c r="J282" s="218">
        <f>ROUND(I282*H282,2)</f>
        <v>0</v>
      </c>
      <c r="K282" s="216" t="s">
        <v>18</v>
      </c>
      <c r="L282" s="46"/>
      <c r="M282" s="220" t="s">
        <v>18</v>
      </c>
      <c r="N282" s="221" t="s">
        <v>45</v>
      </c>
      <c r="O282" s="86"/>
      <c r="P282" s="222">
        <f>O282*H282</f>
        <v>0</v>
      </c>
      <c r="Q282" s="222">
        <v>0.0061</v>
      </c>
      <c r="R282" s="222">
        <f>Q282*H282</f>
        <v>0.12200000000000001</v>
      </c>
      <c r="S282" s="222">
        <v>0</v>
      </c>
      <c r="T282" s="223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4" t="s">
        <v>259</v>
      </c>
      <c r="AT282" s="224" t="s">
        <v>139</v>
      </c>
      <c r="AU282" s="224" t="s">
        <v>83</v>
      </c>
      <c r="AY282" s="19" t="s">
        <v>136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9" t="s">
        <v>81</v>
      </c>
      <c r="BK282" s="225">
        <f>ROUND(I282*H282,2)</f>
        <v>0</v>
      </c>
      <c r="BL282" s="19" t="s">
        <v>259</v>
      </c>
      <c r="BM282" s="224" t="s">
        <v>544</v>
      </c>
    </row>
    <row r="283" spans="1:51" s="13" customFormat="1" ht="12">
      <c r="A283" s="13"/>
      <c r="B283" s="226"/>
      <c r="C283" s="227"/>
      <c r="D283" s="228" t="s">
        <v>145</v>
      </c>
      <c r="E283" s="229" t="s">
        <v>18</v>
      </c>
      <c r="F283" s="230" t="s">
        <v>541</v>
      </c>
      <c r="G283" s="227"/>
      <c r="H283" s="231">
        <v>20</v>
      </c>
      <c r="I283" s="232"/>
      <c r="J283" s="227"/>
      <c r="K283" s="227"/>
      <c r="L283" s="233"/>
      <c r="M283" s="234"/>
      <c r="N283" s="235"/>
      <c r="O283" s="235"/>
      <c r="P283" s="235"/>
      <c r="Q283" s="235"/>
      <c r="R283" s="235"/>
      <c r="S283" s="235"/>
      <c r="T283" s="236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7" t="s">
        <v>145</v>
      </c>
      <c r="AU283" s="237" t="s">
        <v>83</v>
      </c>
      <c r="AV283" s="13" t="s">
        <v>83</v>
      </c>
      <c r="AW283" s="13" t="s">
        <v>36</v>
      </c>
      <c r="AX283" s="13" t="s">
        <v>81</v>
      </c>
      <c r="AY283" s="237" t="s">
        <v>136</v>
      </c>
    </row>
    <row r="284" spans="1:63" s="12" customFormat="1" ht="22.8" customHeight="1">
      <c r="A284" s="12"/>
      <c r="B284" s="198"/>
      <c r="C284" s="199"/>
      <c r="D284" s="200" t="s">
        <v>73</v>
      </c>
      <c r="E284" s="212" t="s">
        <v>545</v>
      </c>
      <c r="F284" s="212" t="s">
        <v>546</v>
      </c>
      <c r="G284" s="199"/>
      <c r="H284" s="199"/>
      <c r="I284" s="202"/>
      <c r="J284" s="213">
        <f>BK284</f>
        <v>0</v>
      </c>
      <c r="K284" s="199"/>
      <c r="L284" s="204"/>
      <c r="M284" s="205"/>
      <c r="N284" s="206"/>
      <c r="O284" s="206"/>
      <c r="P284" s="207">
        <f>SUM(P285:P352)</f>
        <v>0</v>
      </c>
      <c r="Q284" s="206"/>
      <c r="R284" s="207">
        <f>SUM(R285:R352)</f>
        <v>1.4114634999999998</v>
      </c>
      <c r="S284" s="206"/>
      <c r="T284" s="208">
        <f>SUM(T285:T352)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09" t="s">
        <v>83</v>
      </c>
      <c r="AT284" s="210" t="s">
        <v>73</v>
      </c>
      <c r="AU284" s="210" t="s">
        <v>81</v>
      </c>
      <c r="AY284" s="209" t="s">
        <v>136</v>
      </c>
      <c r="BK284" s="211">
        <f>SUM(BK285:BK352)</f>
        <v>0</v>
      </c>
    </row>
    <row r="285" spans="1:65" s="2" customFormat="1" ht="14.4" customHeight="1">
      <c r="A285" s="40"/>
      <c r="B285" s="41"/>
      <c r="C285" s="214" t="s">
        <v>340</v>
      </c>
      <c r="D285" s="214" t="s">
        <v>139</v>
      </c>
      <c r="E285" s="215" t="s">
        <v>547</v>
      </c>
      <c r="F285" s="216" t="s">
        <v>548</v>
      </c>
      <c r="G285" s="217" t="s">
        <v>165</v>
      </c>
      <c r="H285" s="218">
        <v>240.1</v>
      </c>
      <c r="I285" s="219"/>
      <c r="J285" s="218">
        <f>ROUND(I285*H285,2)</f>
        <v>0</v>
      </c>
      <c r="K285" s="216" t="s">
        <v>18</v>
      </c>
      <c r="L285" s="46"/>
      <c r="M285" s="220" t="s">
        <v>18</v>
      </c>
      <c r="N285" s="221" t="s">
        <v>45</v>
      </c>
      <c r="O285" s="86"/>
      <c r="P285" s="222">
        <f>O285*H285</f>
        <v>0</v>
      </c>
      <c r="Q285" s="222">
        <v>4E-05</v>
      </c>
      <c r="R285" s="222">
        <f>Q285*H285</f>
        <v>0.009604000000000001</v>
      </c>
      <c r="S285" s="222">
        <v>0</v>
      </c>
      <c r="T285" s="223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4" t="s">
        <v>259</v>
      </c>
      <c r="AT285" s="224" t="s">
        <v>139</v>
      </c>
      <c r="AU285" s="224" t="s">
        <v>83</v>
      </c>
      <c r="AY285" s="19" t="s">
        <v>136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9" t="s">
        <v>81</v>
      </c>
      <c r="BK285" s="225">
        <f>ROUND(I285*H285,2)</f>
        <v>0</v>
      </c>
      <c r="BL285" s="19" t="s">
        <v>259</v>
      </c>
      <c r="BM285" s="224" t="s">
        <v>549</v>
      </c>
    </row>
    <row r="286" spans="1:51" s="14" customFormat="1" ht="12">
      <c r="A286" s="14"/>
      <c r="B286" s="238"/>
      <c r="C286" s="239"/>
      <c r="D286" s="228" t="s">
        <v>145</v>
      </c>
      <c r="E286" s="240" t="s">
        <v>18</v>
      </c>
      <c r="F286" s="241" t="s">
        <v>550</v>
      </c>
      <c r="G286" s="239"/>
      <c r="H286" s="240" t="s">
        <v>18</v>
      </c>
      <c r="I286" s="242"/>
      <c r="J286" s="239"/>
      <c r="K286" s="239"/>
      <c r="L286" s="243"/>
      <c r="M286" s="244"/>
      <c r="N286" s="245"/>
      <c r="O286" s="245"/>
      <c r="P286" s="245"/>
      <c r="Q286" s="245"/>
      <c r="R286" s="245"/>
      <c r="S286" s="245"/>
      <c r="T286" s="246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47" t="s">
        <v>145</v>
      </c>
      <c r="AU286" s="247" t="s">
        <v>83</v>
      </c>
      <c r="AV286" s="14" t="s">
        <v>81</v>
      </c>
      <c r="AW286" s="14" t="s">
        <v>36</v>
      </c>
      <c r="AX286" s="14" t="s">
        <v>74</v>
      </c>
      <c r="AY286" s="247" t="s">
        <v>136</v>
      </c>
    </row>
    <row r="287" spans="1:51" s="14" customFormat="1" ht="12">
      <c r="A287" s="14"/>
      <c r="B287" s="238"/>
      <c r="C287" s="239"/>
      <c r="D287" s="228" t="s">
        <v>145</v>
      </c>
      <c r="E287" s="240" t="s">
        <v>18</v>
      </c>
      <c r="F287" s="241" t="s">
        <v>551</v>
      </c>
      <c r="G287" s="239"/>
      <c r="H287" s="240" t="s">
        <v>18</v>
      </c>
      <c r="I287" s="242"/>
      <c r="J287" s="239"/>
      <c r="K287" s="239"/>
      <c r="L287" s="243"/>
      <c r="M287" s="244"/>
      <c r="N287" s="245"/>
      <c r="O287" s="245"/>
      <c r="P287" s="245"/>
      <c r="Q287" s="245"/>
      <c r="R287" s="245"/>
      <c r="S287" s="245"/>
      <c r="T287" s="246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7" t="s">
        <v>145</v>
      </c>
      <c r="AU287" s="247" t="s">
        <v>83</v>
      </c>
      <c r="AV287" s="14" t="s">
        <v>81</v>
      </c>
      <c r="AW287" s="14" t="s">
        <v>36</v>
      </c>
      <c r="AX287" s="14" t="s">
        <v>74</v>
      </c>
      <c r="AY287" s="247" t="s">
        <v>136</v>
      </c>
    </row>
    <row r="288" spans="1:51" s="13" customFormat="1" ht="12">
      <c r="A288" s="13"/>
      <c r="B288" s="226"/>
      <c r="C288" s="227"/>
      <c r="D288" s="228" t="s">
        <v>145</v>
      </c>
      <c r="E288" s="229" t="s">
        <v>18</v>
      </c>
      <c r="F288" s="230" t="s">
        <v>471</v>
      </c>
      <c r="G288" s="227"/>
      <c r="H288" s="231">
        <v>159.22</v>
      </c>
      <c r="I288" s="232"/>
      <c r="J288" s="227"/>
      <c r="K288" s="227"/>
      <c r="L288" s="233"/>
      <c r="M288" s="234"/>
      <c r="N288" s="235"/>
      <c r="O288" s="235"/>
      <c r="P288" s="235"/>
      <c r="Q288" s="235"/>
      <c r="R288" s="235"/>
      <c r="S288" s="235"/>
      <c r="T288" s="23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7" t="s">
        <v>145</v>
      </c>
      <c r="AU288" s="237" t="s">
        <v>83</v>
      </c>
      <c r="AV288" s="13" t="s">
        <v>83</v>
      </c>
      <c r="AW288" s="13" t="s">
        <v>36</v>
      </c>
      <c r="AX288" s="13" t="s">
        <v>74</v>
      </c>
      <c r="AY288" s="237" t="s">
        <v>136</v>
      </c>
    </row>
    <row r="289" spans="1:51" s="13" customFormat="1" ht="12">
      <c r="A289" s="13"/>
      <c r="B289" s="226"/>
      <c r="C289" s="227"/>
      <c r="D289" s="228" t="s">
        <v>145</v>
      </c>
      <c r="E289" s="229" t="s">
        <v>18</v>
      </c>
      <c r="F289" s="230" t="s">
        <v>472</v>
      </c>
      <c r="G289" s="227"/>
      <c r="H289" s="231">
        <v>-0.76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145</v>
      </c>
      <c r="AU289" s="237" t="s">
        <v>83</v>
      </c>
      <c r="AV289" s="13" t="s">
        <v>83</v>
      </c>
      <c r="AW289" s="13" t="s">
        <v>36</v>
      </c>
      <c r="AX289" s="13" t="s">
        <v>74</v>
      </c>
      <c r="AY289" s="237" t="s">
        <v>136</v>
      </c>
    </row>
    <row r="290" spans="1:51" s="14" customFormat="1" ht="12">
      <c r="A290" s="14"/>
      <c r="B290" s="238"/>
      <c r="C290" s="239"/>
      <c r="D290" s="228" t="s">
        <v>145</v>
      </c>
      <c r="E290" s="240" t="s">
        <v>18</v>
      </c>
      <c r="F290" s="241" t="s">
        <v>473</v>
      </c>
      <c r="G290" s="239"/>
      <c r="H290" s="240" t="s">
        <v>18</v>
      </c>
      <c r="I290" s="242"/>
      <c r="J290" s="239"/>
      <c r="K290" s="239"/>
      <c r="L290" s="243"/>
      <c r="M290" s="244"/>
      <c r="N290" s="245"/>
      <c r="O290" s="245"/>
      <c r="P290" s="245"/>
      <c r="Q290" s="245"/>
      <c r="R290" s="245"/>
      <c r="S290" s="245"/>
      <c r="T290" s="246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7" t="s">
        <v>145</v>
      </c>
      <c r="AU290" s="247" t="s">
        <v>83</v>
      </c>
      <c r="AV290" s="14" t="s">
        <v>81</v>
      </c>
      <c r="AW290" s="14" t="s">
        <v>36</v>
      </c>
      <c r="AX290" s="14" t="s">
        <v>74</v>
      </c>
      <c r="AY290" s="247" t="s">
        <v>136</v>
      </c>
    </row>
    <row r="291" spans="1:51" s="13" customFormat="1" ht="12">
      <c r="A291" s="13"/>
      <c r="B291" s="226"/>
      <c r="C291" s="227"/>
      <c r="D291" s="228" t="s">
        <v>145</v>
      </c>
      <c r="E291" s="229" t="s">
        <v>18</v>
      </c>
      <c r="F291" s="230" t="s">
        <v>474</v>
      </c>
      <c r="G291" s="227"/>
      <c r="H291" s="231">
        <v>-2.89</v>
      </c>
      <c r="I291" s="232"/>
      <c r="J291" s="227"/>
      <c r="K291" s="227"/>
      <c r="L291" s="233"/>
      <c r="M291" s="234"/>
      <c r="N291" s="235"/>
      <c r="O291" s="235"/>
      <c r="P291" s="235"/>
      <c r="Q291" s="235"/>
      <c r="R291" s="235"/>
      <c r="S291" s="235"/>
      <c r="T291" s="236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7" t="s">
        <v>145</v>
      </c>
      <c r="AU291" s="237" t="s">
        <v>83</v>
      </c>
      <c r="AV291" s="13" t="s">
        <v>83</v>
      </c>
      <c r="AW291" s="13" t="s">
        <v>36</v>
      </c>
      <c r="AX291" s="13" t="s">
        <v>74</v>
      </c>
      <c r="AY291" s="237" t="s">
        <v>136</v>
      </c>
    </row>
    <row r="292" spans="1:51" s="13" customFormat="1" ht="12">
      <c r="A292" s="13"/>
      <c r="B292" s="226"/>
      <c r="C292" s="227"/>
      <c r="D292" s="228" t="s">
        <v>145</v>
      </c>
      <c r="E292" s="229" t="s">
        <v>18</v>
      </c>
      <c r="F292" s="230" t="s">
        <v>475</v>
      </c>
      <c r="G292" s="227"/>
      <c r="H292" s="231">
        <v>-3.5</v>
      </c>
      <c r="I292" s="232"/>
      <c r="J292" s="227"/>
      <c r="K292" s="227"/>
      <c r="L292" s="233"/>
      <c r="M292" s="234"/>
      <c r="N292" s="235"/>
      <c r="O292" s="235"/>
      <c r="P292" s="235"/>
      <c r="Q292" s="235"/>
      <c r="R292" s="235"/>
      <c r="S292" s="235"/>
      <c r="T292" s="23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7" t="s">
        <v>145</v>
      </c>
      <c r="AU292" s="237" t="s">
        <v>83</v>
      </c>
      <c r="AV292" s="13" t="s">
        <v>83</v>
      </c>
      <c r="AW292" s="13" t="s">
        <v>36</v>
      </c>
      <c r="AX292" s="13" t="s">
        <v>74</v>
      </c>
      <c r="AY292" s="237" t="s">
        <v>136</v>
      </c>
    </row>
    <row r="293" spans="1:51" s="16" customFormat="1" ht="12">
      <c r="A293" s="16"/>
      <c r="B293" s="264"/>
      <c r="C293" s="265"/>
      <c r="D293" s="228" t="s">
        <v>145</v>
      </c>
      <c r="E293" s="266" t="s">
        <v>18</v>
      </c>
      <c r="F293" s="267" t="s">
        <v>221</v>
      </c>
      <c r="G293" s="265"/>
      <c r="H293" s="268">
        <v>152.07000000000002</v>
      </c>
      <c r="I293" s="269"/>
      <c r="J293" s="265"/>
      <c r="K293" s="265"/>
      <c r="L293" s="270"/>
      <c r="M293" s="271"/>
      <c r="N293" s="272"/>
      <c r="O293" s="272"/>
      <c r="P293" s="272"/>
      <c r="Q293" s="272"/>
      <c r="R293" s="272"/>
      <c r="S293" s="272"/>
      <c r="T293" s="273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T293" s="274" t="s">
        <v>145</v>
      </c>
      <c r="AU293" s="274" t="s">
        <v>83</v>
      </c>
      <c r="AV293" s="16" t="s">
        <v>151</v>
      </c>
      <c r="AW293" s="16" t="s">
        <v>36</v>
      </c>
      <c r="AX293" s="16" t="s">
        <v>74</v>
      </c>
      <c r="AY293" s="274" t="s">
        <v>136</v>
      </c>
    </row>
    <row r="294" spans="1:51" s="13" customFormat="1" ht="12">
      <c r="A294" s="13"/>
      <c r="B294" s="226"/>
      <c r="C294" s="227"/>
      <c r="D294" s="228" t="s">
        <v>145</v>
      </c>
      <c r="E294" s="229" t="s">
        <v>18</v>
      </c>
      <c r="F294" s="230" t="s">
        <v>497</v>
      </c>
      <c r="G294" s="227"/>
      <c r="H294" s="231">
        <v>9.35</v>
      </c>
      <c r="I294" s="232"/>
      <c r="J294" s="227"/>
      <c r="K294" s="227"/>
      <c r="L294" s="233"/>
      <c r="M294" s="234"/>
      <c r="N294" s="235"/>
      <c r="O294" s="235"/>
      <c r="P294" s="235"/>
      <c r="Q294" s="235"/>
      <c r="R294" s="235"/>
      <c r="S294" s="235"/>
      <c r="T294" s="23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7" t="s">
        <v>145</v>
      </c>
      <c r="AU294" s="237" t="s">
        <v>83</v>
      </c>
      <c r="AV294" s="13" t="s">
        <v>83</v>
      </c>
      <c r="AW294" s="13" t="s">
        <v>36</v>
      </c>
      <c r="AX294" s="13" t="s">
        <v>74</v>
      </c>
      <c r="AY294" s="237" t="s">
        <v>136</v>
      </c>
    </row>
    <row r="295" spans="1:51" s="16" customFormat="1" ht="12">
      <c r="A295" s="16"/>
      <c r="B295" s="264"/>
      <c r="C295" s="265"/>
      <c r="D295" s="228" t="s">
        <v>145</v>
      </c>
      <c r="E295" s="266" t="s">
        <v>18</v>
      </c>
      <c r="F295" s="267" t="s">
        <v>221</v>
      </c>
      <c r="G295" s="265"/>
      <c r="H295" s="268">
        <v>9.35</v>
      </c>
      <c r="I295" s="269"/>
      <c r="J295" s="265"/>
      <c r="K295" s="265"/>
      <c r="L295" s="270"/>
      <c r="M295" s="271"/>
      <c r="N295" s="272"/>
      <c r="O295" s="272"/>
      <c r="P295" s="272"/>
      <c r="Q295" s="272"/>
      <c r="R295" s="272"/>
      <c r="S295" s="272"/>
      <c r="T295" s="273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T295" s="274" t="s">
        <v>145</v>
      </c>
      <c r="AU295" s="274" t="s">
        <v>83</v>
      </c>
      <c r="AV295" s="16" t="s">
        <v>151</v>
      </c>
      <c r="AW295" s="16" t="s">
        <v>36</v>
      </c>
      <c r="AX295" s="16" t="s">
        <v>74</v>
      </c>
      <c r="AY295" s="274" t="s">
        <v>136</v>
      </c>
    </row>
    <row r="296" spans="1:51" s="14" customFormat="1" ht="12">
      <c r="A296" s="14"/>
      <c r="B296" s="238"/>
      <c r="C296" s="239"/>
      <c r="D296" s="228" t="s">
        <v>145</v>
      </c>
      <c r="E296" s="240" t="s">
        <v>18</v>
      </c>
      <c r="F296" s="241" t="s">
        <v>552</v>
      </c>
      <c r="G296" s="239"/>
      <c r="H296" s="240" t="s">
        <v>18</v>
      </c>
      <c r="I296" s="242"/>
      <c r="J296" s="239"/>
      <c r="K296" s="239"/>
      <c r="L296" s="243"/>
      <c r="M296" s="244"/>
      <c r="N296" s="245"/>
      <c r="O296" s="245"/>
      <c r="P296" s="245"/>
      <c r="Q296" s="245"/>
      <c r="R296" s="245"/>
      <c r="S296" s="245"/>
      <c r="T296" s="246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7" t="s">
        <v>145</v>
      </c>
      <c r="AU296" s="247" t="s">
        <v>83</v>
      </c>
      <c r="AV296" s="14" t="s">
        <v>81</v>
      </c>
      <c r="AW296" s="14" t="s">
        <v>36</v>
      </c>
      <c r="AX296" s="14" t="s">
        <v>74</v>
      </c>
      <c r="AY296" s="247" t="s">
        <v>136</v>
      </c>
    </row>
    <row r="297" spans="1:51" s="13" customFormat="1" ht="12">
      <c r="A297" s="13"/>
      <c r="B297" s="226"/>
      <c r="C297" s="227"/>
      <c r="D297" s="228" t="s">
        <v>145</v>
      </c>
      <c r="E297" s="229" t="s">
        <v>18</v>
      </c>
      <c r="F297" s="230" t="s">
        <v>469</v>
      </c>
      <c r="G297" s="227"/>
      <c r="H297" s="231">
        <v>78.68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145</v>
      </c>
      <c r="AU297" s="237" t="s">
        <v>83</v>
      </c>
      <c r="AV297" s="13" t="s">
        <v>83</v>
      </c>
      <c r="AW297" s="13" t="s">
        <v>36</v>
      </c>
      <c r="AX297" s="13" t="s">
        <v>74</v>
      </c>
      <c r="AY297" s="237" t="s">
        <v>136</v>
      </c>
    </row>
    <row r="298" spans="1:51" s="16" customFormat="1" ht="12">
      <c r="A298" s="16"/>
      <c r="B298" s="264"/>
      <c r="C298" s="265"/>
      <c r="D298" s="228" t="s">
        <v>145</v>
      </c>
      <c r="E298" s="266" t="s">
        <v>18</v>
      </c>
      <c r="F298" s="267" t="s">
        <v>221</v>
      </c>
      <c r="G298" s="265"/>
      <c r="H298" s="268">
        <v>78.68</v>
      </c>
      <c r="I298" s="269"/>
      <c r="J298" s="265"/>
      <c r="K298" s="265"/>
      <c r="L298" s="270"/>
      <c r="M298" s="271"/>
      <c r="N298" s="272"/>
      <c r="O298" s="272"/>
      <c r="P298" s="272"/>
      <c r="Q298" s="272"/>
      <c r="R298" s="272"/>
      <c r="S298" s="272"/>
      <c r="T298" s="273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T298" s="274" t="s">
        <v>145</v>
      </c>
      <c r="AU298" s="274" t="s">
        <v>83</v>
      </c>
      <c r="AV298" s="16" t="s">
        <v>151</v>
      </c>
      <c r="AW298" s="16" t="s">
        <v>36</v>
      </c>
      <c r="AX298" s="16" t="s">
        <v>74</v>
      </c>
      <c r="AY298" s="274" t="s">
        <v>136</v>
      </c>
    </row>
    <row r="299" spans="1:51" s="15" customFormat="1" ht="12">
      <c r="A299" s="15"/>
      <c r="B299" s="253"/>
      <c r="C299" s="254"/>
      <c r="D299" s="228" t="s">
        <v>145</v>
      </c>
      <c r="E299" s="255" t="s">
        <v>18</v>
      </c>
      <c r="F299" s="256" t="s">
        <v>173</v>
      </c>
      <c r="G299" s="254"/>
      <c r="H299" s="257">
        <v>240.10000000000002</v>
      </c>
      <c r="I299" s="258"/>
      <c r="J299" s="254"/>
      <c r="K299" s="254"/>
      <c r="L299" s="259"/>
      <c r="M299" s="260"/>
      <c r="N299" s="261"/>
      <c r="O299" s="261"/>
      <c r="P299" s="261"/>
      <c r="Q299" s="261"/>
      <c r="R299" s="261"/>
      <c r="S299" s="261"/>
      <c r="T299" s="262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3" t="s">
        <v>145</v>
      </c>
      <c r="AU299" s="263" t="s">
        <v>83</v>
      </c>
      <c r="AV299" s="15" t="s">
        <v>143</v>
      </c>
      <c r="AW299" s="15" t="s">
        <v>36</v>
      </c>
      <c r="AX299" s="15" t="s">
        <v>81</v>
      </c>
      <c r="AY299" s="263" t="s">
        <v>136</v>
      </c>
    </row>
    <row r="300" spans="1:65" s="2" customFormat="1" ht="19.8" customHeight="1">
      <c r="A300" s="40"/>
      <c r="B300" s="41"/>
      <c r="C300" s="214" t="s">
        <v>345</v>
      </c>
      <c r="D300" s="214" t="s">
        <v>139</v>
      </c>
      <c r="E300" s="215" t="s">
        <v>553</v>
      </c>
      <c r="F300" s="216" t="s">
        <v>554</v>
      </c>
      <c r="G300" s="217" t="s">
        <v>275</v>
      </c>
      <c r="H300" s="218">
        <v>126.9</v>
      </c>
      <c r="I300" s="219"/>
      <c r="J300" s="218">
        <f>ROUND(I300*H300,2)</f>
        <v>0</v>
      </c>
      <c r="K300" s="216" t="s">
        <v>166</v>
      </c>
      <c r="L300" s="46"/>
      <c r="M300" s="220" t="s">
        <v>18</v>
      </c>
      <c r="N300" s="221" t="s">
        <v>45</v>
      </c>
      <c r="O300" s="86"/>
      <c r="P300" s="222">
        <f>O300*H300</f>
        <v>0</v>
      </c>
      <c r="Q300" s="222">
        <v>2E-05</v>
      </c>
      <c r="R300" s="222">
        <f>Q300*H300</f>
        <v>0.0025380000000000003</v>
      </c>
      <c r="S300" s="222">
        <v>0</v>
      </c>
      <c r="T300" s="223">
        <f>S300*H300</f>
        <v>0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4" t="s">
        <v>259</v>
      </c>
      <c r="AT300" s="224" t="s">
        <v>139</v>
      </c>
      <c r="AU300" s="224" t="s">
        <v>83</v>
      </c>
      <c r="AY300" s="19" t="s">
        <v>136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9" t="s">
        <v>81</v>
      </c>
      <c r="BK300" s="225">
        <f>ROUND(I300*H300,2)</f>
        <v>0</v>
      </c>
      <c r="BL300" s="19" t="s">
        <v>259</v>
      </c>
      <c r="BM300" s="224" t="s">
        <v>555</v>
      </c>
    </row>
    <row r="301" spans="1:47" s="2" customFormat="1" ht="12">
      <c r="A301" s="40"/>
      <c r="B301" s="41"/>
      <c r="C301" s="42"/>
      <c r="D301" s="248" t="s">
        <v>168</v>
      </c>
      <c r="E301" s="42"/>
      <c r="F301" s="249" t="s">
        <v>556</v>
      </c>
      <c r="G301" s="42"/>
      <c r="H301" s="42"/>
      <c r="I301" s="250"/>
      <c r="J301" s="42"/>
      <c r="K301" s="42"/>
      <c r="L301" s="46"/>
      <c r="M301" s="251"/>
      <c r="N301" s="252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168</v>
      </c>
      <c r="AU301" s="19" t="s">
        <v>83</v>
      </c>
    </row>
    <row r="302" spans="1:51" s="14" customFormat="1" ht="12">
      <c r="A302" s="14"/>
      <c r="B302" s="238"/>
      <c r="C302" s="239"/>
      <c r="D302" s="228" t="s">
        <v>145</v>
      </c>
      <c r="E302" s="240" t="s">
        <v>18</v>
      </c>
      <c r="F302" s="241" t="s">
        <v>467</v>
      </c>
      <c r="G302" s="239"/>
      <c r="H302" s="240" t="s">
        <v>18</v>
      </c>
      <c r="I302" s="242"/>
      <c r="J302" s="239"/>
      <c r="K302" s="239"/>
      <c r="L302" s="243"/>
      <c r="M302" s="244"/>
      <c r="N302" s="245"/>
      <c r="O302" s="245"/>
      <c r="P302" s="245"/>
      <c r="Q302" s="245"/>
      <c r="R302" s="245"/>
      <c r="S302" s="245"/>
      <c r="T302" s="246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7" t="s">
        <v>145</v>
      </c>
      <c r="AU302" s="247" t="s">
        <v>83</v>
      </c>
      <c r="AV302" s="14" t="s">
        <v>81</v>
      </c>
      <c r="AW302" s="14" t="s">
        <v>36</v>
      </c>
      <c r="AX302" s="14" t="s">
        <v>74</v>
      </c>
      <c r="AY302" s="247" t="s">
        <v>136</v>
      </c>
    </row>
    <row r="303" spans="1:51" s="14" customFormat="1" ht="12">
      <c r="A303" s="14"/>
      <c r="B303" s="238"/>
      <c r="C303" s="239"/>
      <c r="D303" s="228" t="s">
        <v>145</v>
      </c>
      <c r="E303" s="240" t="s">
        <v>18</v>
      </c>
      <c r="F303" s="241" t="s">
        <v>551</v>
      </c>
      <c r="G303" s="239"/>
      <c r="H303" s="240" t="s">
        <v>18</v>
      </c>
      <c r="I303" s="242"/>
      <c r="J303" s="239"/>
      <c r="K303" s="239"/>
      <c r="L303" s="243"/>
      <c r="M303" s="244"/>
      <c r="N303" s="245"/>
      <c r="O303" s="245"/>
      <c r="P303" s="245"/>
      <c r="Q303" s="245"/>
      <c r="R303" s="245"/>
      <c r="S303" s="245"/>
      <c r="T303" s="246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7" t="s">
        <v>145</v>
      </c>
      <c r="AU303" s="247" t="s">
        <v>83</v>
      </c>
      <c r="AV303" s="14" t="s">
        <v>81</v>
      </c>
      <c r="AW303" s="14" t="s">
        <v>36</v>
      </c>
      <c r="AX303" s="14" t="s">
        <v>74</v>
      </c>
      <c r="AY303" s="247" t="s">
        <v>136</v>
      </c>
    </row>
    <row r="304" spans="1:51" s="13" customFormat="1" ht="12">
      <c r="A304" s="13"/>
      <c r="B304" s="226"/>
      <c r="C304" s="227"/>
      <c r="D304" s="228" t="s">
        <v>145</v>
      </c>
      <c r="E304" s="229" t="s">
        <v>18</v>
      </c>
      <c r="F304" s="230" t="s">
        <v>557</v>
      </c>
      <c r="G304" s="227"/>
      <c r="H304" s="231">
        <v>56.9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145</v>
      </c>
      <c r="AU304" s="237" t="s">
        <v>83</v>
      </c>
      <c r="AV304" s="13" t="s">
        <v>83</v>
      </c>
      <c r="AW304" s="13" t="s">
        <v>36</v>
      </c>
      <c r="AX304" s="13" t="s">
        <v>74</v>
      </c>
      <c r="AY304" s="237" t="s">
        <v>136</v>
      </c>
    </row>
    <row r="305" spans="1:51" s="14" customFormat="1" ht="12">
      <c r="A305" s="14"/>
      <c r="B305" s="238"/>
      <c r="C305" s="239"/>
      <c r="D305" s="228" t="s">
        <v>145</v>
      </c>
      <c r="E305" s="240" t="s">
        <v>18</v>
      </c>
      <c r="F305" s="241" t="s">
        <v>558</v>
      </c>
      <c r="G305" s="239"/>
      <c r="H305" s="240" t="s">
        <v>18</v>
      </c>
      <c r="I305" s="242"/>
      <c r="J305" s="239"/>
      <c r="K305" s="239"/>
      <c r="L305" s="243"/>
      <c r="M305" s="244"/>
      <c r="N305" s="245"/>
      <c r="O305" s="245"/>
      <c r="P305" s="245"/>
      <c r="Q305" s="245"/>
      <c r="R305" s="245"/>
      <c r="S305" s="245"/>
      <c r="T305" s="246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7" t="s">
        <v>145</v>
      </c>
      <c r="AU305" s="247" t="s">
        <v>83</v>
      </c>
      <c r="AV305" s="14" t="s">
        <v>81</v>
      </c>
      <c r="AW305" s="14" t="s">
        <v>36</v>
      </c>
      <c r="AX305" s="14" t="s">
        <v>74</v>
      </c>
      <c r="AY305" s="247" t="s">
        <v>136</v>
      </c>
    </row>
    <row r="306" spans="1:51" s="13" customFormat="1" ht="12">
      <c r="A306" s="13"/>
      <c r="B306" s="226"/>
      <c r="C306" s="227"/>
      <c r="D306" s="228" t="s">
        <v>145</v>
      </c>
      <c r="E306" s="229" t="s">
        <v>18</v>
      </c>
      <c r="F306" s="230" t="s">
        <v>559</v>
      </c>
      <c r="G306" s="227"/>
      <c r="H306" s="231">
        <v>10.9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145</v>
      </c>
      <c r="AU306" s="237" t="s">
        <v>83</v>
      </c>
      <c r="AV306" s="13" t="s">
        <v>83</v>
      </c>
      <c r="AW306" s="13" t="s">
        <v>36</v>
      </c>
      <c r="AX306" s="13" t="s">
        <v>74</v>
      </c>
      <c r="AY306" s="237" t="s">
        <v>136</v>
      </c>
    </row>
    <row r="307" spans="1:51" s="13" customFormat="1" ht="12">
      <c r="A307" s="13"/>
      <c r="B307" s="226"/>
      <c r="C307" s="227"/>
      <c r="D307" s="228" t="s">
        <v>145</v>
      </c>
      <c r="E307" s="229" t="s">
        <v>18</v>
      </c>
      <c r="F307" s="230" t="s">
        <v>560</v>
      </c>
      <c r="G307" s="227"/>
      <c r="H307" s="231">
        <v>10.4</v>
      </c>
      <c r="I307" s="232"/>
      <c r="J307" s="227"/>
      <c r="K307" s="227"/>
      <c r="L307" s="233"/>
      <c r="M307" s="234"/>
      <c r="N307" s="235"/>
      <c r="O307" s="235"/>
      <c r="P307" s="235"/>
      <c r="Q307" s="235"/>
      <c r="R307" s="235"/>
      <c r="S307" s="235"/>
      <c r="T307" s="236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37" t="s">
        <v>145</v>
      </c>
      <c r="AU307" s="237" t="s">
        <v>83</v>
      </c>
      <c r="AV307" s="13" t="s">
        <v>83</v>
      </c>
      <c r="AW307" s="13" t="s">
        <v>36</v>
      </c>
      <c r="AX307" s="13" t="s">
        <v>74</v>
      </c>
      <c r="AY307" s="237" t="s">
        <v>136</v>
      </c>
    </row>
    <row r="308" spans="1:51" s="13" customFormat="1" ht="12">
      <c r="A308" s="13"/>
      <c r="B308" s="226"/>
      <c r="C308" s="227"/>
      <c r="D308" s="228" t="s">
        <v>145</v>
      </c>
      <c r="E308" s="229" t="s">
        <v>18</v>
      </c>
      <c r="F308" s="230" t="s">
        <v>561</v>
      </c>
      <c r="G308" s="227"/>
      <c r="H308" s="231">
        <v>9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145</v>
      </c>
      <c r="AU308" s="237" t="s">
        <v>83</v>
      </c>
      <c r="AV308" s="13" t="s">
        <v>83</v>
      </c>
      <c r="AW308" s="13" t="s">
        <v>36</v>
      </c>
      <c r="AX308" s="13" t="s">
        <v>74</v>
      </c>
      <c r="AY308" s="237" t="s">
        <v>136</v>
      </c>
    </row>
    <row r="309" spans="1:51" s="16" customFormat="1" ht="12">
      <c r="A309" s="16"/>
      <c r="B309" s="264"/>
      <c r="C309" s="265"/>
      <c r="D309" s="228" t="s">
        <v>145</v>
      </c>
      <c r="E309" s="266" t="s">
        <v>18</v>
      </c>
      <c r="F309" s="267" t="s">
        <v>221</v>
      </c>
      <c r="G309" s="265"/>
      <c r="H309" s="268">
        <v>87.2</v>
      </c>
      <c r="I309" s="269"/>
      <c r="J309" s="265"/>
      <c r="K309" s="265"/>
      <c r="L309" s="270"/>
      <c r="M309" s="271"/>
      <c r="N309" s="272"/>
      <c r="O309" s="272"/>
      <c r="P309" s="272"/>
      <c r="Q309" s="272"/>
      <c r="R309" s="272"/>
      <c r="S309" s="272"/>
      <c r="T309" s="273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T309" s="274" t="s">
        <v>145</v>
      </c>
      <c r="AU309" s="274" t="s">
        <v>83</v>
      </c>
      <c r="AV309" s="16" t="s">
        <v>151</v>
      </c>
      <c r="AW309" s="16" t="s">
        <v>36</v>
      </c>
      <c r="AX309" s="16" t="s">
        <v>74</v>
      </c>
      <c r="AY309" s="274" t="s">
        <v>136</v>
      </c>
    </row>
    <row r="310" spans="1:51" s="14" customFormat="1" ht="12">
      <c r="A310" s="14"/>
      <c r="B310" s="238"/>
      <c r="C310" s="239"/>
      <c r="D310" s="228" t="s">
        <v>145</v>
      </c>
      <c r="E310" s="240" t="s">
        <v>18</v>
      </c>
      <c r="F310" s="241" t="s">
        <v>552</v>
      </c>
      <c r="G310" s="239"/>
      <c r="H310" s="240" t="s">
        <v>18</v>
      </c>
      <c r="I310" s="242"/>
      <c r="J310" s="239"/>
      <c r="K310" s="239"/>
      <c r="L310" s="243"/>
      <c r="M310" s="244"/>
      <c r="N310" s="245"/>
      <c r="O310" s="245"/>
      <c r="P310" s="245"/>
      <c r="Q310" s="245"/>
      <c r="R310" s="245"/>
      <c r="S310" s="245"/>
      <c r="T310" s="246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47" t="s">
        <v>145</v>
      </c>
      <c r="AU310" s="247" t="s">
        <v>83</v>
      </c>
      <c r="AV310" s="14" t="s">
        <v>81</v>
      </c>
      <c r="AW310" s="14" t="s">
        <v>36</v>
      </c>
      <c r="AX310" s="14" t="s">
        <v>74</v>
      </c>
      <c r="AY310" s="247" t="s">
        <v>136</v>
      </c>
    </row>
    <row r="311" spans="1:51" s="13" customFormat="1" ht="12">
      <c r="A311" s="13"/>
      <c r="B311" s="226"/>
      <c r="C311" s="227"/>
      <c r="D311" s="228" t="s">
        <v>145</v>
      </c>
      <c r="E311" s="229" t="s">
        <v>18</v>
      </c>
      <c r="F311" s="230" t="s">
        <v>562</v>
      </c>
      <c r="G311" s="227"/>
      <c r="H311" s="231">
        <v>39.7</v>
      </c>
      <c r="I311" s="232"/>
      <c r="J311" s="227"/>
      <c r="K311" s="227"/>
      <c r="L311" s="233"/>
      <c r="M311" s="234"/>
      <c r="N311" s="235"/>
      <c r="O311" s="235"/>
      <c r="P311" s="235"/>
      <c r="Q311" s="235"/>
      <c r="R311" s="235"/>
      <c r="S311" s="235"/>
      <c r="T311" s="23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7" t="s">
        <v>145</v>
      </c>
      <c r="AU311" s="237" t="s">
        <v>83</v>
      </c>
      <c r="AV311" s="13" t="s">
        <v>83</v>
      </c>
      <c r="AW311" s="13" t="s">
        <v>36</v>
      </c>
      <c r="AX311" s="13" t="s">
        <v>74</v>
      </c>
      <c r="AY311" s="237" t="s">
        <v>136</v>
      </c>
    </row>
    <row r="312" spans="1:51" s="16" customFormat="1" ht="12">
      <c r="A312" s="16"/>
      <c r="B312" s="264"/>
      <c r="C312" s="265"/>
      <c r="D312" s="228" t="s">
        <v>145</v>
      </c>
      <c r="E312" s="266" t="s">
        <v>18</v>
      </c>
      <c r="F312" s="267" t="s">
        <v>221</v>
      </c>
      <c r="G312" s="265"/>
      <c r="H312" s="268">
        <v>39.7</v>
      </c>
      <c r="I312" s="269"/>
      <c r="J312" s="265"/>
      <c r="K312" s="265"/>
      <c r="L312" s="270"/>
      <c r="M312" s="271"/>
      <c r="N312" s="272"/>
      <c r="O312" s="272"/>
      <c r="P312" s="272"/>
      <c r="Q312" s="272"/>
      <c r="R312" s="272"/>
      <c r="S312" s="272"/>
      <c r="T312" s="273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T312" s="274" t="s">
        <v>145</v>
      </c>
      <c r="AU312" s="274" t="s">
        <v>83</v>
      </c>
      <c r="AV312" s="16" t="s">
        <v>151</v>
      </c>
      <c r="AW312" s="16" t="s">
        <v>36</v>
      </c>
      <c r="AX312" s="16" t="s">
        <v>74</v>
      </c>
      <c r="AY312" s="274" t="s">
        <v>136</v>
      </c>
    </row>
    <row r="313" spans="1:51" s="15" customFormat="1" ht="12">
      <c r="A313" s="15"/>
      <c r="B313" s="253"/>
      <c r="C313" s="254"/>
      <c r="D313" s="228" t="s">
        <v>145</v>
      </c>
      <c r="E313" s="255" t="s">
        <v>18</v>
      </c>
      <c r="F313" s="256" t="s">
        <v>173</v>
      </c>
      <c r="G313" s="254"/>
      <c r="H313" s="257">
        <v>126.9</v>
      </c>
      <c r="I313" s="258"/>
      <c r="J313" s="254"/>
      <c r="K313" s="254"/>
      <c r="L313" s="259"/>
      <c r="M313" s="260"/>
      <c r="N313" s="261"/>
      <c r="O313" s="261"/>
      <c r="P313" s="261"/>
      <c r="Q313" s="261"/>
      <c r="R313" s="261"/>
      <c r="S313" s="261"/>
      <c r="T313" s="262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3" t="s">
        <v>145</v>
      </c>
      <c r="AU313" s="263" t="s">
        <v>83</v>
      </c>
      <c r="AV313" s="15" t="s">
        <v>143</v>
      </c>
      <c r="AW313" s="15" t="s">
        <v>36</v>
      </c>
      <c r="AX313" s="15" t="s">
        <v>81</v>
      </c>
      <c r="AY313" s="263" t="s">
        <v>136</v>
      </c>
    </row>
    <row r="314" spans="1:65" s="2" customFormat="1" ht="14.4" customHeight="1">
      <c r="A314" s="40"/>
      <c r="B314" s="41"/>
      <c r="C314" s="214" t="s">
        <v>351</v>
      </c>
      <c r="D314" s="214" t="s">
        <v>139</v>
      </c>
      <c r="E314" s="215" t="s">
        <v>563</v>
      </c>
      <c r="F314" s="216" t="s">
        <v>564</v>
      </c>
      <c r="G314" s="217" t="s">
        <v>165</v>
      </c>
      <c r="H314" s="218">
        <v>20.07</v>
      </c>
      <c r="I314" s="219"/>
      <c r="J314" s="218">
        <f>ROUND(I314*H314,2)</f>
        <v>0</v>
      </c>
      <c r="K314" s="216" t="s">
        <v>18</v>
      </c>
      <c r="L314" s="46"/>
      <c r="M314" s="220" t="s">
        <v>18</v>
      </c>
      <c r="N314" s="221" t="s">
        <v>45</v>
      </c>
      <c r="O314" s="86"/>
      <c r="P314" s="222">
        <f>O314*H314</f>
        <v>0</v>
      </c>
      <c r="Q314" s="222">
        <v>0.00225</v>
      </c>
      <c r="R314" s="222">
        <f>Q314*H314</f>
        <v>0.045157499999999996</v>
      </c>
      <c r="S314" s="222">
        <v>0</v>
      </c>
      <c r="T314" s="223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4" t="s">
        <v>259</v>
      </c>
      <c r="AT314" s="224" t="s">
        <v>139</v>
      </c>
      <c r="AU314" s="224" t="s">
        <v>83</v>
      </c>
      <c r="AY314" s="19" t="s">
        <v>136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9" t="s">
        <v>81</v>
      </c>
      <c r="BK314" s="225">
        <f>ROUND(I314*H314,2)</f>
        <v>0</v>
      </c>
      <c r="BL314" s="19" t="s">
        <v>259</v>
      </c>
      <c r="BM314" s="224" t="s">
        <v>565</v>
      </c>
    </row>
    <row r="315" spans="1:51" s="14" customFormat="1" ht="12">
      <c r="A315" s="14"/>
      <c r="B315" s="238"/>
      <c r="C315" s="239"/>
      <c r="D315" s="228" t="s">
        <v>145</v>
      </c>
      <c r="E315" s="240" t="s">
        <v>18</v>
      </c>
      <c r="F315" s="241" t="s">
        <v>510</v>
      </c>
      <c r="G315" s="239"/>
      <c r="H315" s="240" t="s">
        <v>18</v>
      </c>
      <c r="I315" s="242"/>
      <c r="J315" s="239"/>
      <c r="K315" s="239"/>
      <c r="L315" s="243"/>
      <c r="M315" s="244"/>
      <c r="N315" s="245"/>
      <c r="O315" s="245"/>
      <c r="P315" s="245"/>
      <c r="Q315" s="245"/>
      <c r="R315" s="245"/>
      <c r="S315" s="245"/>
      <c r="T315" s="246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7" t="s">
        <v>145</v>
      </c>
      <c r="AU315" s="247" t="s">
        <v>83</v>
      </c>
      <c r="AV315" s="14" t="s">
        <v>81</v>
      </c>
      <c r="AW315" s="14" t="s">
        <v>36</v>
      </c>
      <c r="AX315" s="14" t="s">
        <v>74</v>
      </c>
      <c r="AY315" s="247" t="s">
        <v>136</v>
      </c>
    </row>
    <row r="316" spans="1:51" s="14" customFormat="1" ht="12">
      <c r="A316" s="14"/>
      <c r="B316" s="238"/>
      <c r="C316" s="239"/>
      <c r="D316" s="228" t="s">
        <v>145</v>
      </c>
      <c r="E316" s="240" t="s">
        <v>18</v>
      </c>
      <c r="F316" s="241" t="s">
        <v>566</v>
      </c>
      <c r="G316" s="239"/>
      <c r="H316" s="240" t="s">
        <v>18</v>
      </c>
      <c r="I316" s="242"/>
      <c r="J316" s="239"/>
      <c r="K316" s="239"/>
      <c r="L316" s="243"/>
      <c r="M316" s="244"/>
      <c r="N316" s="245"/>
      <c r="O316" s="245"/>
      <c r="P316" s="245"/>
      <c r="Q316" s="245"/>
      <c r="R316" s="245"/>
      <c r="S316" s="245"/>
      <c r="T316" s="246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47" t="s">
        <v>145</v>
      </c>
      <c r="AU316" s="247" t="s">
        <v>83</v>
      </c>
      <c r="AV316" s="14" t="s">
        <v>81</v>
      </c>
      <c r="AW316" s="14" t="s">
        <v>36</v>
      </c>
      <c r="AX316" s="14" t="s">
        <v>74</v>
      </c>
      <c r="AY316" s="247" t="s">
        <v>136</v>
      </c>
    </row>
    <row r="317" spans="1:51" s="13" customFormat="1" ht="12">
      <c r="A317" s="13"/>
      <c r="B317" s="226"/>
      <c r="C317" s="227"/>
      <c r="D317" s="228" t="s">
        <v>145</v>
      </c>
      <c r="E317" s="229" t="s">
        <v>18</v>
      </c>
      <c r="F317" s="230" t="s">
        <v>567</v>
      </c>
      <c r="G317" s="227"/>
      <c r="H317" s="231">
        <v>152.07</v>
      </c>
      <c r="I317" s="232"/>
      <c r="J317" s="227"/>
      <c r="K317" s="227"/>
      <c r="L317" s="233"/>
      <c r="M317" s="234"/>
      <c r="N317" s="235"/>
      <c r="O317" s="235"/>
      <c r="P317" s="235"/>
      <c r="Q317" s="235"/>
      <c r="R317" s="235"/>
      <c r="S317" s="235"/>
      <c r="T317" s="23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7" t="s">
        <v>145</v>
      </c>
      <c r="AU317" s="237" t="s">
        <v>83</v>
      </c>
      <c r="AV317" s="13" t="s">
        <v>83</v>
      </c>
      <c r="AW317" s="13" t="s">
        <v>36</v>
      </c>
      <c r="AX317" s="13" t="s">
        <v>74</v>
      </c>
      <c r="AY317" s="237" t="s">
        <v>136</v>
      </c>
    </row>
    <row r="318" spans="1:51" s="13" customFormat="1" ht="12">
      <c r="A318" s="13"/>
      <c r="B318" s="226"/>
      <c r="C318" s="227"/>
      <c r="D318" s="228" t="s">
        <v>145</v>
      </c>
      <c r="E318" s="229" t="s">
        <v>18</v>
      </c>
      <c r="F318" s="230" t="s">
        <v>568</v>
      </c>
      <c r="G318" s="227"/>
      <c r="H318" s="231">
        <v>9.35</v>
      </c>
      <c r="I318" s="232"/>
      <c r="J318" s="227"/>
      <c r="K318" s="227"/>
      <c r="L318" s="233"/>
      <c r="M318" s="234"/>
      <c r="N318" s="235"/>
      <c r="O318" s="235"/>
      <c r="P318" s="235"/>
      <c r="Q318" s="235"/>
      <c r="R318" s="235"/>
      <c r="S318" s="235"/>
      <c r="T318" s="23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7" t="s">
        <v>145</v>
      </c>
      <c r="AU318" s="237" t="s">
        <v>83</v>
      </c>
      <c r="AV318" s="13" t="s">
        <v>83</v>
      </c>
      <c r="AW318" s="13" t="s">
        <v>36</v>
      </c>
      <c r="AX318" s="13" t="s">
        <v>74</v>
      </c>
      <c r="AY318" s="237" t="s">
        <v>136</v>
      </c>
    </row>
    <row r="319" spans="1:51" s="16" customFormat="1" ht="12">
      <c r="A319" s="16"/>
      <c r="B319" s="264"/>
      <c r="C319" s="265"/>
      <c r="D319" s="228" t="s">
        <v>145</v>
      </c>
      <c r="E319" s="266" t="s">
        <v>18</v>
      </c>
      <c r="F319" s="267" t="s">
        <v>221</v>
      </c>
      <c r="G319" s="265"/>
      <c r="H319" s="268">
        <v>161.42</v>
      </c>
      <c r="I319" s="269"/>
      <c r="J319" s="265"/>
      <c r="K319" s="265"/>
      <c r="L319" s="270"/>
      <c r="M319" s="271"/>
      <c r="N319" s="272"/>
      <c r="O319" s="272"/>
      <c r="P319" s="272"/>
      <c r="Q319" s="272"/>
      <c r="R319" s="272"/>
      <c r="S319" s="272"/>
      <c r="T319" s="273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T319" s="274" t="s">
        <v>145</v>
      </c>
      <c r="AU319" s="274" t="s">
        <v>83</v>
      </c>
      <c r="AV319" s="16" t="s">
        <v>151</v>
      </c>
      <c r="AW319" s="16" t="s">
        <v>36</v>
      </c>
      <c r="AX319" s="16" t="s">
        <v>74</v>
      </c>
      <c r="AY319" s="274" t="s">
        <v>136</v>
      </c>
    </row>
    <row r="320" spans="1:51" s="13" customFormat="1" ht="12">
      <c r="A320" s="13"/>
      <c r="B320" s="226"/>
      <c r="C320" s="227"/>
      <c r="D320" s="228" t="s">
        <v>145</v>
      </c>
      <c r="E320" s="229" t="s">
        <v>18</v>
      </c>
      <c r="F320" s="230" t="s">
        <v>569</v>
      </c>
      <c r="G320" s="227"/>
      <c r="H320" s="231">
        <v>78.68</v>
      </c>
      <c r="I320" s="232"/>
      <c r="J320" s="227"/>
      <c r="K320" s="227"/>
      <c r="L320" s="233"/>
      <c r="M320" s="234"/>
      <c r="N320" s="235"/>
      <c r="O320" s="235"/>
      <c r="P320" s="235"/>
      <c r="Q320" s="235"/>
      <c r="R320" s="235"/>
      <c r="S320" s="235"/>
      <c r="T320" s="23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37" t="s">
        <v>145</v>
      </c>
      <c r="AU320" s="237" t="s">
        <v>83</v>
      </c>
      <c r="AV320" s="13" t="s">
        <v>83</v>
      </c>
      <c r="AW320" s="13" t="s">
        <v>36</v>
      </c>
      <c r="AX320" s="13" t="s">
        <v>74</v>
      </c>
      <c r="AY320" s="237" t="s">
        <v>136</v>
      </c>
    </row>
    <row r="321" spans="1:51" s="16" customFormat="1" ht="12">
      <c r="A321" s="16"/>
      <c r="B321" s="264"/>
      <c r="C321" s="265"/>
      <c r="D321" s="228" t="s">
        <v>145</v>
      </c>
      <c r="E321" s="266" t="s">
        <v>18</v>
      </c>
      <c r="F321" s="267" t="s">
        <v>221</v>
      </c>
      <c r="G321" s="265"/>
      <c r="H321" s="268">
        <v>78.68</v>
      </c>
      <c r="I321" s="269"/>
      <c r="J321" s="265"/>
      <c r="K321" s="265"/>
      <c r="L321" s="270"/>
      <c r="M321" s="271"/>
      <c r="N321" s="272"/>
      <c r="O321" s="272"/>
      <c r="P321" s="272"/>
      <c r="Q321" s="272"/>
      <c r="R321" s="272"/>
      <c r="S321" s="272"/>
      <c r="T321" s="273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T321" s="274" t="s">
        <v>145</v>
      </c>
      <c r="AU321" s="274" t="s">
        <v>83</v>
      </c>
      <c r="AV321" s="16" t="s">
        <v>151</v>
      </c>
      <c r="AW321" s="16" t="s">
        <v>36</v>
      </c>
      <c r="AX321" s="16" t="s">
        <v>74</v>
      </c>
      <c r="AY321" s="274" t="s">
        <v>136</v>
      </c>
    </row>
    <row r="322" spans="1:51" s="15" customFormat="1" ht="12">
      <c r="A322" s="15"/>
      <c r="B322" s="253"/>
      <c r="C322" s="254"/>
      <c r="D322" s="228" t="s">
        <v>145</v>
      </c>
      <c r="E322" s="255" t="s">
        <v>18</v>
      </c>
      <c r="F322" s="256" t="s">
        <v>173</v>
      </c>
      <c r="G322" s="254"/>
      <c r="H322" s="257">
        <v>240.1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3" t="s">
        <v>145</v>
      </c>
      <c r="AU322" s="263" t="s">
        <v>83</v>
      </c>
      <c r="AV322" s="15" t="s">
        <v>143</v>
      </c>
      <c r="AW322" s="15" t="s">
        <v>36</v>
      </c>
      <c r="AX322" s="15" t="s">
        <v>74</v>
      </c>
      <c r="AY322" s="263" t="s">
        <v>136</v>
      </c>
    </row>
    <row r="323" spans="1:51" s="14" customFormat="1" ht="12">
      <c r="A323" s="14"/>
      <c r="B323" s="238"/>
      <c r="C323" s="239"/>
      <c r="D323" s="228" t="s">
        <v>145</v>
      </c>
      <c r="E323" s="240" t="s">
        <v>18</v>
      </c>
      <c r="F323" s="241" t="s">
        <v>570</v>
      </c>
      <c r="G323" s="239"/>
      <c r="H323" s="240" t="s">
        <v>18</v>
      </c>
      <c r="I323" s="242"/>
      <c r="J323" s="239"/>
      <c r="K323" s="239"/>
      <c r="L323" s="243"/>
      <c r="M323" s="244"/>
      <c r="N323" s="245"/>
      <c r="O323" s="245"/>
      <c r="P323" s="245"/>
      <c r="Q323" s="245"/>
      <c r="R323" s="245"/>
      <c r="S323" s="245"/>
      <c r="T323" s="246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7" t="s">
        <v>145</v>
      </c>
      <c r="AU323" s="247" t="s">
        <v>83</v>
      </c>
      <c r="AV323" s="14" t="s">
        <v>81</v>
      </c>
      <c r="AW323" s="14" t="s">
        <v>36</v>
      </c>
      <c r="AX323" s="14" t="s">
        <v>74</v>
      </c>
      <c r="AY323" s="247" t="s">
        <v>136</v>
      </c>
    </row>
    <row r="324" spans="1:51" s="13" customFormat="1" ht="12">
      <c r="A324" s="13"/>
      <c r="B324" s="226"/>
      <c r="C324" s="227"/>
      <c r="D324" s="228" t="s">
        <v>145</v>
      </c>
      <c r="E324" s="229" t="s">
        <v>18</v>
      </c>
      <c r="F324" s="230" t="s">
        <v>571</v>
      </c>
      <c r="G324" s="227"/>
      <c r="H324" s="231">
        <v>16.14</v>
      </c>
      <c r="I324" s="232"/>
      <c r="J324" s="227"/>
      <c r="K324" s="227"/>
      <c r="L324" s="233"/>
      <c r="M324" s="234"/>
      <c r="N324" s="235"/>
      <c r="O324" s="235"/>
      <c r="P324" s="235"/>
      <c r="Q324" s="235"/>
      <c r="R324" s="235"/>
      <c r="S324" s="235"/>
      <c r="T324" s="23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37" t="s">
        <v>145</v>
      </c>
      <c r="AU324" s="237" t="s">
        <v>83</v>
      </c>
      <c r="AV324" s="13" t="s">
        <v>83</v>
      </c>
      <c r="AW324" s="13" t="s">
        <v>36</v>
      </c>
      <c r="AX324" s="13" t="s">
        <v>74</v>
      </c>
      <c r="AY324" s="237" t="s">
        <v>136</v>
      </c>
    </row>
    <row r="325" spans="1:51" s="14" customFormat="1" ht="12">
      <c r="A325" s="14"/>
      <c r="B325" s="238"/>
      <c r="C325" s="239"/>
      <c r="D325" s="228" t="s">
        <v>145</v>
      </c>
      <c r="E325" s="240" t="s">
        <v>18</v>
      </c>
      <c r="F325" s="241" t="s">
        <v>572</v>
      </c>
      <c r="G325" s="239"/>
      <c r="H325" s="240" t="s">
        <v>18</v>
      </c>
      <c r="I325" s="242"/>
      <c r="J325" s="239"/>
      <c r="K325" s="239"/>
      <c r="L325" s="243"/>
      <c r="M325" s="244"/>
      <c r="N325" s="245"/>
      <c r="O325" s="245"/>
      <c r="P325" s="245"/>
      <c r="Q325" s="245"/>
      <c r="R325" s="245"/>
      <c r="S325" s="245"/>
      <c r="T325" s="246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47" t="s">
        <v>145</v>
      </c>
      <c r="AU325" s="247" t="s">
        <v>83</v>
      </c>
      <c r="AV325" s="14" t="s">
        <v>81</v>
      </c>
      <c r="AW325" s="14" t="s">
        <v>36</v>
      </c>
      <c r="AX325" s="14" t="s">
        <v>74</v>
      </c>
      <c r="AY325" s="247" t="s">
        <v>136</v>
      </c>
    </row>
    <row r="326" spans="1:51" s="13" customFormat="1" ht="12">
      <c r="A326" s="13"/>
      <c r="B326" s="226"/>
      <c r="C326" s="227"/>
      <c r="D326" s="228" t="s">
        <v>145</v>
      </c>
      <c r="E326" s="229" t="s">
        <v>18</v>
      </c>
      <c r="F326" s="230" t="s">
        <v>573</v>
      </c>
      <c r="G326" s="227"/>
      <c r="H326" s="231">
        <v>3.93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145</v>
      </c>
      <c r="AU326" s="237" t="s">
        <v>83</v>
      </c>
      <c r="AV326" s="13" t="s">
        <v>83</v>
      </c>
      <c r="AW326" s="13" t="s">
        <v>36</v>
      </c>
      <c r="AX326" s="13" t="s">
        <v>74</v>
      </c>
      <c r="AY326" s="237" t="s">
        <v>136</v>
      </c>
    </row>
    <row r="327" spans="1:51" s="15" customFormat="1" ht="12">
      <c r="A327" s="15"/>
      <c r="B327" s="253"/>
      <c r="C327" s="254"/>
      <c r="D327" s="228" t="s">
        <v>145</v>
      </c>
      <c r="E327" s="255" t="s">
        <v>18</v>
      </c>
      <c r="F327" s="256" t="s">
        <v>173</v>
      </c>
      <c r="G327" s="254"/>
      <c r="H327" s="257">
        <v>20.07</v>
      </c>
      <c r="I327" s="258"/>
      <c r="J327" s="254"/>
      <c r="K327" s="254"/>
      <c r="L327" s="259"/>
      <c r="M327" s="260"/>
      <c r="N327" s="261"/>
      <c r="O327" s="261"/>
      <c r="P327" s="261"/>
      <c r="Q327" s="261"/>
      <c r="R327" s="261"/>
      <c r="S327" s="261"/>
      <c r="T327" s="262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3" t="s">
        <v>145</v>
      </c>
      <c r="AU327" s="263" t="s">
        <v>83</v>
      </c>
      <c r="AV327" s="15" t="s">
        <v>143</v>
      </c>
      <c r="AW327" s="15" t="s">
        <v>36</v>
      </c>
      <c r="AX327" s="15" t="s">
        <v>81</v>
      </c>
      <c r="AY327" s="263" t="s">
        <v>136</v>
      </c>
    </row>
    <row r="328" spans="1:65" s="2" customFormat="1" ht="14.4" customHeight="1">
      <c r="A328" s="40"/>
      <c r="B328" s="41"/>
      <c r="C328" s="214" t="s">
        <v>357</v>
      </c>
      <c r="D328" s="214" t="s">
        <v>139</v>
      </c>
      <c r="E328" s="215" t="s">
        <v>574</v>
      </c>
      <c r="F328" s="216" t="s">
        <v>575</v>
      </c>
      <c r="G328" s="217" t="s">
        <v>165</v>
      </c>
      <c r="H328" s="218">
        <v>240.1</v>
      </c>
      <c r="I328" s="219"/>
      <c r="J328" s="218">
        <f>ROUND(I328*H328,2)</f>
        <v>0</v>
      </c>
      <c r="K328" s="216" t="s">
        <v>166</v>
      </c>
      <c r="L328" s="46"/>
      <c r="M328" s="220" t="s">
        <v>18</v>
      </c>
      <c r="N328" s="221" t="s">
        <v>45</v>
      </c>
      <c r="O328" s="86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4" t="s">
        <v>259</v>
      </c>
      <c r="AT328" s="224" t="s">
        <v>139</v>
      </c>
      <c r="AU328" s="224" t="s">
        <v>83</v>
      </c>
      <c r="AY328" s="19" t="s">
        <v>136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9" t="s">
        <v>81</v>
      </c>
      <c r="BK328" s="225">
        <f>ROUND(I328*H328,2)</f>
        <v>0</v>
      </c>
      <c r="BL328" s="19" t="s">
        <v>259</v>
      </c>
      <c r="BM328" s="224" t="s">
        <v>576</v>
      </c>
    </row>
    <row r="329" spans="1:47" s="2" customFormat="1" ht="12">
      <c r="A329" s="40"/>
      <c r="B329" s="41"/>
      <c r="C329" s="42"/>
      <c r="D329" s="248" t="s">
        <v>168</v>
      </c>
      <c r="E329" s="42"/>
      <c r="F329" s="249" t="s">
        <v>577</v>
      </c>
      <c r="G329" s="42"/>
      <c r="H329" s="42"/>
      <c r="I329" s="250"/>
      <c r="J329" s="42"/>
      <c r="K329" s="42"/>
      <c r="L329" s="46"/>
      <c r="M329" s="251"/>
      <c r="N329" s="252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168</v>
      </c>
      <c r="AU329" s="19" t="s">
        <v>83</v>
      </c>
    </row>
    <row r="330" spans="1:51" s="14" customFormat="1" ht="12">
      <c r="A330" s="14"/>
      <c r="B330" s="238"/>
      <c r="C330" s="239"/>
      <c r="D330" s="228" t="s">
        <v>145</v>
      </c>
      <c r="E330" s="240" t="s">
        <v>18</v>
      </c>
      <c r="F330" s="241" t="s">
        <v>578</v>
      </c>
      <c r="G330" s="239"/>
      <c r="H330" s="240" t="s">
        <v>18</v>
      </c>
      <c r="I330" s="242"/>
      <c r="J330" s="239"/>
      <c r="K330" s="239"/>
      <c r="L330" s="243"/>
      <c r="M330" s="244"/>
      <c r="N330" s="245"/>
      <c r="O330" s="245"/>
      <c r="P330" s="245"/>
      <c r="Q330" s="245"/>
      <c r="R330" s="245"/>
      <c r="S330" s="245"/>
      <c r="T330" s="246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7" t="s">
        <v>145</v>
      </c>
      <c r="AU330" s="247" t="s">
        <v>83</v>
      </c>
      <c r="AV330" s="14" t="s">
        <v>81</v>
      </c>
      <c r="AW330" s="14" t="s">
        <v>36</v>
      </c>
      <c r="AX330" s="14" t="s">
        <v>74</v>
      </c>
      <c r="AY330" s="247" t="s">
        <v>136</v>
      </c>
    </row>
    <row r="331" spans="1:51" s="14" customFormat="1" ht="12">
      <c r="A331" s="14"/>
      <c r="B331" s="238"/>
      <c r="C331" s="239"/>
      <c r="D331" s="228" t="s">
        <v>145</v>
      </c>
      <c r="E331" s="240" t="s">
        <v>18</v>
      </c>
      <c r="F331" s="241" t="s">
        <v>579</v>
      </c>
      <c r="G331" s="239"/>
      <c r="H331" s="240" t="s">
        <v>18</v>
      </c>
      <c r="I331" s="242"/>
      <c r="J331" s="239"/>
      <c r="K331" s="239"/>
      <c r="L331" s="243"/>
      <c r="M331" s="244"/>
      <c r="N331" s="245"/>
      <c r="O331" s="245"/>
      <c r="P331" s="245"/>
      <c r="Q331" s="245"/>
      <c r="R331" s="245"/>
      <c r="S331" s="245"/>
      <c r="T331" s="246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7" t="s">
        <v>145</v>
      </c>
      <c r="AU331" s="247" t="s">
        <v>83</v>
      </c>
      <c r="AV331" s="14" t="s">
        <v>81</v>
      </c>
      <c r="AW331" s="14" t="s">
        <v>36</v>
      </c>
      <c r="AX331" s="14" t="s">
        <v>74</v>
      </c>
      <c r="AY331" s="247" t="s">
        <v>136</v>
      </c>
    </row>
    <row r="332" spans="1:51" s="13" customFormat="1" ht="12">
      <c r="A332" s="13"/>
      <c r="B332" s="226"/>
      <c r="C332" s="227"/>
      <c r="D332" s="228" t="s">
        <v>145</v>
      </c>
      <c r="E332" s="229" t="s">
        <v>18</v>
      </c>
      <c r="F332" s="230" t="s">
        <v>580</v>
      </c>
      <c r="G332" s="227"/>
      <c r="H332" s="231">
        <v>240.1</v>
      </c>
      <c r="I332" s="232"/>
      <c r="J332" s="227"/>
      <c r="K332" s="227"/>
      <c r="L332" s="233"/>
      <c r="M332" s="234"/>
      <c r="N332" s="235"/>
      <c r="O332" s="235"/>
      <c r="P332" s="235"/>
      <c r="Q332" s="235"/>
      <c r="R332" s="235"/>
      <c r="S332" s="235"/>
      <c r="T332" s="23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7" t="s">
        <v>145</v>
      </c>
      <c r="AU332" s="237" t="s">
        <v>83</v>
      </c>
      <c r="AV332" s="13" t="s">
        <v>83</v>
      </c>
      <c r="AW332" s="13" t="s">
        <v>36</v>
      </c>
      <c r="AX332" s="13" t="s">
        <v>81</v>
      </c>
      <c r="AY332" s="237" t="s">
        <v>136</v>
      </c>
    </row>
    <row r="333" spans="1:65" s="2" customFormat="1" ht="14.4" customHeight="1">
      <c r="A333" s="40"/>
      <c r="B333" s="41"/>
      <c r="C333" s="214" t="s">
        <v>365</v>
      </c>
      <c r="D333" s="214" t="s">
        <v>139</v>
      </c>
      <c r="E333" s="215" t="s">
        <v>581</v>
      </c>
      <c r="F333" s="216" t="s">
        <v>582</v>
      </c>
      <c r="G333" s="217" t="s">
        <v>165</v>
      </c>
      <c r="H333" s="218">
        <v>240.1</v>
      </c>
      <c r="I333" s="219"/>
      <c r="J333" s="218">
        <f>ROUND(I333*H333,2)</f>
        <v>0</v>
      </c>
      <c r="K333" s="216" t="s">
        <v>166</v>
      </c>
      <c r="L333" s="46"/>
      <c r="M333" s="220" t="s">
        <v>18</v>
      </c>
      <c r="N333" s="221" t="s">
        <v>45</v>
      </c>
      <c r="O333" s="86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4" t="s">
        <v>259</v>
      </c>
      <c r="AT333" s="224" t="s">
        <v>139</v>
      </c>
      <c r="AU333" s="224" t="s">
        <v>83</v>
      </c>
      <c r="AY333" s="19" t="s">
        <v>136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9" t="s">
        <v>81</v>
      </c>
      <c r="BK333" s="225">
        <f>ROUND(I333*H333,2)</f>
        <v>0</v>
      </c>
      <c r="BL333" s="19" t="s">
        <v>259</v>
      </c>
      <c r="BM333" s="224" t="s">
        <v>583</v>
      </c>
    </row>
    <row r="334" spans="1:47" s="2" customFormat="1" ht="12">
      <c r="A334" s="40"/>
      <c r="B334" s="41"/>
      <c r="C334" s="42"/>
      <c r="D334" s="248" t="s">
        <v>168</v>
      </c>
      <c r="E334" s="42"/>
      <c r="F334" s="249" t="s">
        <v>584</v>
      </c>
      <c r="G334" s="42"/>
      <c r="H334" s="42"/>
      <c r="I334" s="250"/>
      <c r="J334" s="42"/>
      <c r="K334" s="42"/>
      <c r="L334" s="46"/>
      <c r="M334" s="251"/>
      <c r="N334" s="252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168</v>
      </c>
      <c r="AU334" s="19" t="s">
        <v>83</v>
      </c>
    </row>
    <row r="335" spans="1:51" s="14" customFormat="1" ht="12">
      <c r="A335" s="14"/>
      <c r="B335" s="238"/>
      <c r="C335" s="239"/>
      <c r="D335" s="228" t="s">
        <v>145</v>
      </c>
      <c r="E335" s="240" t="s">
        <v>18</v>
      </c>
      <c r="F335" s="241" t="s">
        <v>578</v>
      </c>
      <c r="G335" s="239"/>
      <c r="H335" s="240" t="s">
        <v>18</v>
      </c>
      <c r="I335" s="242"/>
      <c r="J335" s="239"/>
      <c r="K335" s="239"/>
      <c r="L335" s="243"/>
      <c r="M335" s="244"/>
      <c r="N335" s="245"/>
      <c r="O335" s="245"/>
      <c r="P335" s="245"/>
      <c r="Q335" s="245"/>
      <c r="R335" s="245"/>
      <c r="S335" s="245"/>
      <c r="T335" s="246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47" t="s">
        <v>145</v>
      </c>
      <c r="AU335" s="247" t="s">
        <v>83</v>
      </c>
      <c r="AV335" s="14" t="s">
        <v>81</v>
      </c>
      <c r="AW335" s="14" t="s">
        <v>36</v>
      </c>
      <c r="AX335" s="14" t="s">
        <v>74</v>
      </c>
      <c r="AY335" s="247" t="s">
        <v>136</v>
      </c>
    </row>
    <row r="336" spans="1:51" s="14" customFormat="1" ht="12">
      <c r="A336" s="14"/>
      <c r="B336" s="238"/>
      <c r="C336" s="239"/>
      <c r="D336" s="228" t="s">
        <v>145</v>
      </c>
      <c r="E336" s="240" t="s">
        <v>18</v>
      </c>
      <c r="F336" s="241" t="s">
        <v>579</v>
      </c>
      <c r="G336" s="239"/>
      <c r="H336" s="240" t="s">
        <v>18</v>
      </c>
      <c r="I336" s="242"/>
      <c r="J336" s="239"/>
      <c r="K336" s="239"/>
      <c r="L336" s="243"/>
      <c r="M336" s="244"/>
      <c r="N336" s="245"/>
      <c r="O336" s="245"/>
      <c r="P336" s="245"/>
      <c r="Q336" s="245"/>
      <c r="R336" s="245"/>
      <c r="S336" s="245"/>
      <c r="T336" s="246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7" t="s">
        <v>145</v>
      </c>
      <c r="AU336" s="247" t="s">
        <v>83</v>
      </c>
      <c r="AV336" s="14" t="s">
        <v>81</v>
      </c>
      <c r="AW336" s="14" t="s">
        <v>36</v>
      </c>
      <c r="AX336" s="14" t="s">
        <v>74</v>
      </c>
      <c r="AY336" s="247" t="s">
        <v>136</v>
      </c>
    </row>
    <row r="337" spans="1:51" s="13" customFormat="1" ht="12">
      <c r="A337" s="13"/>
      <c r="B337" s="226"/>
      <c r="C337" s="227"/>
      <c r="D337" s="228" t="s">
        <v>145</v>
      </c>
      <c r="E337" s="229" t="s">
        <v>18</v>
      </c>
      <c r="F337" s="230" t="s">
        <v>580</v>
      </c>
      <c r="G337" s="227"/>
      <c r="H337" s="231">
        <v>240.1</v>
      </c>
      <c r="I337" s="232"/>
      <c r="J337" s="227"/>
      <c r="K337" s="227"/>
      <c r="L337" s="233"/>
      <c r="M337" s="234"/>
      <c r="N337" s="235"/>
      <c r="O337" s="235"/>
      <c r="P337" s="235"/>
      <c r="Q337" s="235"/>
      <c r="R337" s="235"/>
      <c r="S337" s="235"/>
      <c r="T337" s="23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7" t="s">
        <v>145</v>
      </c>
      <c r="AU337" s="237" t="s">
        <v>83</v>
      </c>
      <c r="AV337" s="13" t="s">
        <v>83</v>
      </c>
      <c r="AW337" s="13" t="s">
        <v>36</v>
      </c>
      <c r="AX337" s="13" t="s">
        <v>81</v>
      </c>
      <c r="AY337" s="237" t="s">
        <v>136</v>
      </c>
    </row>
    <row r="338" spans="1:65" s="2" customFormat="1" ht="14.4" customHeight="1">
      <c r="A338" s="40"/>
      <c r="B338" s="41"/>
      <c r="C338" s="214" t="s">
        <v>369</v>
      </c>
      <c r="D338" s="214" t="s">
        <v>139</v>
      </c>
      <c r="E338" s="215" t="s">
        <v>585</v>
      </c>
      <c r="F338" s="216" t="s">
        <v>586</v>
      </c>
      <c r="G338" s="217" t="s">
        <v>165</v>
      </c>
      <c r="H338" s="218">
        <v>240.1</v>
      </c>
      <c r="I338" s="219"/>
      <c r="J338" s="218">
        <f>ROUND(I338*H338,2)</f>
        <v>0</v>
      </c>
      <c r="K338" s="216" t="s">
        <v>18</v>
      </c>
      <c r="L338" s="46"/>
      <c r="M338" s="220" t="s">
        <v>18</v>
      </c>
      <c r="N338" s="221" t="s">
        <v>45</v>
      </c>
      <c r="O338" s="86"/>
      <c r="P338" s="222">
        <f>O338*H338</f>
        <v>0</v>
      </c>
      <c r="Q338" s="222">
        <v>0.0054</v>
      </c>
      <c r="R338" s="222">
        <f>Q338*H338</f>
        <v>1.29654</v>
      </c>
      <c r="S338" s="222">
        <v>0</v>
      </c>
      <c r="T338" s="223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4" t="s">
        <v>259</v>
      </c>
      <c r="AT338" s="224" t="s">
        <v>139</v>
      </c>
      <c r="AU338" s="224" t="s">
        <v>83</v>
      </c>
      <c r="AY338" s="19" t="s">
        <v>136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9" t="s">
        <v>81</v>
      </c>
      <c r="BK338" s="225">
        <f>ROUND(I338*H338,2)</f>
        <v>0</v>
      </c>
      <c r="BL338" s="19" t="s">
        <v>259</v>
      </c>
      <c r="BM338" s="224" t="s">
        <v>587</v>
      </c>
    </row>
    <row r="339" spans="1:51" s="14" customFormat="1" ht="12">
      <c r="A339" s="14"/>
      <c r="B339" s="238"/>
      <c r="C339" s="239"/>
      <c r="D339" s="228" t="s">
        <v>145</v>
      </c>
      <c r="E339" s="240" t="s">
        <v>18</v>
      </c>
      <c r="F339" s="241" t="s">
        <v>578</v>
      </c>
      <c r="G339" s="239"/>
      <c r="H339" s="240" t="s">
        <v>18</v>
      </c>
      <c r="I339" s="242"/>
      <c r="J339" s="239"/>
      <c r="K339" s="239"/>
      <c r="L339" s="243"/>
      <c r="M339" s="244"/>
      <c r="N339" s="245"/>
      <c r="O339" s="245"/>
      <c r="P339" s="245"/>
      <c r="Q339" s="245"/>
      <c r="R339" s="245"/>
      <c r="S339" s="245"/>
      <c r="T339" s="246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7" t="s">
        <v>145</v>
      </c>
      <c r="AU339" s="247" t="s">
        <v>83</v>
      </c>
      <c r="AV339" s="14" t="s">
        <v>81</v>
      </c>
      <c r="AW339" s="14" t="s">
        <v>36</v>
      </c>
      <c r="AX339" s="14" t="s">
        <v>74</v>
      </c>
      <c r="AY339" s="247" t="s">
        <v>136</v>
      </c>
    </row>
    <row r="340" spans="1:51" s="13" customFormat="1" ht="12">
      <c r="A340" s="13"/>
      <c r="B340" s="226"/>
      <c r="C340" s="227"/>
      <c r="D340" s="228" t="s">
        <v>145</v>
      </c>
      <c r="E340" s="229" t="s">
        <v>18</v>
      </c>
      <c r="F340" s="230" t="s">
        <v>580</v>
      </c>
      <c r="G340" s="227"/>
      <c r="H340" s="231">
        <v>240.1</v>
      </c>
      <c r="I340" s="232"/>
      <c r="J340" s="227"/>
      <c r="K340" s="227"/>
      <c r="L340" s="233"/>
      <c r="M340" s="234"/>
      <c r="N340" s="235"/>
      <c r="O340" s="235"/>
      <c r="P340" s="235"/>
      <c r="Q340" s="235"/>
      <c r="R340" s="235"/>
      <c r="S340" s="235"/>
      <c r="T340" s="23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7" t="s">
        <v>145</v>
      </c>
      <c r="AU340" s="237" t="s">
        <v>83</v>
      </c>
      <c r="AV340" s="13" t="s">
        <v>83</v>
      </c>
      <c r="AW340" s="13" t="s">
        <v>36</v>
      </c>
      <c r="AX340" s="13" t="s">
        <v>74</v>
      </c>
      <c r="AY340" s="237" t="s">
        <v>136</v>
      </c>
    </row>
    <row r="341" spans="1:51" s="15" customFormat="1" ht="12">
      <c r="A341" s="15"/>
      <c r="B341" s="253"/>
      <c r="C341" s="254"/>
      <c r="D341" s="228" t="s">
        <v>145</v>
      </c>
      <c r="E341" s="255" t="s">
        <v>18</v>
      </c>
      <c r="F341" s="256" t="s">
        <v>173</v>
      </c>
      <c r="G341" s="254"/>
      <c r="H341" s="257">
        <v>240.1</v>
      </c>
      <c r="I341" s="258"/>
      <c r="J341" s="254"/>
      <c r="K341" s="254"/>
      <c r="L341" s="259"/>
      <c r="M341" s="260"/>
      <c r="N341" s="261"/>
      <c r="O341" s="261"/>
      <c r="P341" s="261"/>
      <c r="Q341" s="261"/>
      <c r="R341" s="261"/>
      <c r="S341" s="261"/>
      <c r="T341" s="262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3" t="s">
        <v>145</v>
      </c>
      <c r="AU341" s="263" t="s">
        <v>83</v>
      </c>
      <c r="AV341" s="15" t="s">
        <v>143</v>
      </c>
      <c r="AW341" s="15" t="s">
        <v>36</v>
      </c>
      <c r="AX341" s="15" t="s">
        <v>81</v>
      </c>
      <c r="AY341" s="263" t="s">
        <v>136</v>
      </c>
    </row>
    <row r="342" spans="1:65" s="2" customFormat="1" ht="14.4" customHeight="1">
      <c r="A342" s="40"/>
      <c r="B342" s="41"/>
      <c r="C342" s="214" t="s">
        <v>377</v>
      </c>
      <c r="D342" s="214" t="s">
        <v>139</v>
      </c>
      <c r="E342" s="215" t="s">
        <v>588</v>
      </c>
      <c r="F342" s="216" t="s">
        <v>589</v>
      </c>
      <c r="G342" s="217" t="s">
        <v>165</v>
      </c>
      <c r="H342" s="218">
        <v>240.1</v>
      </c>
      <c r="I342" s="219"/>
      <c r="J342" s="218">
        <f>ROUND(I342*H342,2)</f>
        <v>0</v>
      </c>
      <c r="K342" s="216" t="s">
        <v>166</v>
      </c>
      <c r="L342" s="46"/>
      <c r="M342" s="220" t="s">
        <v>18</v>
      </c>
      <c r="N342" s="221" t="s">
        <v>45</v>
      </c>
      <c r="O342" s="86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4" t="s">
        <v>259</v>
      </c>
      <c r="AT342" s="224" t="s">
        <v>139</v>
      </c>
      <c r="AU342" s="224" t="s">
        <v>83</v>
      </c>
      <c r="AY342" s="19" t="s">
        <v>136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9" t="s">
        <v>81</v>
      </c>
      <c r="BK342" s="225">
        <f>ROUND(I342*H342,2)</f>
        <v>0</v>
      </c>
      <c r="BL342" s="19" t="s">
        <v>259</v>
      </c>
      <c r="BM342" s="224" t="s">
        <v>590</v>
      </c>
    </row>
    <row r="343" spans="1:47" s="2" customFormat="1" ht="12">
      <c r="A343" s="40"/>
      <c r="B343" s="41"/>
      <c r="C343" s="42"/>
      <c r="D343" s="248" t="s">
        <v>168</v>
      </c>
      <c r="E343" s="42"/>
      <c r="F343" s="249" t="s">
        <v>591</v>
      </c>
      <c r="G343" s="42"/>
      <c r="H343" s="42"/>
      <c r="I343" s="250"/>
      <c r="J343" s="42"/>
      <c r="K343" s="42"/>
      <c r="L343" s="46"/>
      <c r="M343" s="251"/>
      <c r="N343" s="252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168</v>
      </c>
      <c r="AU343" s="19" t="s">
        <v>83</v>
      </c>
    </row>
    <row r="344" spans="1:51" s="14" customFormat="1" ht="12">
      <c r="A344" s="14"/>
      <c r="B344" s="238"/>
      <c r="C344" s="239"/>
      <c r="D344" s="228" t="s">
        <v>145</v>
      </c>
      <c r="E344" s="240" t="s">
        <v>18</v>
      </c>
      <c r="F344" s="241" t="s">
        <v>578</v>
      </c>
      <c r="G344" s="239"/>
      <c r="H344" s="240" t="s">
        <v>18</v>
      </c>
      <c r="I344" s="242"/>
      <c r="J344" s="239"/>
      <c r="K344" s="239"/>
      <c r="L344" s="243"/>
      <c r="M344" s="244"/>
      <c r="N344" s="245"/>
      <c r="O344" s="245"/>
      <c r="P344" s="245"/>
      <c r="Q344" s="245"/>
      <c r="R344" s="245"/>
      <c r="S344" s="245"/>
      <c r="T344" s="246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7" t="s">
        <v>145</v>
      </c>
      <c r="AU344" s="247" t="s">
        <v>83</v>
      </c>
      <c r="AV344" s="14" t="s">
        <v>81</v>
      </c>
      <c r="AW344" s="14" t="s">
        <v>36</v>
      </c>
      <c r="AX344" s="14" t="s">
        <v>74</v>
      </c>
      <c r="AY344" s="247" t="s">
        <v>136</v>
      </c>
    </row>
    <row r="345" spans="1:51" s="13" customFormat="1" ht="12">
      <c r="A345" s="13"/>
      <c r="B345" s="226"/>
      <c r="C345" s="227"/>
      <c r="D345" s="228" t="s">
        <v>145</v>
      </c>
      <c r="E345" s="229" t="s">
        <v>18</v>
      </c>
      <c r="F345" s="230" t="s">
        <v>580</v>
      </c>
      <c r="G345" s="227"/>
      <c r="H345" s="231">
        <v>240.1</v>
      </c>
      <c r="I345" s="232"/>
      <c r="J345" s="227"/>
      <c r="K345" s="227"/>
      <c r="L345" s="233"/>
      <c r="M345" s="234"/>
      <c r="N345" s="235"/>
      <c r="O345" s="235"/>
      <c r="P345" s="235"/>
      <c r="Q345" s="235"/>
      <c r="R345" s="235"/>
      <c r="S345" s="235"/>
      <c r="T345" s="23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7" t="s">
        <v>145</v>
      </c>
      <c r="AU345" s="237" t="s">
        <v>83</v>
      </c>
      <c r="AV345" s="13" t="s">
        <v>83</v>
      </c>
      <c r="AW345" s="13" t="s">
        <v>36</v>
      </c>
      <c r="AX345" s="13" t="s">
        <v>74</v>
      </c>
      <c r="AY345" s="237" t="s">
        <v>136</v>
      </c>
    </row>
    <row r="346" spans="1:51" s="15" customFormat="1" ht="12">
      <c r="A346" s="15"/>
      <c r="B346" s="253"/>
      <c r="C346" s="254"/>
      <c r="D346" s="228" t="s">
        <v>145</v>
      </c>
      <c r="E346" s="255" t="s">
        <v>18</v>
      </c>
      <c r="F346" s="256" t="s">
        <v>173</v>
      </c>
      <c r="G346" s="254"/>
      <c r="H346" s="257">
        <v>240.1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63" t="s">
        <v>145</v>
      </c>
      <c r="AU346" s="263" t="s">
        <v>83</v>
      </c>
      <c r="AV346" s="15" t="s">
        <v>143</v>
      </c>
      <c r="AW346" s="15" t="s">
        <v>36</v>
      </c>
      <c r="AX346" s="15" t="s">
        <v>81</v>
      </c>
      <c r="AY346" s="263" t="s">
        <v>136</v>
      </c>
    </row>
    <row r="347" spans="1:65" s="2" customFormat="1" ht="22.2" customHeight="1">
      <c r="A347" s="40"/>
      <c r="B347" s="41"/>
      <c r="C347" s="214" t="s">
        <v>383</v>
      </c>
      <c r="D347" s="214" t="s">
        <v>139</v>
      </c>
      <c r="E347" s="215" t="s">
        <v>592</v>
      </c>
      <c r="F347" s="216" t="s">
        <v>593</v>
      </c>
      <c r="G347" s="217" t="s">
        <v>165</v>
      </c>
      <c r="H347" s="218">
        <v>240.1</v>
      </c>
      <c r="I347" s="219"/>
      <c r="J347" s="218">
        <f>ROUND(I347*H347,2)</f>
        <v>0</v>
      </c>
      <c r="K347" s="216" t="s">
        <v>18</v>
      </c>
      <c r="L347" s="46"/>
      <c r="M347" s="220" t="s">
        <v>18</v>
      </c>
      <c r="N347" s="221" t="s">
        <v>45</v>
      </c>
      <c r="O347" s="86"/>
      <c r="P347" s="222">
        <f>O347*H347</f>
        <v>0</v>
      </c>
      <c r="Q347" s="222">
        <v>0.00024</v>
      </c>
      <c r="R347" s="222">
        <f>Q347*H347</f>
        <v>0.057624</v>
      </c>
      <c r="S347" s="222">
        <v>0</v>
      </c>
      <c r="T347" s="223">
        <f>S347*H347</f>
        <v>0</v>
      </c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R347" s="224" t="s">
        <v>259</v>
      </c>
      <c r="AT347" s="224" t="s">
        <v>139</v>
      </c>
      <c r="AU347" s="224" t="s">
        <v>83</v>
      </c>
      <c r="AY347" s="19" t="s">
        <v>136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9" t="s">
        <v>81</v>
      </c>
      <c r="BK347" s="225">
        <f>ROUND(I347*H347,2)</f>
        <v>0</v>
      </c>
      <c r="BL347" s="19" t="s">
        <v>259</v>
      </c>
      <c r="BM347" s="224" t="s">
        <v>594</v>
      </c>
    </row>
    <row r="348" spans="1:51" s="14" customFormat="1" ht="12">
      <c r="A348" s="14"/>
      <c r="B348" s="238"/>
      <c r="C348" s="239"/>
      <c r="D348" s="228" t="s">
        <v>145</v>
      </c>
      <c r="E348" s="240" t="s">
        <v>18</v>
      </c>
      <c r="F348" s="241" t="s">
        <v>578</v>
      </c>
      <c r="G348" s="239"/>
      <c r="H348" s="240" t="s">
        <v>18</v>
      </c>
      <c r="I348" s="242"/>
      <c r="J348" s="239"/>
      <c r="K348" s="239"/>
      <c r="L348" s="243"/>
      <c r="M348" s="244"/>
      <c r="N348" s="245"/>
      <c r="O348" s="245"/>
      <c r="P348" s="245"/>
      <c r="Q348" s="245"/>
      <c r="R348" s="245"/>
      <c r="S348" s="245"/>
      <c r="T348" s="246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7" t="s">
        <v>145</v>
      </c>
      <c r="AU348" s="247" t="s">
        <v>83</v>
      </c>
      <c r="AV348" s="14" t="s">
        <v>81</v>
      </c>
      <c r="AW348" s="14" t="s">
        <v>36</v>
      </c>
      <c r="AX348" s="14" t="s">
        <v>74</v>
      </c>
      <c r="AY348" s="247" t="s">
        <v>136</v>
      </c>
    </row>
    <row r="349" spans="1:51" s="13" customFormat="1" ht="12">
      <c r="A349" s="13"/>
      <c r="B349" s="226"/>
      <c r="C349" s="227"/>
      <c r="D349" s="228" t="s">
        <v>145</v>
      </c>
      <c r="E349" s="229" t="s">
        <v>18</v>
      </c>
      <c r="F349" s="230" t="s">
        <v>580</v>
      </c>
      <c r="G349" s="227"/>
      <c r="H349" s="231">
        <v>240.1</v>
      </c>
      <c r="I349" s="232"/>
      <c r="J349" s="227"/>
      <c r="K349" s="227"/>
      <c r="L349" s="233"/>
      <c r="M349" s="234"/>
      <c r="N349" s="235"/>
      <c r="O349" s="235"/>
      <c r="P349" s="235"/>
      <c r="Q349" s="235"/>
      <c r="R349" s="235"/>
      <c r="S349" s="235"/>
      <c r="T349" s="23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7" t="s">
        <v>145</v>
      </c>
      <c r="AU349" s="237" t="s">
        <v>83</v>
      </c>
      <c r="AV349" s="13" t="s">
        <v>83</v>
      </c>
      <c r="AW349" s="13" t="s">
        <v>36</v>
      </c>
      <c r="AX349" s="13" t="s">
        <v>74</v>
      </c>
      <c r="AY349" s="237" t="s">
        <v>136</v>
      </c>
    </row>
    <row r="350" spans="1:51" s="15" customFormat="1" ht="12">
      <c r="A350" s="15"/>
      <c r="B350" s="253"/>
      <c r="C350" s="254"/>
      <c r="D350" s="228" t="s">
        <v>145</v>
      </c>
      <c r="E350" s="255" t="s">
        <v>18</v>
      </c>
      <c r="F350" s="256" t="s">
        <v>173</v>
      </c>
      <c r="G350" s="254"/>
      <c r="H350" s="257">
        <v>240.1</v>
      </c>
      <c r="I350" s="258"/>
      <c r="J350" s="254"/>
      <c r="K350" s="254"/>
      <c r="L350" s="259"/>
      <c r="M350" s="260"/>
      <c r="N350" s="261"/>
      <c r="O350" s="261"/>
      <c r="P350" s="261"/>
      <c r="Q350" s="261"/>
      <c r="R350" s="261"/>
      <c r="S350" s="261"/>
      <c r="T350" s="262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3" t="s">
        <v>145</v>
      </c>
      <c r="AU350" s="263" t="s">
        <v>83</v>
      </c>
      <c r="AV350" s="15" t="s">
        <v>143</v>
      </c>
      <c r="AW350" s="15" t="s">
        <v>36</v>
      </c>
      <c r="AX350" s="15" t="s">
        <v>81</v>
      </c>
      <c r="AY350" s="263" t="s">
        <v>136</v>
      </c>
    </row>
    <row r="351" spans="1:65" s="2" customFormat="1" ht="22.2" customHeight="1">
      <c r="A351" s="40"/>
      <c r="B351" s="41"/>
      <c r="C351" s="214" t="s">
        <v>388</v>
      </c>
      <c r="D351" s="214" t="s">
        <v>139</v>
      </c>
      <c r="E351" s="215" t="s">
        <v>595</v>
      </c>
      <c r="F351" s="216" t="s">
        <v>596</v>
      </c>
      <c r="G351" s="217" t="s">
        <v>324</v>
      </c>
      <c r="H351" s="218">
        <v>1.41</v>
      </c>
      <c r="I351" s="219"/>
      <c r="J351" s="218">
        <f>ROUND(I351*H351,2)</f>
        <v>0</v>
      </c>
      <c r="K351" s="216" t="s">
        <v>166</v>
      </c>
      <c r="L351" s="46"/>
      <c r="M351" s="220" t="s">
        <v>18</v>
      </c>
      <c r="N351" s="221" t="s">
        <v>45</v>
      </c>
      <c r="O351" s="86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R351" s="224" t="s">
        <v>259</v>
      </c>
      <c r="AT351" s="224" t="s">
        <v>139</v>
      </c>
      <c r="AU351" s="224" t="s">
        <v>83</v>
      </c>
      <c r="AY351" s="19" t="s">
        <v>136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9" t="s">
        <v>81</v>
      </c>
      <c r="BK351" s="225">
        <f>ROUND(I351*H351,2)</f>
        <v>0</v>
      </c>
      <c r="BL351" s="19" t="s">
        <v>259</v>
      </c>
      <c r="BM351" s="224" t="s">
        <v>597</v>
      </c>
    </row>
    <row r="352" spans="1:47" s="2" customFormat="1" ht="12">
      <c r="A352" s="40"/>
      <c r="B352" s="41"/>
      <c r="C352" s="42"/>
      <c r="D352" s="248" t="s">
        <v>168</v>
      </c>
      <c r="E352" s="42"/>
      <c r="F352" s="249" t="s">
        <v>598</v>
      </c>
      <c r="G352" s="42"/>
      <c r="H352" s="42"/>
      <c r="I352" s="250"/>
      <c r="J352" s="42"/>
      <c r="K352" s="42"/>
      <c r="L352" s="46"/>
      <c r="M352" s="251"/>
      <c r="N352" s="252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168</v>
      </c>
      <c r="AU352" s="19" t="s">
        <v>83</v>
      </c>
    </row>
    <row r="353" spans="1:63" s="12" customFormat="1" ht="22.8" customHeight="1">
      <c r="A353" s="12"/>
      <c r="B353" s="198"/>
      <c r="C353" s="199"/>
      <c r="D353" s="200" t="s">
        <v>73</v>
      </c>
      <c r="E353" s="212" t="s">
        <v>398</v>
      </c>
      <c r="F353" s="212" t="s">
        <v>399</v>
      </c>
      <c r="G353" s="199"/>
      <c r="H353" s="199"/>
      <c r="I353" s="202"/>
      <c r="J353" s="213">
        <f>BK353</f>
        <v>0</v>
      </c>
      <c r="K353" s="199"/>
      <c r="L353" s="204"/>
      <c r="M353" s="205"/>
      <c r="N353" s="206"/>
      <c r="O353" s="206"/>
      <c r="P353" s="207">
        <f>SUM(P354:P355)</f>
        <v>0</v>
      </c>
      <c r="Q353" s="206"/>
      <c r="R353" s="207">
        <f>SUM(R354:R355)</f>
        <v>0.0023</v>
      </c>
      <c r="S353" s="206"/>
      <c r="T353" s="208">
        <f>SUM(T354:T355)</f>
        <v>0</v>
      </c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R353" s="209" t="s">
        <v>83</v>
      </c>
      <c r="AT353" s="210" t="s">
        <v>73</v>
      </c>
      <c r="AU353" s="210" t="s">
        <v>81</v>
      </c>
      <c r="AY353" s="209" t="s">
        <v>136</v>
      </c>
      <c r="BK353" s="211">
        <f>SUM(BK354:BK355)</f>
        <v>0</v>
      </c>
    </row>
    <row r="354" spans="1:65" s="2" customFormat="1" ht="34.8" customHeight="1">
      <c r="A354" s="40"/>
      <c r="B354" s="41"/>
      <c r="C354" s="214" t="s">
        <v>393</v>
      </c>
      <c r="D354" s="214" t="s">
        <v>139</v>
      </c>
      <c r="E354" s="215" t="s">
        <v>599</v>
      </c>
      <c r="F354" s="216" t="s">
        <v>600</v>
      </c>
      <c r="G354" s="217" t="s">
        <v>275</v>
      </c>
      <c r="H354" s="218">
        <v>10</v>
      </c>
      <c r="I354" s="219"/>
      <c r="J354" s="218">
        <f>ROUND(I354*H354,2)</f>
        <v>0</v>
      </c>
      <c r="K354" s="216" t="s">
        <v>18</v>
      </c>
      <c r="L354" s="46"/>
      <c r="M354" s="220" t="s">
        <v>18</v>
      </c>
      <c r="N354" s="221" t="s">
        <v>45</v>
      </c>
      <c r="O354" s="86"/>
      <c r="P354" s="222">
        <f>O354*H354</f>
        <v>0</v>
      </c>
      <c r="Q354" s="222">
        <v>0.00023</v>
      </c>
      <c r="R354" s="222">
        <f>Q354*H354</f>
        <v>0.0023</v>
      </c>
      <c r="S354" s="222">
        <v>0</v>
      </c>
      <c r="T354" s="223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4" t="s">
        <v>259</v>
      </c>
      <c r="AT354" s="224" t="s">
        <v>139</v>
      </c>
      <c r="AU354" s="224" t="s">
        <v>83</v>
      </c>
      <c r="AY354" s="19" t="s">
        <v>136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9" t="s">
        <v>81</v>
      </c>
      <c r="BK354" s="225">
        <f>ROUND(I354*H354,2)</f>
        <v>0</v>
      </c>
      <c r="BL354" s="19" t="s">
        <v>259</v>
      </c>
      <c r="BM354" s="224" t="s">
        <v>601</v>
      </c>
    </row>
    <row r="355" spans="1:51" s="13" customFormat="1" ht="12">
      <c r="A355" s="13"/>
      <c r="B355" s="226"/>
      <c r="C355" s="227"/>
      <c r="D355" s="228" t="s">
        <v>145</v>
      </c>
      <c r="E355" s="229" t="s">
        <v>18</v>
      </c>
      <c r="F355" s="230" t="s">
        <v>602</v>
      </c>
      <c r="G355" s="227"/>
      <c r="H355" s="231">
        <v>10</v>
      </c>
      <c r="I355" s="232"/>
      <c r="J355" s="227"/>
      <c r="K355" s="227"/>
      <c r="L355" s="233"/>
      <c r="M355" s="275"/>
      <c r="N355" s="276"/>
      <c r="O355" s="276"/>
      <c r="P355" s="276"/>
      <c r="Q355" s="276"/>
      <c r="R355" s="276"/>
      <c r="S355" s="276"/>
      <c r="T355" s="27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7" t="s">
        <v>145</v>
      </c>
      <c r="AU355" s="237" t="s">
        <v>83</v>
      </c>
      <c r="AV355" s="13" t="s">
        <v>83</v>
      </c>
      <c r="AW355" s="13" t="s">
        <v>36</v>
      </c>
      <c r="AX355" s="13" t="s">
        <v>81</v>
      </c>
      <c r="AY355" s="237" t="s">
        <v>136</v>
      </c>
    </row>
    <row r="356" spans="1:31" s="2" customFormat="1" ht="6.95" customHeight="1">
      <c r="A356" s="40"/>
      <c r="B356" s="61"/>
      <c r="C356" s="62"/>
      <c r="D356" s="62"/>
      <c r="E356" s="62"/>
      <c r="F356" s="62"/>
      <c r="G356" s="62"/>
      <c r="H356" s="62"/>
      <c r="I356" s="62"/>
      <c r="J356" s="62"/>
      <c r="K356" s="62"/>
      <c r="L356" s="46"/>
      <c r="M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</row>
  </sheetData>
  <sheetProtection password="CC33" sheet="1" objects="1" scenarios="1" formatColumns="0" formatRows="0" autoFilter="0"/>
  <autoFilter ref="C93:K35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2:H82"/>
    <mergeCell ref="E84:H84"/>
    <mergeCell ref="E86:H86"/>
    <mergeCell ref="L2:V2"/>
  </mergeCells>
  <hyperlinks>
    <hyperlink ref="F99" r:id="rId1" display="https://podminky.urs.cz/item/CS_URS_2023_01/941111131"/>
    <hyperlink ref="F105" r:id="rId2" display="https://podminky.urs.cz/item/CS_URS_2023_01/941111232"/>
    <hyperlink ref="F108" r:id="rId3" display="https://podminky.urs.cz/item/CS_URS_2023_01/941111831"/>
    <hyperlink ref="F115" r:id="rId4" display="https://podminky.urs.cz/item/CS_URS_2023_01/952903119"/>
    <hyperlink ref="F124" r:id="rId5" display="https://podminky.urs.cz/item/CS_URS_2023_01/985131311"/>
    <hyperlink ref="F152" r:id="rId6" display="https://podminky.urs.cz/item/CS_URS_2023_01/985132311"/>
    <hyperlink ref="F162" r:id="rId7" display="https://podminky.urs.cz/item/CS_URS_2023_01/985112113"/>
    <hyperlink ref="F190" r:id="rId8" display="https://podminky.urs.cz/item/CS_URS_2023_01/985121222"/>
    <hyperlink ref="F196" r:id="rId9" display="https://podminky.urs.cz/item/CS_URS_2023_01/985311115"/>
    <hyperlink ref="F222" r:id="rId10" display="https://podminky.urs.cz/item/CS_URS_2023_01/985321111"/>
    <hyperlink ref="F258" r:id="rId11" display="https://podminky.urs.cz/item/CS_URS_2023_01/997002611"/>
    <hyperlink ref="F261" r:id="rId12" display="https://podminky.urs.cz/item/CS_URS_2023_01/997013152"/>
    <hyperlink ref="F264" r:id="rId13" display="https://podminky.urs.cz/item/CS_URS_2023_01/997013219"/>
    <hyperlink ref="F267" r:id="rId14" display="https://podminky.urs.cz/item/CS_URS_2023_01/997013501"/>
    <hyperlink ref="F270" r:id="rId15" display="https://podminky.urs.cz/item/CS_URS_2023_01/997013509.1"/>
    <hyperlink ref="F273" r:id="rId16" display="https://podminky.urs.cz/item/CS_URS_2023_01/997013861"/>
    <hyperlink ref="F301" r:id="rId17" display="https://podminky.urs.cz/item/CS_URS_2023_01/777111121"/>
    <hyperlink ref="F329" r:id="rId18" display="https://podminky.urs.cz/item/CS_URS_2023_01/777111101"/>
    <hyperlink ref="F334" r:id="rId19" display="https://podminky.urs.cz/item/CS_URS_2023_01/777111111"/>
    <hyperlink ref="F343" r:id="rId20" display="https://podminky.urs.cz/item/CS_URS_2023_01/777511181"/>
    <hyperlink ref="F352" r:id="rId21" display="https://podminky.urs.cz/item/CS_URS_2023_01/998777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83</v>
      </c>
    </row>
    <row r="4" spans="2:46" s="1" customFormat="1" ht="24.95" customHeight="1">
      <c r="B4" s="22"/>
      <c r="D4" s="142" t="s">
        <v>102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15</v>
      </c>
      <c r="L6" s="22"/>
    </row>
    <row r="7" spans="2:12" s="1" customFormat="1" ht="14.4" customHeight="1">
      <c r="B7" s="22"/>
      <c r="E7" s="145" t="str">
        <f>'Rekapitulace stavby'!K6</f>
        <v>Sanace VDJ Klatovy - Plánická</v>
      </c>
      <c r="F7" s="144"/>
      <c r="G7" s="144"/>
      <c r="H7" s="144"/>
      <c r="L7" s="22"/>
    </row>
    <row r="8" spans="2:12" s="1" customFormat="1" ht="12" customHeight="1">
      <c r="B8" s="22"/>
      <c r="D8" s="144" t="s">
        <v>103</v>
      </c>
      <c r="L8" s="22"/>
    </row>
    <row r="9" spans="1:31" s="2" customFormat="1" ht="14.4" customHeight="1">
      <c r="A9" s="40"/>
      <c r="B9" s="46"/>
      <c r="C9" s="40"/>
      <c r="D9" s="40"/>
      <c r="E9" s="145" t="s">
        <v>104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105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7" t="s">
        <v>603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17</v>
      </c>
      <c r="E13" s="40"/>
      <c r="F13" s="135" t="s">
        <v>18</v>
      </c>
      <c r="G13" s="40"/>
      <c r="H13" s="40"/>
      <c r="I13" s="144" t="s">
        <v>19</v>
      </c>
      <c r="J13" s="135" t="s">
        <v>18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20</v>
      </c>
      <c r="E14" s="40"/>
      <c r="F14" s="135" t="s">
        <v>21</v>
      </c>
      <c r="G14" s="40"/>
      <c r="H14" s="40"/>
      <c r="I14" s="144" t="s">
        <v>22</v>
      </c>
      <c r="J14" s="148" t="str">
        <f>'Rekapitulace stavby'!AN8</f>
        <v>29. 3. 2023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24</v>
      </c>
      <c r="E16" s="40"/>
      <c r="F16" s="40"/>
      <c r="G16" s="40"/>
      <c r="H16" s="40"/>
      <c r="I16" s="144" t="s">
        <v>25</v>
      </c>
      <c r="J16" s="135" t="s">
        <v>26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29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30</v>
      </c>
      <c r="E19" s="40"/>
      <c r="F19" s="40"/>
      <c r="G19" s="40"/>
      <c r="H19" s="40"/>
      <c r="I19" s="144" t="s">
        <v>25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32</v>
      </c>
      <c r="E22" s="40"/>
      <c r="F22" s="40"/>
      <c r="G22" s="40"/>
      <c r="H22" s="40"/>
      <c r="I22" s="144" t="s">
        <v>25</v>
      </c>
      <c r="J22" s="135" t="s">
        <v>33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34</v>
      </c>
      <c r="F23" s="40"/>
      <c r="G23" s="40"/>
      <c r="H23" s="40"/>
      <c r="I23" s="144" t="s">
        <v>28</v>
      </c>
      <c r="J23" s="135" t="s">
        <v>35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37</v>
      </c>
      <c r="E25" s="40"/>
      <c r="F25" s="40"/>
      <c r="G25" s="40"/>
      <c r="H25" s="40"/>
      <c r="I25" s="144" t="s">
        <v>25</v>
      </c>
      <c r="J25" s="135" t="s">
        <v>33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34</v>
      </c>
      <c r="F26" s="40"/>
      <c r="G26" s="40"/>
      <c r="H26" s="40"/>
      <c r="I26" s="144" t="s">
        <v>28</v>
      </c>
      <c r="J26" s="135" t="s">
        <v>35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38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4.4" customHeight="1">
      <c r="A29" s="149"/>
      <c r="B29" s="150"/>
      <c r="C29" s="149"/>
      <c r="D29" s="149"/>
      <c r="E29" s="151" t="s">
        <v>18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40</v>
      </c>
      <c r="E32" s="40"/>
      <c r="F32" s="40"/>
      <c r="G32" s="40"/>
      <c r="H32" s="40"/>
      <c r="I32" s="40"/>
      <c r="J32" s="155">
        <f>ROUND(J95,2)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42</v>
      </c>
      <c r="G34" s="40"/>
      <c r="H34" s="40"/>
      <c r="I34" s="156" t="s">
        <v>41</v>
      </c>
      <c r="J34" s="156" t="s">
        <v>43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44</v>
      </c>
      <c r="E35" s="144" t="s">
        <v>45</v>
      </c>
      <c r="F35" s="158">
        <f>ROUND((SUM(BE95:BE274)),2)</f>
        <v>0</v>
      </c>
      <c r="G35" s="40"/>
      <c r="H35" s="40"/>
      <c r="I35" s="159">
        <v>0.21</v>
      </c>
      <c r="J35" s="158">
        <f>ROUND(((SUM(BE95:BE274))*I35),2)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46</v>
      </c>
      <c r="F36" s="158">
        <f>ROUND((SUM(BF95:BF274)),2)</f>
        <v>0</v>
      </c>
      <c r="G36" s="40"/>
      <c r="H36" s="40"/>
      <c r="I36" s="159">
        <v>0.15</v>
      </c>
      <c r="J36" s="158">
        <f>ROUND(((SUM(BF95:BF274))*I36),2)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ROUND((SUM(BG95:BG274)),2)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48</v>
      </c>
      <c r="F38" s="158">
        <f>ROUND((SUM(BH95:BH274)),2)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49</v>
      </c>
      <c r="F39" s="158">
        <f>ROUND((SUM(BI95:BI274)),2)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50</v>
      </c>
      <c r="E41" s="162"/>
      <c r="F41" s="162"/>
      <c r="G41" s="163" t="s">
        <v>51</v>
      </c>
      <c r="H41" s="164" t="s">
        <v>52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15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1" t="str">
        <f>E7</f>
        <v>Sanace VDJ Klatovy - Plánická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103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1" t="s">
        <v>104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105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>SO 01.3 - Dodatečné zaizolování stropní kce nad akumulační komorou VDJ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20</v>
      </c>
      <c r="D56" s="42"/>
      <c r="E56" s="42"/>
      <c r="F56" s="29" t="str">
        <f>F14</f>
        <v>Klatovy</v>
      </c>
      <c r="G56" s="42"/>
      <c r="H56" s="42"/>
      <c r="I56" s="34" t="s">
        <v>22</v>
      </c>
      <c r="J56" s="74" t="str">
        <f>IF(J14="","",J14)</f>
        <v>29. 3. 2023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6.4" customHeight="1">
      <c r="A58" s="40"/>
      <c r="B58" s="41"/>
      <c r="C58" s="34" t="s">
        <v>24</v>
      </c>
      <c r="D58" s="42"/>
      <c r="E58" s="42"/>
      <c r="F58" s="29" t="str">
        <f>E17</f>
        <v>Město Klatovy</v>
      </c>
      <c r="G58" s="42"/>
      <c r="H58" s="42"/>
      <c r="I58" s="34" t="s">
        <v>32</v>
      </c>
      <c r="J58" s="38" t="str">
        <f>E23</f>
        <v>Vodohospodářský podnik a.s.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6.4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37</v>
      </c>
      <c r="J59" s="38" t="str">
        <f>E26</f>
        <v>Vodohospodářský podnik a.s.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108</v>
      </c>
      <c r="D61" s="173"/>
      <c r="E61" s="173"/>
      <c r="F61" s="173"/>
      <c r="G61" s="173"/>
      <c r="H61" s="173"/>
      <c r="I61" s="173"/>
      <c r="J61" s="174" t="s">
        <v>109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72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110</v>
      </c>
    </row>
    <row r="64" spans="1:31" s="9" customFormat="1" ht="24.95" customHeight="1">
      <c r="A64" s="9"/>
      <c r="B64" s="176"/>
      <c r="C64" s="177"/>
      <c r="D64" s="178" t="s">
        <v>111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604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605</v>
      </c>
      <c r="E66" s="184"/>
      <c r="F66" s="184"/>
      <c r="G66" s="184"/>
      <c r="H66" s="184"/>
      <c r="I66" s="184"/>
      <c r="J66" s="185">
        <f>J159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606</v>
      </c>
      <c r="E67" s="184"/>
      <c r="F67" s="184"/>
      <c r="G67" s="184"/>
      <c r="H67" s="184"/>
      <c r="I67" s="184"/>
      <c r="J67" s="185">
        <f>J192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607</v>
      </c>
      <c r="E68" s="184"/>
      <c r="F68" s="184"/>
      <c r="G68" s="184"/>
      <c r="H68" s="184"/>
      <c r="I68" s="184"/>
      <c r="J68" s="185">
        <f>J202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608</v>
      </c>
      <c r="E69" s="184"/>
      <c r="F69" s="184"/>
      <c r="G69" s="184"/>
      <c r="H69" s="184"/>
      <c r="I69" s="184"/>
      <c r="J69" s="185">
        <f>J209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115</v>
      </c>
      <c r="E70" s="184"/>
      <c r="F70" s="184"/>
      <c r="G70" s="184"/>
      <c r="H70" s="184"/>
      <c r="I70" s="184"/>
      <c r="J70" s="185">
        <f>J218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116</v>
      </c>
      <c r="E71" s="184"/>
      <c r="F71" s="184"/>
      <c r="G71" s="184"/>
      <c r="H71" s="184"/>
      <c r="I71" s="184"/>
      <c r="J71" s="185">
        <f>J232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6"/>
      <c r="C72" s="177"/>
      <c r="D72" s="178" t="s">
        <v>117</v>
      </c>
      <c r="E72" s="179"/>
      <c r="F72" s="179"/>
      <c r="G72" s="179"/>
      <c r="H72" s="179"/>
      <c r="I72" s="179"/>
      <c r="J72" s="180">
        <f>J234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2"/>
      <c r="C73" s="127"/>
      <c r="D73" s="183" t="s">
        <v>609</v>
      </c>
      <c r="E73" s="184"/>
      <c r="F73" s="184"/>
      <c r="G73" s="184"/>
      <c r="H73" s="184"/>
      <c r="I73" s="184"/>
      <c r="J73" s="185">
        <f>J235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121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15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1" t="str">
        <f>E7</f>
        <v>Sanace VDJ Klatovy - Plánická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103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4.4" customHeight="1">
      <c r="A85" s="40"/>
      <c r="B85" s="41"/>
      <c r="C85" s="42"/>
      <c r="D85" s="42"/>
      <c r="E85" s="171" t="s">
        <v>104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105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6" customHeight="1">
      <c r="A87" s="40"/>
      <c r="B87" s="41"/>
      <c r="C87" s="42"/>
      <c r="D87" s="42"/>
      <c r="E87" s="71" t="str">
        <f>E11</f>
        <v>SO 01.3 - Dodatečné zaizolování stropní kce nad akumulační komorou VDJ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20</v>
      </c>
      <c r="D89" s="42"/>
      <c r="E89" s="42"/>
      <c r="F89" s="29" t="str">
        <f>F14</f>
        <v>Klatovy</v>
      </c>
      <c r="G89" s="42"/>
      <c r="H89" s="42"/>
      <c r="I89" s="34" t="s">
        <v>22</v>
      </c>
      <c r="J89" s="74" t="str">
        <f>IF(J14="","",J14)</f>
        <v>29. 3. 2023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6.4" customHeight="1">
      <c r="A91" s="40"/>
      <c r="B91" s="41"/>
      <c r="C91" s="34" t="s">
        <v>24</v>
      </c>
      <c r="D91" s="42"/>
      <c r="E91" s="42"/>
      <c r="F91" s="29" t="str">
        <f>E17</f>
        <v>Město Klatovy</v>
      </c>
      <c r="G91" s="42"/>
      <c r="H91" s="42"/>
      <c r="I91" s="34" t="s">
        <v>32</v>
      </c>
      <c r="J91" s="38" t="str">
        <f>E23</f>
        <v>Vodohospodářský podnik a.s.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6.4" customHeight="1">
      <c r="A92" s="40"/>
      <c r="B92" s="41"/>
      <c r="C92" s="34" t="s">
        <v>30</v>
      </c>
      <c r="D92" s="42"/>
      <c r="E92" s="42"/>
      <c r="F92" s="29" t="str">
        <f>IF(E20="","",E20)</f>
        <v>Vyplň údaj</v>
      </c>
      <c r="G92" s="42"/>
      <c r="H92" s="42"/>
      <c r="I92" s="34" t="s">
        <v>37</v>
      </c>
      <c r="J92" s="38" t="str">
        <f>E26</f>
        <v>Vodohospodářský podnik a.s.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122</v>
      </c>
      <c r="D94" s="190" t="s">
        <v>59</v>
      </c>
      <c r="E94" s="190" t="s">
        <v>55</v>
      </c>
      <c r="F94" s="190" t="s">
        <v>56</v>
      </c>
      <c r="G94" s="190" t="s">
        <v>123</v>
      </c>
      <c r="H94" s="190" t="s">
        <v>124</v>
      </c>
      <c r="I94" s="190" t="s">
        <v>125</v>
      </c>
      <c r="J94" s="190" t="s">
        <v>109</v>
      </c>
      <c r="K94" s="191" t="s">
        <v>126</v>
      </c>
      <c r="L94" s="192"/>
      <c r="M94" s="94" t="s">
        <v>18</v>
      </c>
      <c r="N94" s="95" t="s">
        <v>44</v>
      </c>
      <c r="O94" s="95" t="s">
        <v>127</v>
      </c>
      <c r="P94" s="95" t="s">
        <v>128</v>
      </c>
      <c r="Q94" s="95" t="s">
        <v>129</v>
      </c>
      <c r="R94" s="95" t="s">
        <v>130</v>
      </c>
      <c r="S94" s="95" t="s">
        <v>131</v>
      </c>
      <c r="T94" s="96" t="s">
        <v>132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133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P96+P234</f>
        <v>0</v>
      </c>
      <c r="Q95" s="98"/>
      <c r="R95" s="195">
        <f>R96+R234</f>
        <v>178.39168180000001</v>
      </c>
      <c r="S95" s="98"/>
      <c r="T95" s="196">
        <f>T96+T234</f>
        <v>3.3102000000000005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73</v>
      </c>
      <c r="AU95" s="19" t="s">
        <v>110</v>
      </c>
      <c r="BK95" s="197">
        <f>BK96+BK234</f>
        <v>0</v>
      </c>
    </row>
    <row r="96" spans="1:63" s="12" customFormat="1" ht="25.9" customHeight="1">
      <c r="A96" s="12"/>
      <c r="B96" s="198"/>
      <c r="C96" s="199"/>
      <c r="D96" s="200" t="s">
        <v>73</v>
      </c>
      <c r="E96" s="201" t="s">
        <v>134</v>
      </c>
      <c r="F96" s="201" t="s">
        <v>135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P97+P159+P192+P202+P209+P218+P232</f>
        <v>0</v>
      </c>
      <c r="Q96" s="206"/>
      <c r="R96" s="207">
        <f>R97+R159+R192+R202+R209+R218+R232</f>
        <v>175.4952378</v>
      </c>
      <c r="S96" s="206"/>
      <c r="T96" s="208">
        <f>T97+T159+T192+T202+T209+T218+T232</f>
        <v>3.3102000000000005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81</v>
      </c>
      <c r="AT96" s="210" t="s">
        <v>73</v>
      </c>
      <c r="AU96" s="210" t="s">
        <v>74</v>
      </c>
      <c r="AY96" s="209" t="s">
        <v>136</v>
      </c>
      <c r="BK96" s="211">
        <f>BK97+BK159+BK192+BK202+BK209+BK218+BK232</f>
        <v>0</v>
      </c>
    </row>
    <row r="97" spans="1:63" s="12" customFormat="1" ht="22.8" customHeight="1">
      <c r="A97" s="12"/>
      <c r="B97" s="198"/>
      <c r="C97" s="199"/>
      <c r="D97" s="200" t="s">
        <v>73</v>
      </c>
      <c r="E97" s="212" t="s">
        <v>81</v>
      </c>
      <c r="F97" s="212" t="s">
        <v>610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SUM(P98:P158)</f>
        <v>0</v>
      </c>
      <c r="Q97" s="206"/>
      <c r="R97" s="207">
        <f>SUM(R98:R158)</f>
        <v>0.0096</v>
      </c>
      <c r="S97" s="206"/>
      <c r="T97" s="208">
        <f>SUM(T98:T158)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81</v>
      </c>
      <c r="AT97" s="210" t="s">
        <v>73</v>
      </c>
      <c r="AU97" s="210" t="s">
        <v>81</v>
      </c>
      <c r="AY97" s="209" t="s">
        <v>136</v>
      </c>
      <c r="BK97" s="211">
        <f>SUM(BK98:BK158)</f>
        <v>0</v>
      </c>
    </row>
    <row r="98" spans="1:65" s="2" customFormat="1" ht="14.4" customHeight="1">
      <c r="A98" s="40"/>
      <c r="B98" s="41"/>
      <c r="C98" s="214" t="s">
        <v>81</v>
      </c>
      <c r="D98" s="214" t="s">
        <v>139</v>
      </c>
      <c r="E98" s="215" t="s">
        <v>611</v>
      </c>
      <c r="F98" s="216" t="s">
        <v>612</v>
      </c>
      <c r="G98" s="217" t="s">
        <v>165</v>
      </c>
      <c r="H98" s="218">
        <v>480</v>
      </c>
      <c r="I98" s="219"/>
      <c r="J98" s="218">
        <f>ROUND(I98*H98,2)</f>
        <v>0</v>
      </c>
      <c r="K98" s="216" t="s">
        <v>166</v>
      </c>
      <c r="L98" s="46"/>
      <c r="M98" s="220" t="s">
        <v>18</v>
      </c>
      <c r="N98" s="221" t="s">
        <v>45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143</v>
      </c>
      <c r="AT98" s="224" t="s">
        <v>139</v>
      </c>
      <c r="AU98" s="224" t="s">
        <v>83</v>
      </c>
      <c r="AY98" s="19" t="s">
        <v>136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81</v>
      </c>
      <c r="BK98" s="225">
        <f>ROUND(I98*H98,2)</f>
        <v>0</v>
      </c>
      <c r="BL98" s="19" t="s">
        <v>143</v>
      </c>
      <c r="BM98" s="224" t="s">
        <v>613</v>
      </c>
    </row>
    <row r="99" spans="1:47" s="2" customFormat="1" ht="12">
      <c r="A99" s="40"/>
      <c r="B99" s="41"/>
      <c r="C99" s="42"/>
      <c r="D99" s="248" t="s">
        <v>168</v>
      </c>
      <c r="E99" s="42"/>
      <c r="F99" s="249" t="s">
        <v>614</v>
      </c>
      <c r="G99" s="42"/>
      <c r="H99" s="42"/>
      <c r="I99" s="250"/>
      <c r="J99" s="42"/>
      <c r="K99" s="42"/>
      <c r="L99" s="46"/>
      <c r="M99" s="251"/>
      <c r="N99" s="252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168</v>
      </c>
      <c r="AU99" s="19" t="s">
        <v>83</v>
      </c>
    </row>
    <row r="100" spans="1:51" s="14" customFormat="1" ht="12">
      <c r="A100" s="14"/>
      <c r="B100" s="238"/>
      <c r="C100" s="239"/>
      <c r="D100" s="228" t="s">
        <v>145</v>
      </c>
      <c r="E100" s="240" t="s">
        <v>18</v>
      </c>
      <c r="F100" s="241" t="s">
        <v>615</v>
      </c>
      <c r="G100" s="239"/>
      <c r="H100" s="240" t="s">
        <v>18</v>
      </c>
      <c r="I100" s="242"/>
      <c r="J100" s="239"/>
      <c r="K100" s="239"/>
      <c r="L100" s="243"/>
      <c r="M100" s="244"/>
      <c r="N100" s="245"/>
      <c r="O100" s="245"/>
      <c r="P100" s="245"/>
      <c r="Q100" s="245"/>
      <c r="R100" s="245"/>
      <c r="S100" s="245"/>
      <c r="T100" s="246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7" t="s">
        <v>145</v>
      </c>
      <c r="AU100" s="247" t="s">
        <v>83</v>
      </c>
      <c r="AV100" s="14" t="s">
        <v>81</v>
      </c>
      <c r="AW100" s="14" t="s">
        <v>36</v>
      </c>
      <c r="AX100" s="14" t="s">
        <v>74</v>
      </c>
      <c r="AY100" s="247" t="s">
        <v>136</v>
      </c>
    </row>
    <row r="101" spans="1:51" s="13" customFormat="1" ht="12">
      <c r="A101" s="13"/>
      <c r="B101" s="226"/>
      <c r="C101" s="227"/>
      <c r="D101" s="228" t="s">
        <v>145</v>
      </c>
      <c r="E101" s="229" t="s">
        <v>18</v>
      </c>
      <c r="F101" s="230" t="s">
        <v>616</v>
      </c>
      <c r="G101" s="227"/>
      <c r="H101" s="231">
        <v>480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145</v>
      </c>
      <c r="AU101" s="237" t="s">
        <v>83</v>
      </c>
      <c r="AV101" s="13" t="s">
        <v>83</v>
      </c>
      <c r="AW101" s="13" t="s">
        <v>36</v>
      </c>
      <c r="AX101" s="13" t="s">
        <v>74</v>
      </c>
      <c r="AY101" s="237" t="s">
        <v>136</v>
      </c>
    </row>
    <row r="102" spans="1:51" s="15" customFormat="1" ht="12">
      <c r="A102" s="15"/>
      <c r="B102" s="253"/>
      <c r="C102" s="254"/>
      <c r="D102" s="228" t="s">
        <v>145</v>
      </c>
      <c r="E102" s="255" t="s">
        <v>18</v>
      </c>
      <c r="F102" s="256" t="s">
        <v>173</v>
      </c>
      <c r="G102" s="254"/>
      <c r="H102" s="257">
        <v>480</v>
      </c>
      <c r="I102" s="258"/>
      <c r="J102" s="254"/>
      <c r="K102" s="254"/>
      <c r="L102" s="259"/>
      <c r="M102" s="260"/>
      <c r="N102" s="261"/>
      <c r="O102" s="261"/>
      <c r="P102" s="261"/>
      <c r="Q102" s="261"/>
      <c r="R102" s="261"/>
      <c r="S102" s="261"/>
      <c r="T102" s="262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63" t="s">
        <v>145</v>
      </c>
      <c r="AU102" s="263" t="s">
        <v>83</v>
      </c>
      <c r="AV102" s="15" t="s">
        <v>143</v>
      </c>
      <c r="AW102" s="15" t="s">
        <v>36</v>
      </c>
      <c r="AX102" s="15" t="s">
        <v>81</v>
      </c>
      <c r="AY102" s="263" t="s">
        <v>136</v>
      </c>
    </row>
    <row r="103" spans="1:65" s="2" customFormat="1" ht="19.8" customHeight="1">
      <c r="A103" s="40"/>
      <c r="B103" s="41"/>
      <c r="C103" s="214" t="s">
        <v>83</v>
      </c>
      <c r="D103" s="214" t="s">
        <v>139</v>
      </c>
      <c r="E103" s="215" t="s">
        <v>617</v>
      </c>
      <c r="F103" s="216" t="s">
        <v>618</v>
      </c>
      <c r="G103" s="217" t="s">
        <v>619</v>
      </c>
      <c r="H103" s="218">
        <v>255.19</v>
      </c>
      <c r="I103" s="219"/>
      <c r="J103" s="218">
        <f>ROUND(I103*H103,2)</f>
        <v>0</v>
      </c>
      <c r="K103" s="216" t="s">
        <v>166</v>
      </c>
      <c r="L103" s="46"/>
      <c r="M103" s="220" t="s">
        <v>18</v>
      </c>
      <c r="N103" s="221" t="s">
        <v>45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143</v>
      </c>
      <c r="AT103" s="224" t="s">
        <v>139</v>
      </c>
      <c r="AU103" s="224" t="s">
        <v>83</v>
      </c>
      <c r="AY103" s="19" t="s">
        <v>136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9" t="s">
        <v>81</v>
      </c>
      <c r="BK103" s="225">
        <f>ROUND(I103*H103,2)</f>
        <v>0</v>
      </c>
      <c r="BL103" s="19" t="s">
        <v>143</v>
      </c>
      <c r="BM103" s="224" t="s">
        <v>620</v>
      </c>
    </row>
    <row r="104" spans="1:47" s="2" customFormat="1" ht="12">
      <c r="A104" s="40"/>
      <c r="B104" s="41"/>
      <c r="C104" s="42"/>
      <c r="D104" s="248" t="s">
        <v>168</v>
      </c>
      <c r="E104" s="42"/>
      <c r="F104" s="249" t="s">
        <v>621</v>
      </c>
      <c r="G104" s="42"/>
      <c r="H104" s="42"/>
      <c r="I104" s="250"/>
      <c r="J104" s="42"/>
      <c r="K104" s="42"/>
      <c r="L104" s="46"/>
      <c r="M104" s="251"/>
      <c r="N104" s="252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168</v>
      </c>
      <c r="AU104" s="19" t="s">
        <v>83</v>
      </c>
    </row>
    <row r="105" spans="1:51" s="14" customFormat="1" ht="12">
      <c r="A105" s="14"/>
      <c r="B105" s="238"/>
      <c r="C105" s="239"/>
      <c r="D105" s="228" t="s">
        <v>145</v>
      </c>
      <c r="E105" s="240" t="s">
        <v>18</v>
      </c>
      <c r="F105" s="241" t="s">
        <v>615</v>
      </c>
      <c r="G105" s="239"/>
      <c r="H105" s="240" t="s">
        <v>18</v>
      </c>
      <c r="I105" s="242"/>
      <c r="J105" s="239"/>
      <c r="K105" s="239"/>
      <c r="L105" s="243"/>
      <c r="M105" s="244"/>
      <c r="N105" s="245"/>
      <c r="O105" s="245"/>
      <c r="P105" s="245"/>
      <c r="Q105" s="245"/>
      <c r="R105" s="245"/>
      <c r="S105" s="245"/>
      <c r="T105" s="246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7" t="s">
        <v>145</v>
      </c>
      <c r="AU105" s="247" t="s">
        <v>83</v>
      </c>
      <c r="AV105" s="14" t="s">
        <v>81</v>
      </c>
      <c r="AW105" s="14" t="s">
        <v>36</v>
      </c>
      <c r="AX105" s="14" t="s">
        <v>74</v>
      </c>
      <c r="AY105" s="247" t="s">
        <v>136</v>
      </c>
    </row>
    <row r="106" spans="1:51" s="13" customFormat="1" ht="12">
      <c r="A106" s="13"/>
      <c r="B106" s="226"/>
      <c r="C106" s="227"/>
      <c r="D106" s="228" t="s">
        <v>145</v>
      </c>
      <c r="E106" s="229" t="s">
        <v>18</v>
      </c>
      <c r="F106" s="230" t="s">
        <v>622</v>
      </c>
      <c r="G106" s="227"/>
      <c r="H106" s="231">
        <v>64.54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145</v>
      </c>
      <c r="AU106" s="237" t="s">
        <v>83</v>
      </c>
      <c r="AV106" s="13" t="s">
        <v>83</v>
      </c>
      <c r="AW106" s="13" t="s">
        <v>36</v>
      </c>
      <c r="AX106" s="13" t="s">
        <v>74</v>
      </c>
      <c r="AY106" s="237" t="s">
        <v>136</v>
      </c>
    </row>
    <row r="107" spans="1:51" s="13" customFormat="1" ht="12">
      <c r="A107" s="13"/>
      <c r="B107" s="226"/>
      <c r="C107" s="227"/>
      <c r="D107" s="228" t="s">
        <v>145</v>
      </c>
      <c r="E107" s="229" t="s">
        <v>18</v>
      </c>
      <c r="F107" s="230" t="s">
        <v>623</v>
      </c>
      <c r="G107" s="227"/>
      <c r="H107" s="231">
        <v>151.84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145</v>
      </c>
      <c r="AU107" s="237" t="s">
        <v>83</v>
      </c>
      <c r="AV107" s="13" t="s">
        <v>83</v>
      </c>
      <c r="AW107" s="13" t="s">
        <v>36</v>
      </c>
      <c r="AX107" s="13" t="s">
        <v>74</v>
      </c>
      <c r="AY107" s="237" t="s">
        <v>136</v>
      </c>
    </row>
    <row r="108" spans="1:51" s="13" customFormat="1" ht="12">
      <c r="A108" s="13"/>
      <c r="B108" s="226"/>
      <c r="C108" s="227"/>
      <c r="D108" s="228" t="s">
        <v>145</v>
      </c>
      <c r="E108" s="229" t="s">
        <v>18</v>
      </c>
      <c r="F108" s="230" t="s">
        <v>624</v>
      </c>
      <c r="G108" s="227"/>
      <c r="H108" s="231">
        <v>117.81</v>
      </c>
      <c r="I108" s="232"/>
      <c r="J108" s="227"/>
      <c r="K108" s="227"/>
      <c r="L108" s="233"/>
      <c r="M108" s="234"/>
      <c r="N108" s="235"/>
      <c r="O108" s="235"/>
      <c r="P108" s="235"/>
      <c r="Q108" s="235"/>
      <c r="R108" s="235"/>
      <c r="S108" s="235"/>
      <c r="T108" s="236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7" t="s">
        <v>145</v>
      </c>
      <c r="AU108" s="237" t="s">
        <v>83</v>
      </c>
      <c r="AV108" s="13" t="s">
        <v>83</v>
      </c>
      <c r="AW108" s="13" t="s">
        <v>36</v>
      </c>
      <c r="AX108" s="13" t="s">
        <v>74</v>
      </c>
      <c r="AY108" s="237" t="s">
        <v>136</v>
      </c>
    </row>
    <row r="109" spans="1:51" s="16" customFormat="1" ht="12">
      <c r="A109" s="16"/>
      <c r="B109" s="264"/>
      <c r="C109" s="265"/>
      <c r="D109" s="228" t="s">
        <v>145</v>
      </c>
      <c r="E109" s="266" t="s">
        <v>18</v>
      </c>
      <c r="F109" s="267" t="s">
        <v>221</v>
      </c>
      <c r="G109" s="265"/>
      <c r="H109" s="268">
        <v>334.19</v>
      </c>
      <c r="I109" s="269"/>
      <c r="J109" s="265"/>
      <c r="K109" s="265"/>
      <c r="L109" s="270"/>
      <c r="M109" s="271"/>
      <c r="N109" s="272"/>
      <c r="O109" s="272"/>
      <c r="P109" s="272"/>
      <c r="Q109" s="272"/>
      <c r="R109" s="272"/>
      <c r="S109" s="272"/>
      <c r="T109" s="273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T109" s="274" t="s">
        <v>145</v>
      </c>
      <c r="AU109" s="274" t="s">
        <v>83</v>
      </c>
      <c r="AV109" s="16" t="s">
        <v>151</v>
      </c>
      <c r="AW109" s="16" t="s">
        <v>36</v>
      </c>
      <c r="AX109" s="16" t="s">
        <v>74</v>
      </c>
      <c r="AY109" s="274" t="s">
        <v>136</v>
      </c>
    </row>
    <row r="110" spans="1:51" s="13" customFormat="1" ht="12">
      <c r="A110" s="13"/>
      <c r="B110" s="226"/>
      <c r="C110" s="227"/>
      <c r="D110" s="228" t="s">
        <v>145</v>
      </c>
      <c r="E110" s="229" t="s">
        <v>18</v>
      </c>
      <c r="F110" s="230" t="s">
        <v>625</v>
      </c>
      <c r="G110" s="227"/>
      <c r="H110" s="231">
        <v>-79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145</v>
      </c>
      <c r="AU110" s="237" t="s">
        <v>83</v>
      </c>
      <c r="AV110" s="13" t="s">
        <v>83</v>
      </c>
      <c r="AW110" s="13" t="s">
        <v>36</v>
      </c>
      <c r="AX110" s="13" t="s">
        <v>74</v>
      </c>
      <c r="AY110" s="237" t="s">
        <v>136</v>
      </c>
    </row>
    <row r="111" spans="1:51" s="15" customFormat="1" ht="12">
      <c r="A111" s="15"/>
      <c r="B111" s="253"/>
      <c r="C111" s="254"/>
      <c r="D111" s="228" t="s">
        <v>145</v>
      </c>
      <c r="E111" s="255" t="s">
        <v>18</v>
      </c>
      <c r="F111" s="256" t="s">
        <v>173</v>
      </c>
      <c r="G111" s="254"/>
      <c r="H111" s="257">
        <v>255.19</v>
      </c>
      <c r="I111" s="258"/>
      <c r="J111" s="254"/>
      <c r="K111" s="254"/>
      <c r="L111" s="259"/>
      <c r="M111" s="260"/>
      <c r="N111" s="261"/>
      <c r="O111" s="261"/>
      <c r="P111" s="261"/>
      <c r="Q111" s="261"/>
      <c r="R111" s="261"/>
      <c r="S111" s="261"/>
      <c r="T111" s="262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63" t="s">
        <v>145</v>
      </c>
      <c r="AU111" s="263" t="s">
        <v>83</v>
      </c>
      <c r="AV111" s="15" t="s">
        <v>143</v>
      </c>
      <c r="AW111" s="15" t="s">
        <v>36</v>
      </c>
      <c r="AX111" s="15" t="s">
        <v>81</v>
      </c>
      <c r="AY111" s="263" t="s">
        <v>136</v>
      </c>
    </row>
    <row r="112" spans="1:65" s="2" customFormat="1" ht="14.4" customHeight="1">
      <c r="A112" s="40"/>
      <c r="B112" s="41"/>
      <c r="C112" s="214" t="s">
        <v>151</v>
      </c>
      <c r="D112" s="214" t="s">
        <v>139</v>
      </c>
      <c r="E112" s="215" t="s">
        <v>626</v>
      </c>
      <c r="F112" s="216" t="s">
        <v>627</v>
      </c>
      <c r="G112" s="217" t="s">
        <v>619</v>
      </c>
      <c r="H112" s="218">
        <v>27.49</v>
      </c>
      <c r="I112" s="219"/>
      <c r="J112" s="218">
        <f>ROUND(I112*H112,2)</f>
        <v>0</v>
      </c>
      <c r="K112" s="216" t="s">
        <v>18</v>
      </c>
      <c r="L112" s="46"/>
      <c r="M112" s="220" t="s">
        <v>18</v>
      </c>
      <c r="N112" s="221" t="s">
        <v>45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143</v>
      </c>
      <c r="AT112" s="224" t="s">
        <v>139</v>
      </c>
      <c r="AU112" s="224" t="s">
        <v>83</v>
      </c>
      <c r="AY112" s="19" t="s">
        <v>136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81</v>
      </c>
      <c r="BK112" s="225">
        <f>ROUND(I112*H112,2)</f>
        <v>0</v>
      </c>
      <c r="BL112" s="19" t="s">
        <v>143</v>
      </c>
      <c r="BM112" s="224" t="s">
        <v>628</v>
      </c>
    </row>
    <row r="113" spans="1:51" s="14" customFormat="1" ht="12">
      <c r="A113" s="14"/>
      <c r="B113" s="238"/>
      <c r="C113" s="239"/>
      <c r="D113" s="228" t="s">
        <v>145</v>
      </c>
      <c r="E113" s="240" t="s">
        <v>18</v>
      </c>
      <c r="F113" s="241" t="s">
        <v>615</v>
      </c>
      <c r="G113" s="239"/>
      <c r="H113" s="240" t="s">
        <v>18</v>
      </c>
      <c r="I113" s="242"/>
      <c r="J113" s="239"/>
      <c r="K113" s="239"/>
      <c r="L113" s="243"/>
      <c r="M113" s="244"/>
      <c r="N113" s="245"/>
      <c r="O113" s="245"/>
      <c r="P113" s="245"/>
      <c r="Q113" s="245"/>
      <c r="R113" s="245"/>
      <c r="S113" s="245"/>
      <c r="T113" s="246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7" t="s">
        <v>145</v>
      </c>
      <c r="AU113" s="247" t="s">
        <v>83</v>
      </c>
      <c r="AV113" s="14" t="s">
        <v>81</v>
      </c>
      <c r="AW113" s="14" t="s">
        <v>36</v>
      </c>
      <c r="AX113" s="14" t="s">
        <v>74</v>
      </c>
      <c r="AY113" s="247" t="s">
        <v>136</v>
      </c>
    </row>
    <row r="114" spans="1:51" s="13" customFormat="1" ht="12">
      <c r="A114" s="13"/>
      <c r="B114" s="226"/>
      <c r="C114" s="227"/>
      <c r="D114" s="228" t="s">
        <v>145</v>
      </c>
      <c r="E114" s="229" t="s">
        <v>18</v>
      </c>
      <c r="F114" s="230" t="s">
        <v>629</v>
      </c>
      <c r="G114" s="227"/>
      <c r="H114" s="231">
        <v>12.03</v>
      </c>
      <c r="I114" s="232"/>
      <c r="J114" s="227"/>
      <c r="K114" s="227"/>
      <c r="L114" s="233"/>
      <c r="M114" s="234"/>
      <c r="N114" s="235"/>
      <c r="O114" s="235"/>
      <c r="P114" s="235"/>
      <c r="Q114" s="235"/>
      <c r="R114" s="235"/>
      <c r="S114" s="235"/>
      <c r="T114" s="236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7" t="s">
        <v>145</v>
      </c>
      <c r="AU114" s="237" t="s">
        <v>83</v>
      </c>
      <c r="AV114" s="13" t="s">
        <v>83</v>
      </c>
      <c r="AW114" s="13" t="s">
        <v>36</v>
      </c>
      <c r="AX114" s="13" t="s">
        <v>74</v>
      </c>
      <c r="AY114" s="237" t="s">
        <v>136</v>
      </c>
    </row>
    <row r="115" spans="1:51" s="13" customFormat="1" ht="12">
      <c r="A115" s="13"/>
      <c r="B115" s="226"/>
      <c r="C115" s="227"/>
      <c r="D115" s="228" t="s">
        <v>145</v>
      </c>
      <c r="E115" s="229" t="s">
        <v>18</v>
      </c>
      <c r="F115" s="230" t="s">
        <v>630</v>
      </c>
      <c r="G115" s="227"/>
      <c r="H115" s="231">
        <v>15.46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145</v>
      </c>
      <c r="AU115" s="237" t="s">
        <v>83</v>
      </c>
      <c r="AV115" s="13" t="s">
        <v>83</v>
      </c>
      <c r="AW115" s="13" t="s">
        <v>36</v>
      </c>
      <c r="AX115" s="13" t="s">
        <v>74</v>
      </c>
      <c r="AY115" s="237" t="s">
        <v>136</v>
      </c>
    </row>
    <row r="116" spans="1:51" s="15" customFormat="1" ht="12">
      <c r="A116" s="15"/>
      <c r="B116" s="253"/>
      <c r="C116" s="254"/>
      <c r="D116" s="228" t="s">
        <v>145</v>
      </c>
      <c r="E116" s="255" t="s">
        <v>18</v>
      </c>
      <c r="F116" s="256" t="s">
        <v>173</v>
      </c>
      <c r="G116" s="254"/>
      <c r="H116" s="257">
        <v>27.49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3" t="s">
        <v>145</v>
      </c>
      <c r="AU116" s="263" t="s">
        <v>83</v>
      </c>
      <c r="AV116" s="15" t="s">
        <v>143</v>
      </c>
      <c r="AW116" s="15" t="s">
        <v>36</v>
      </c>
      <c r="AX116" s="15" t="s">
        <v>81</v>
      </c>
      <c r="AY116" s="263" t="s">
        <v>136</v>
      </c>
    </row>
    <row r="117" spans="1:65" s="2" customFormat="1" ht="22.2" customHeight="1">
      <c r="A117" s="40"/>
      <c r="B117" s="41"/>
      <c r="C117" s="214" t="s">
        <v>143</v>
      </c>
      <c r="D117" s="214" t="s">
        <v>139</v>
      </c>
      <c r="E117" s="215" t="s">
        <v>631</v>
      </c>
      <c r="F117" s="216" t="s">
        <v>632</v>
      </c>
      <c r="G117" s="217" t="s">
        <v>619</v>
      </c>
      <c r="H117" s="218">
        <v>165.42</v>
      </c>
      <c r="I117" s="219"/>
      <c r="J117" s="218">
        <f>ROUND(I117*H117,2)</f>
        <v>0</v>
      </c>
      <c r="K117" s="216" t="s">
        <v>166</v>
      </c>
      <c r="L117" s="46"/>
      <c r="M117" s="220" t="s">
        <v>18</v>
      </c>
      <c r="N117" s="221" t="s">
        <v>45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143</v>
      </c>
      <c r="AT117" s="224" t="s">
        <v>139</v>
      </c>
      <c r="AU117" s="224" t="s">
        <v>83</v>
      </c>
      <c r="AY117" s="19" t="s">
        <v>136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81</v>
      </c>
      <c r="BK117" s="225">
        <f>ROUND(I117*H117,2)</f>
        <v>0</v>
      </c>
      <c r="BL117" s="19" t="s">
        <v>143</v>
      </c>
      <c r="BM117" s="224" t="s">
        <v>633</v>
      </c>
    </row>
    <row r="118" spans="1:47" s="2" customFormat="1" ht="12">
      <c r="A118" s="40"/>
      <c r="B118" s="41"/>
      <c r="C118" s="42"/>
      <c r="D118" s="248" t="s">
        <v>168</v>
      </c>
      <c r="E118" s="42"/>
      <c r="F118" s="249" t="s">
        <v>634</v>
      </c>
      <c r="G118" s="42"/>
      <c r="H118" s="42"/>
      <c r="I118" s="250"/>
      <c r="J118" s="42"/>
      <c r="K118" s="42"/>
      <c r="L118" s="46"/>
      <c r="M118" s="251"/>
      <c r="N118" s="252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168</v>
      </c>
      <c r="AU118" s="19" t="s">
        <v>83</v>
      </c>
    </row>
    <row r="119" spans="1:51" s="13" customFormat="1" ht="12">
      <c r="A119" s="13"/>
      <c r="B119" s="226"/>
      <c r="C119" s="227"/>
      <c r="D119" s="228" t="s">
        <v>145</v>
      </c>
      <c r="E119" s="229" t="s">
        <v>18</v>
      </c>
      <c r="F119" s="230" t="s">
        <v>635</v>
      </c>
      <c r="G119" s="227"/>
      <c r="H119" s="231">
        <v>255.19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145</v>
      </c>
      <c r="AU119" s="237" t="s">
        <v>83</v>
      </c>
      <c r="AV119" s="13" t="s">
        <v>83</v>
      </c>
      <c r="AW119" s="13" t="s">
        <v>36</v>
      </c>
      <c r="AX119" s="13" t="s">
        <v>74</v>
      </c>
      <c r="AY119" s="237" t="s">
        <v>136</v>
      </c>
    </row>
    <row r="120" spans="1:51" s="13" customFormat="1" ht="12">
      <c r="A120" s="13"/>
      <c r="B120" s="226"/>
      <c r="C120" s="227"/>
      <c r="D120" s="228" t="s">
        <v>145</v>
      </c>
      <c r="E120" s="229" t="s">
        <v>18</v>
      </c>
      <c r="F120" s="230" t="s">
        <v>636</v>
      </c>
      <c r="G120" s="227"/>
      <c r="H120" s="231">
        <v>-89.77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145</v>
      </c>
      <c r="AU120" s="237" t="s">
        <v>83</v>
      </c>
      <c r="AV120" s="13" t="s">
        <v>83</v>
      </c>
      <c r="AW120" s="13" t="s">
        <v>36</v>
      </c>
      <c r="AX120" s="13" t="s">
        <v>74</v>
      </c>
      <c r="AY120" s="237" t="s">
        <v>136</v>
      </c>
    </row>
    <row r="121" spans="1:51" s="15" customFormat="1" ht="12">
      <c r="A121" s="15"/>
      <c r="B121" s="253"/>
      <c r="C121" s="254"/>
      <c r="D121" s="228" t="s">
        <v>145</v>
      </c>
      <c r="E121" s="255" t="s">
        <v>18</v>
      </c>
      <c r="F121" s="256" t="s">
        <v>173</v>
      </c>
      <c r="G121" s="254"/>
      <c r="H121" s="257">
        <v>165.42</v>
      </c>
      <c r="I121" s="258"/>
      <c r="J121" s="254"/>
      <c r="K121" s="254"/>
      <c r="L121" s="259"/>
      <c r="M121" s="260"/>
      <c r="N121" s="261"/>
      <c r="O121" s="261"/>
      <c r="P121" s="261"/>
      <c r="Q121" s="261"/>
      <c r="R121" s="261"/>
      <c r="S121" s="261"/>
      <c r="T121" s="262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3" t="s">
        <v>145</v>
      </c>
      <c r="AU121" s="263" t="s">
        <v>83</v>
      </c>
      <c r="AV121" s="15" t="s">
        <v>143</v>
      </c>
      <c r="AW121" s="15" t="s">
        <v>36</v>
      </c>
      <c r="AX121" s="15" t="s">
        <v>81</v>
      </c>
      <c r="AY121" s="263" t="s">
        <v>136</v>
      </c>
    </row>
    <row r="122" spans="1:65" s="2" customFormat="1" ht="19.8" customHeight="1">
      <c r="A122" s="40"/>
      <c r="B122" s="41"/>
      <c r="C122" s="214" t="s">
        <v>162</v>
      </c>
      <c r="D122" s="214" t="s">
        <v>139</v>
      </c>
      <c r="E122" s="215" t="s">
        <v>637</v>
      </c>
      <c r="F122" s="216" t="s">
        <v>638</v>
      </c>
      <c r="G122" s="217" t="s">
        <v>165</v>
      </c>
      <c r="H122" s="218">
        <v>158</v>
      </c>
      <c r="I122" s="219"/>
      <c r="J122" s="218">
        <f>ROUND(I122*H122,2)</f>
        <v>0</v>
      </c>
      <c r="K122" s="216" t="s">
        <v>166</v>
      </c>
      <c r="L122" s="46"/>
      <c r="M122" s="220" t="s">
        <v>18</v>
      </c>
      <c r="N122" s="221" t="s">
        <v>45</v>
      </c>
      <c r="O122" s="86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143</v>
      </c>
      <c r="AT122" s="224" t="s">
        <v>139</v>
      </c>
      <c r="AU122" s="224" t="s">
        <v>83</v>
      </c>
      <c r="AY122" s="19" t="s">
        <v>136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81</v>
      </c>
      <c r="BK122" s="225">
        <f>ROUND(I122*H122,2)</f>
        <v>0</v>
      </c>
      <c r="BL122" s="19" t="s">
        <v>143</v>
      </c>
      <c r="BM122" s="224" t="s">
        <v>639</v>
      </c>
    </row>
    <row r="123" spans="1:47" s="2" customFormat="1" ht="12">
      <c r="A123" s="40"/>
      <c r="B123" s="41"/>
      <c r="C123" s="42"/>
      <c r="D123" s="248" t="s">
        <v>168</v>
      </c>
      <c r="E123" s="42"/>
      <c r="F123" s="249" t="s">
        <v>640</v>
      </c>
      <c r="G123" s="42"/>
      <c r="H123" s="42"/>
      <c r="I123" s="250"/>
      <c r="J123" s="42"/>
      <c r="K123" s="42"/>
      <c r="L123" s="46"/>
      <c r="M123" s="251"/>
      <c r="N123" s="252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168</v>
      </c>
      <c r="AU123" s="19" t="s">
        <v>83</v>
      </c>
    </row>
    <row r="124" spans="1:51" s="13" customFormat="1" ht="12">
      <c r="A124" s="13"/>
      <c r="B124" s="226"/>
      <c r="C124" s="227"/>
      <c r="D124" s="228" t="s">
        <v>145</v>
      </c>
      <c r="E124" s="229" t="s">
        <v>18</v>
      </c>
      <c r="F124" s="230" t="s">
        <v>641</v>
      </c>
      <c r="G124" s="227"/>
      <c r="H124" s="231">
        <v>158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145</v>
      </c>
      <c r="AU124" s="237" t="s">
        <v>83</v>
      </c>
      <c r="AV124" s="13" t="s">
        <v>83</v>
      </c>
      <c r="AW124" s="13" t="s">
        <v>36</v>
      </c>
      <c r="AX124" s="13" t="s">
        <v>81</v>
      </c>
      <c r="AY124" s="237" t="s">
        <v>136</v>
      </c>
    </row>
    <row r="125" spans="1:65" s="2" customFormat="1" ht="30" customHeight="1">
      <c r="A125" s="40"/>
      <c r="B125" s="41"/>
      <c r="C125" s="214" t="s">
        <v>174</v>
      </c>
      <c r="D125" s="214" t="s">
        <v>139</v>
      </c>
      <c r="E125" s="215" t="s">
        <v>642</v>
      </c>
      <c r="F125" s="216" t="s">
        <v>643</v>
      </c>
      <c r="G125" s="217" t="s">
        <v>619</v>
      </c>
      <c r="H125" s="218">
        <v>330.84</v>
      </c>
      <c r="I125" s="219"/>
      <c r="J125" s="218">
        <f>ROUND(I125*H125,2)</f>
        <v>0</v>
      </c>
      <c r="K125" s="216" t="s">
        <v>166</v>
      </c>
      <c r="L125" s="46"/>
      <c r="M125" s="220" t="s">
        <v>18</v>
      </c>
      <c r="N125" s="221" t="s">
        <v>45</v>
      </c>
      <c r="O125" s="86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143</v>
      </c>
      <c r="AT125" s="224" t="s">
        <v>139</v>
      </c>
      <c r="AU125" s="224" t="s">
        <v>83</v>
      </c>
      <c r="AY125" s="19" t="s">
        <v>136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9" t="s">
        <v>81</v>
      </c>
      <c r="BK125" s="225">
        <f>ROUND(I125*H125,2)</f>
        <v>0</v>
      </c>
      <c r="BL125" s="19" t="s">
        <v>143</v>
      </c>
      <c r="BM125" s="224" t="s">
        <v>644</v>
      </c>
    </row>
    <row r="126" spans="1:47" s="2" customFormat="1" ht="12">
      <c r="A126" s="40"/>
      <c r="B126" s="41"/>
      <c r="C126" s="42"/>
      <c r="D126" s="248" t="s">
        <v>168</v>
      </c>
      <c r="E126" s="42"/>
      <c r="F126" s="249" t="s">
        <v>645</v>
      </c>
      <c r="G126" s="42"/>
      <c r="H126" s="42"/>
      <c r="I126" s="250"/>
      <c r="J126" s="42"/>
      <c r="K126" s="42"/>
      <c r="L126" s="46"/>
      <c r="M126" s="251"/>
      <c r="N126" s="252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168</v>
      </c>
      <c r="AU126" s="19" t="s">
        <v>83</v>
      </c>
    </row>
    <row r="127" spans="1:51" s="13" customFormat="1" ht="12">
      <c r="A127" s="13"/>
      <c r="B127" s="226"/>
      <c r="C127" s="227"/>
      <c r="D127" s="228" t="s">
        <v>145</v>
      </c>
      <c r="E127" s="229" t="s">
        <v>18</v>
      </c>
      <c r="F127" s="230" t="s">
        <v>646</v>
      </c>
      <c r="G127" s="227"/>
      <c r="H127" s="231">
        <v>165.42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145</v>
      </c>
      <c r="AU127" s="237" t="s">
        <v>83</v>
      </c>
      <c r="AV127" s="13" t="s">
        <v>83</v>
      </c>
      <c r="AW127" s="13" t="s">
        <v>36</v>
      </c>
      <c r="AX127" s="13" t="s">
        <v>74</v>
      </c>
      <c r="AY127" s="237" t="s">
        <v>136</v>
      </c>
    </row>
    <row r="128" spans="1:51" s="13" customFormat="1" ht="12">
      <c r="A128" s="13"/>
      <c r="B128" s="226"/>
      <c r="C128" s="227"/>
      <c r="D128" s="228" t="s">
        <v>145</v>
      </c>
      <c r="E128" s="229" t="s">
        <v>18</v>
      </c>
      <c r="F128" s="230" t="s">
        <v>647</v>
      </c>
      <c r="G128" s="227"/>
      <c r="H128" s="231">
        <v>165.42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145</v>
      </c>
      <c r="AU128" s="237" t="s">
        <v>83</v>
      </c>
      <c r="AV128" s="13" t="s">
        <v>83</v>
      </c>
      <c r="AW128" s="13" t="s">
        <v>36</v>
      </c>
      <c r="AX128" s="13" t="s">
        <v>74</v>
      </c>
      <c r="AY128" s="237" t="s">
        <v>136</v>
      </c>
    </row>
    <row r="129" spans="1:51" s="15" customFormat="1" ht="12">
      <c r="A129" s="15"/>
      <c r="B129" s="253"/>
      <c r="C129" s="254"/>
      <c r="D129" s="228" t="s">
        <v>145</v>
      </c>
      <c r="E129" s="255" t="s">
        <v>18</v>
      </c>
      <c r="F129" s="256" t="s">
        <v>173</v>
      </c>
      <c r="G129" s="254"/>
      <c r="H129" s="257">
        <v>330.84</v>
      </c>
      <c r="I129" s="258"/>
      <c r="J129" s="254"/>
      <c r="K129" s="254"/>
      <c r="L129" s="259"/>
      <c r="M129" s="260"/>
      <c r="N129" s="261"/>
      <c r="O129" s="261"/>
      <c r="P129" s="261"/>
      <c r="Q129" s="261"/>
      <c r="R129" s="261"/>
      <c r="S129" s="261"/>
      <c r="T129" s="26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3" t="s">
        <v>145</v>
      </c>
      <c r="AU129" s="263" t="s">
        <v>83</v>
      </c>
      <c r="AV129" s="15" t="s">
        <v>143</v>
      </c>
      <c r="AW129" s="15" t="s">
        <v>36</v>
      </c>
      <c r="AX129" s="15" t="s">
        <v>81</v>
      </c>
      <c r="AY129" s="263" t="s">
        <v>136</v>
      </c>
    </row>
    <row r="130" spans="1:65" s="2" customFormat="1" ht="22.2" customHeight="1">
      <c r="A130" s="40"/>
      <c r="B130" s="41"/>
      <c r="C130" s="214" t="s">
        <v>180</v>
      </c>
      <c r="D130" s="214" t="s">
        <v>139</v>
      </c>
      <c r="E130" s="215" t="s">
        <v>648</v>
      </c>
      <c r="F130" s="216" t="s">
        <v>649</v>
      </c>
      <c r="G130" s="217" t="s">
        <v>619</v>
      </c>
      <c r="H130" s="218">
        <v>165.42</v>
      </c>
      <c r="I130" s="219"/>
      <c r="J130" s="218">
        <f>ROUND(I130*H130,2)</f>
        <v>0</v>
      </c>
      <c r="K130" s="216" t="s">
        <v>166</v>
      </c>
      <c r="L130" s="46"/>
      <c r="M130" s="220" t="s">
        <v>18</v>
      </c>
      <c r="N130" s="221" t="s">
        <v>45</v>
      </c>
      <c r="O130" s="86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143</v>
      </c>
      <c r="AT130" s="224" t="s">
        <v>139</v>
      </c>
      <c r="AU130" s="224" t="s">
        <v>83</v>
      </c>
      <c r="AY130" s="19" t="s">
        <v>136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9" t="s">
        <v>81</v>
      </c>
      <c r="BK130" s="225">
        <f>ROUND(I130*H130,2)</f>
        <v>0</v>
      </c>
      <c r="BL130" s="19" t="s">
        <v>143</v>
      </c>
      <c r="BM130" s="224" t="s">
        <v>650</v>
      </c>
    </row>
    <row r="131" spans="1:47" s="2" customFormat="1" ht="12">
      <c r="A131" s="40"/>
      <c r="B131" s="41"/>
      <c r="C131" s="42"/>
      <c r="D131" s="248" t="s">
        <v>168</v>
      </c>
      <c r="E131" s="42"/>
      <c r="F131" s="249" t="s">
        <v>651</v>
      </c>
      <c r="G131" s="42"/>
      <c r="H131" s="42"/>
      <c r="I131" s="250"/>
      <c r="J131" s="42"/>
      <c r="K131" s="42"/>
      <c r="L131" s="46"/>
      <c r="M131" s="251"/>
      <c r="N131" s="252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168</v>
      </c>
      <c r="AU131" s="19" t="s">
        <v>83</v>
      </c>
    </row>
    <row r="132" spans="1:51" s="13" customFormat="1" ht="12">
      <c r="A132" s="13"/>
      <c r="B132" s="226"/>
      <c r="C132" s="227"/>
      <c r="D132" s="228" t="s">
        <v>145</v>
      </c>
      <c r="E132" s="229" t="s">
        <v>18</v>
      </c>
      <c r="F132" s="230" t="s">
        <v>652</v>
      </c>
      <c r="G132" s="227"/>
      <c r="H132" s="231">
        <v>165.42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145</v>
      </c>
      <c r="AU132" s="237" t="s">
        <v>83</v>
      </c>
      <c r="AV132" s="13" t="s">
        <v>83</v>
      </c>
      <c r="AW132" s="13" t="s">
        <v>36</v>
      </c>
      <c r="AX132" s="13" t="s">
        <v>81</v>
      </c>
      <c r="AY132" s="237" t="s">
        <v>136</v>
      </c>
    </row>
    <row r="133" spans="1:65" s="2" customFormat="1" ht="30" customHeight="1">
      <c r="A133" s="40"/>
      <c r="B133" s="41"/>
      <c r="C133" s="214" t="s">
        <v>137</v>
      </c>
      <c r="D133" s="214" t="s">
        <v>139</v>
      </c>
      <c r="E133" s="215" t="s">
        <v>653</v>
      </c>
      <c r="F133" s="216" t="s">
        <v>654</v>
      </c>
      <c r="G133" s="217" t="s">
        <v>619</v>
      </c>
      <c r="H133" s="218">
        <v>89.77</v>
      </c>
      <c r="I133" s="219"/>
      <c r="J133" s="218">
        <f>ROUND(I133*H133,2)</f>
        <v>0</v>
      </c>
      <c r="K133" s="216" t="s">
        <v>166</v>
      </c>
      <c r="L133" s="46"/>
      <c r="M133" s="220" t="s">
        <v>18</v>
      </c>
      <c r="N133" s="221" t="s">
        <v>45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143</v>
      </c>
      <c r="AT133" s="224" t="s">
        <v>139</v>
      </c>
      <c r="AU133" s="224" t="s">
        <v>83</v>
      </c>
      <c r="AY133" s="19" t="s">
        <v>136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81</v>
      </c>
      <c r="BK133" s="225">
        <f>ROUND(I133*H133,2)</f>
        <v>0</v>
      </c>
      <c r="BL133" s="19" t="s">
        <v>143</v>
      </c>
      <c r="BM133" s="224" t="s">
        <v>655</v>
      </c>
    </row>
    <row r="134" spans="1:47" s="2" customFormat="1" ht="12">
      <c r="A134" s="40"/>
      <c r="B134" s="41"/>
      <c r="C134" s="42"/>
      <c r="D134" s="248" t="s">
        <v>168</v>
      </c>
      <c r="E134" s="42"/>
      <c r="F134" s="249" t="s">
        <v>656</v>
      </c>
      <c r="G134" s="42"/>
      <c r="H134" s="42"/>
      <c r="I134" s="250"/>
      <c r="J134" s="42"/>
      <c r="K134" s="42"/>
      <c r="L134" s="46"/>
      <c r="M134" s="251"/>
      <c r="N134" s="252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168</v>
      </c>
      <c r="AU134" s="19" t="s">
        <v>83</v>
      </c>
    </row>
    <row r="135" spans="1:51" s="14" customFormat="1" ht="12">
      <c r="A135" s="14"/>
      <c r="B135" s="238"/>
      <c r="C135" s="239"/>
      <c r="D135" s="228" t="s">
        <v>145</v>
      </c>
      <c r="E135" s="240" t="s">
        <v>18</v>
      </c>
      <c r="F135" s="241" t="s">
        <v>657</v>
      </c>
      <c r="G135" s="239"/>
      <c r="H135" s="240" t="s">
        <v>18</v>
      </c>
      <c r="I135" s="242"/>
      <c r="J135" s="239"/>
      <c r="K135" s="239"/>
      <c r="L135" s="243"/>
      <c r="M135" s="244"/>
      <c r="N135" s="245"/>
      <c r="O135" s="245"/>
      <c r="P135" s="245"/>
      <c r="Q135" s="245"/>
      <c r="R135" s="245"/>
      <c r="S135" s="245"/>
      <c r="T135" s="246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7" t="s">
        <v>145</v>
      </c>
      <c r="AU135" s="247" t="s">
        <v>83</v>
      </c>
      <c r="AV135" s="14" t="s">
        <v>81</v>
      </c>
      <c r="AW135" s="14" t="s">
        <v>36</v>
      </c>
      <c r="AX135" s="14" t="s">
        <v>74</v>
      </c>
      <c r="AY135" s="247" t="s">
        <v>136</v>
      </c>
    </row>
    <row r="136" spans="1:51" s="13" customFormat="1" ht="12">
      <c r="A136" s="13"/>
      <c r="B136" s="226"/>
      <c r="C136" s="227"/>
      <c r="D136" s="228" t="s">
        <v>145</v>
      </c>
      <c r="E136" s="229" t="s">
        <v>18</v>
      </c>
      <c r="F136" s="230" t="s">
        <v>658</v>
      </c>
      <c r="G136" s="227"/>
      <c r="H136" s="231">
        <v>255.19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145</v>
      </c>
      <c r="AU136" s="237" t="s">
        <v>83</v>
      </c>
      <c r="AV136" s="13" t="s">
        <v>83</v>
      </c>
      <c r="AW136" s="13" t="s">
        <v>36</v>
      </c>
      <c r="AX136" s="13" t="s">
        <v>74</v>
      </c>
      <c r="AY136" s="237" t="s">
        <v>136</v>
      </c>
    </row>
    <row r="137" spans="1:51" s="13" customFormat="1" ht="12">
      <c r="A137" s="13"/>
      <c r="B137" s="226"/>
      <c r="C137" s="227"/>
      <c r="D137" s="228" t="s">
        <v>145</v>
      </c>
      <c r="E137" s="229" t="s">
        <v>18</v>
      </c>
      <c r="F137" s="230" t="s">
        <v>659</v>
      </c>
      <c r="G137" s="227"/>
      <c r="H137" s="231">
        <v>-165.42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145</v>
      </c>
      <c r="AU137" s="237" t="s">
        <v>83</v>
      </c>
      <c r="AV137" s="13" t="s">
        <v>83</v>
      </c>
      <c r="AW137" s="13" t="s">
        <v>36</v>
      </c>
      <c r="AX137" s="13" t="s">
        <v>74</v>
      </c>
      <c r="AY137" s="237" t="s">
        <v>136</v>
      </c>
    </row>
    <row r="138" spans="1:51" s="15" customFormat="1" ht="12">
      <c r="A138" s="15"/>
      <c r="B138" s="253"/>
      <c r="C138" s="254"/>
      <c r="D138" s="228" t="s">
        <v>145</v>
      </c>
      <c r="E138" s="255" t="s">
        <v>18</v>
      </c>
      <c r="F138" s="256" t="s">
        <v>173</v>
      </c>
      <c r="G138" s="254"/>
      <c r="H138" s="257">
        <v>89.77</v>
      </c>
      <c r="I138" s="258"/>
      <c r="J138" s="254"/>
      <c r="K138" s="254"/>
      <c r="L138" s="259"/>
      <c r="M138" s="260"/>
      <c r="N138" s="261"/>
      <c r="O138" s="261"/>
      <c r="P138" s="261"/>
      <c r="Q138" s="261"/>
      <c r="R138" s="261"/>
      <c r="S138" s="261"/>
      <c r="T138" s="26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3" t="s">
        <v>145</v>
      </c>
      <c r="AU138" s="263" t="s">
        <v>83</v>
      </c>
      <c r="AV138" s="15" t="s">
        <v>143</v>
      </c>
      <c r="AW138" s="15" t="s">
        <v>36</v>
      </c>
      <c r="AX138" s="15" t="s">
        <v>81</v>
      </c>
      <c r="AY138" s="263" t="s">
        <v>136</v>
      </c>
    </row>
    <row r="139" spans="1:65" s="2" customFormat="1" ht="19.8" customHeight="1">
      <c r="A139" s="40"/>
      <c r="B139" s="41"/>
      <c r="C139" s="214" t="s">
        <v>156</v>
      </c>
      <c r="D139" s="214" t="s">
        <v>139</v>
      </c>
      <c r="E139" s="215" t="s">
        <v>660</v>
      </c>
      <c r="F139" s="216" t="s">
        <v>661</v>
      </c>
      <c r="G139" s="217" t="s">
        <v>619</v>
      </c>
      <c r="H139" s="218">
        <v>89.77</v>
      </c>
      <c r="I139" s="219"/>
      <c r="J139" s="218">
        <f>ROUND(I139*H139,2)</f>
        <v>0</v>
      </c>
      <c r="K139" s="216" t="s">
        <v>166</v>
      </c>
      <c r="L139" s="46"/>
      <c r="M139" s="220" t="s">
        <v>18</v>
      </c>
      <c r="N139" s="221" t="s">
        <v>45</v>
      </c>
      <c r="O139" s="86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4" t="s">
        <v>143</v>
      </c>
      <c r="AT139" s="224" t="s">
        <v>139</v>
      </c>
      <c r="AU139" s="224" t="s">
        <v>83</v>
      </c>
      <c r="AY139" s="19" t="s">
        <v>136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9" t="s">
        <v>81</v>
      </c>
      <c r="BK139" s="225">
        <f>ROUND(I139*H139,2)</f>
        <v>0</v>
      </c>
      <c r="BL139" s="19" t="s">
        <v>143</v>
      </c>
      <c r="BM139" s="224" t="s">
        <v>662</v>
      </c>
    </row>
    <row r="140" spans="1:47" s="2" customFormat="1" ht="12">
      <c r="A140" s="40"/>
      <c r="B140" s="41"/>
      <c r="C140" s="42"/>
      <c r="D140" s="248" t="s">
        <v>168</v>
      </c>
      <c r="E140" s="42"/>
      <c r="F140" s="249" t="s">
        <v>663</v>
      </c>
      <c r="G140" s="42"/>
      <c r="H140" s="42"/>
      <c r="I140" s="250"/>
      <c r="J140" s="42"/>
      <c r="K140" s="42"/>
      <c r="L140" s="46"/>
      <c r="M140" s="251"/>
      <c r="N140" s="252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168</v>
      </c>
      <c r="AU140" s="19" t="s">
        <v>83</v>
      </c>
    </row>
    <row r="141" spans="1:51" s="13" customFormat="1" ht="12">
      <c r="A141" s="13"/>
      <c r="B141" s="226"/>
      <c r="C141" s="227"/>
      <c r="D141" s="228" t="s">
        <v>145</v>
      </c>
      <c r="E141" s="229" t="s">
        <v>18</v>
      </c>
      <c r="F141" s="230" t="s">
        <v>664</v>
      </c>
      <c r="G141" s="227"/>
      <c r="H141" s="231">
        <v>89.77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145</v>
      </c>
      <c r="AU141" s="237" t="s">
        <v>83</v>
      </c>
      <c r="AV141" s="13" t="s">
        <v>83</v>
      </c>
      <c r="AW141" s="13" t="s">
        <v>36</v>
      </c>
      <c r="AX141" s="13" t="s">
        <v>81</v>
      </c>
      <c r="AY141" s="237" t="s">
        <v>136</v>
      </c>
    </row>
    <row r="142" spans="1:65" s="2" customFormat="1" ht="22.2" customHeight="1">
      <c r="A142" s="40"/>
      <c r="B142" s="41"/>
      <c r="C142" s="214" t="s">
        <v>197</v>
      </c>
      <c r="D142" s="214" t="s">
        <v>139</v>
      </c>
      <c r="E142" s="215" t="s">
        <v>665</v>
      </c>
      <c r="F142" s="216" t="s">
        <v>359</v>
      </c>
      <c r="G142" s="217" t="s">
        <v>324</v>
      </c>
      <c r="H142" s="218">
        <v>179.54</v>
      </c>
      <c r="I142" s="219"/>
      <c r="J142" s="218">
        <f>ROUND(I142*H142,2)</f>
        <v>0</v>
      </c>
      <c r="K142" s="216" t="s">
        <v>166</v>
      </c>
      <c r="L142" s="46"/>
      <c r="M142" s="220" t="s">
        <v>18</v>
      </c>
      <c r="N142" s="221" t="s">
        <v>45</v>
      </c>
      <c r="O142" s="86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4" t="s">
        <v>143</v>
      </c>
      <c r="AT142" s="224" t="s">
        <v>139</v>
      </c>
      <c r="AU142" s="224" t="s">
        <v>83</v>
      </c>
      <c r="AY142" s="19" t="s">
        <v>136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9" t="s">
        <v>81</v>
      </c>
      <c r="BK142" s="225">
        <f>ROUND(I142*H142,2)</f>
        <v>0</v>
      </c>
      <c r="BL142" s="19" t="s">
        <v>143</v>
      </c>
      <c r="BM142" s="224" t="s">
        <v>666</v>
      </c>
    </row>
    <row r="143" spans="1:47" s="2" customFormat="1" ht="12">
      <c r="A143" s="40"/>
      <c r="B143" s="41"/>
      <c r="C143" s="42"/>
      <c r="D143" s="248" t="s">
        <v>168</v>
      </c>
      <c r="E143" s="42"/>
      <c r="F143" s="249" t="s">
        <v>667</v>
      </c>
      <c r="G143" s="42"/>
      <c r="H143" s="42"/>
      <c r="I143" s="250"/>
      <c r="J143" s="42"/>
      <c r="K143" s="42"/>
      <c r="L143" s="46"/>
      <c r="M143" s="251"/>
      <c r="N143" s="252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168</v>
      </c>
      <c r="AU143" s="19" t="s">
        <v>83</v>
      </c>
    </row>
    <row r="144" spans="1:51" s="13" customFormat="1" ht="12">
      <c r="A144" s="13"/>
      <c r="B144" s="226"/>
      <c r="C144" s="227"/>
      <c r="D144" s="228" t="s">
        <v>145</v>
      </c>
      <c r="E144" s="229" t="s">
        <v>18</v>
      </c>
      <c r="F144" s="230" t="s">
        <v>668</v>
      </c>
      <c r="G144" s="227"/>
      <c r="H144" s="231">
        <v>179.54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145</v>
      </c>
      <c r="AU144" s="237" t="s">
        <v>83</v>
      </c>
      <c r="AV144" s="13" t="s">
        <v>83</v>
      </c>
      <c r="AW144" s="13" t="s">
        <v>36</v>
      </c>
      <c r="AX144" s="13" t="s">
        <v>81</v>
      </c>
      <c r="AY144" s="237" t="s">
        <v>136</v>
      </c>
    </row>
    <row r="145" spans="1:65" s="2" customFormat="1" ht="22.2" customHeight="1">
      <c r="A145" s="40"/>
      <c r="B145" s="41"/>
      <c r="C145" s="214" t="s">
        <v>202</v>
      </c>
      <c r="D145" s="214" t="s">
        <v>139</v>
      </c>
      <c r="E145" s="215" t="s">
        <v>669</v>
      </c>
      <c r="F145" s="216" t="s">
        <v>670</v>
      </c>
      <c r="G145" s="217" t="s">
        <v>165</v>
      </c>
      <c r="H145" s="218">
        <v>280</v>
      </c>
      <c r="I145" s="219"/>
      <c r="J145" s="218">
        <f>ROUND(I145*H145,2)</f>
        <v>0</v>
      </c>
      <c r="K145" s="216" t="s">
        <v>166</v>
      </c>
      <c r="L145" s="46"/>
      <c r="M145" s="220" t="s">
        <v>18</v>
      </c>
      <c r="N145" s="221" t="s">
        <v>45</v>
      </c>
      <c r="O145" s="86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4" t="s">
        <v>143</v>
      </c>
      <c r="AT145" s="224" t="s">
        <v>139</v>
      </c>
      <c r="AU145" s="224" t="s">
        <v>83</v>
      </c>
      <c r="AY145" s="19" t="s">
        <v>136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9" t="s">
        <v>81</v>
      </c>
      <c r="BK145" s="225">
        <f>ROUND(I145*H145,2)</f>
        <v>0</v>
      </c>
      <c r="BL145" s="19" t="s">
        <v>143</v>
      </c>
      <c r="BM145" s="224" t="s">
        <v>671</v>
      </c>
    </row>
    <row r="146" spans="1:47" s="2" customFormat="1" ht="12">
      <c r="A146" s="40"/>
      <c r="B146" s="41"/>
      <c r="C146" s="42"/>
      <c r="D146" s="248" t="s">
        <v>168</v>
      </c>
      <c r="E146" s="42"/>
      <c r="F146" s="249" t="s">
        <v>672</v>
      </c>
      <c r="G146" s="42"/>
      <c r="H146" s="42"/>
      <c r="I146" s="250"/>
      <c r="J146" s="42"/>
      <c r="K146" s="42"/>
      <c r="L146" s="46"/>
      <c r="M146" s="251"/>
      <c r="N146" s="252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168</v>
      </c>
      <c r="AU146" s="19" t="s">
        <v>83</v>
      </c>
    </row>
    <row r="147" spans="1:51" s="13" customFormat="1" ht="12">
      <c r="A147" s="13"/>
      <c r="B147" s="226"/>
      <c r="C147" s="227"/>
      <c r="D147" s="228" t="s">
        <v>145</v>
      </c>
      <c r="E147" s="229" t="s">
        <v>18</v>
      </c>
      <c r="F147" s="230" t="s">
        <v>673</v>
      </c>
      <c r="G147" s="227"/>
      <c r="H147" s="231">
        <v>280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145</v>
      </c>
      <c r="AU147" s="237" t="s">
        <v>83</v>
      </c>
      <c r="AV147" s="13" t="s">
        <v>83</v>
      </c>
      <c r="AW147" s="13" t="s">
        <v>36</v>
      </c>
      <c r="AX147" s="13" t="s">
        <v>81</v>
      </c>
      <c r="AY147" s="237" t="s">
        <v>136</v>
      </c>
    </row>
    <row r="148" spans="1:65" s="2" customFormat="1" ht="22.2" customHeight="1">
      <c r="A148" s="40"/>
      <c r="B148" s="41"/>
      <c r="C148" s="214" t="s">
        <v>211</v>
      </c>
      <c r="D148" s="214" t="s">
        <v>139</v>
      </c>
      <c r="E148" s="215" t="s">
        <v>674</v>
      </c>
      <c r="F148" s="216" t="s">
        <v>675</v>
      </c>
      <c r="G148" s="217" t="s">
        <v>165</v>
      </c>
      <c r="H148" s="218">
        <v>200</v>
      </c>
      <c r="I148" s="219"/>
      <c r="J148" s="218">
        <f>ROUND(I148*H148,2)</f>
        <v>0</v>
      </c>
      <c r="K148" s="216" t="s">
        <v>166</v>
      </c>
      <c r="L148" s="46"/>
      <c r="M148" s="220" t="s">
        <v>18</v>
      </c>
      <c r="N148" s="221" t="s">
        <v>45</v>
      </c>
      <c r="O148" s="86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4" t="s">
        <v>143</v>
      </c>
      <c r="AT148" s="224" t="s">
        <v>139</v>
      </c>
      <c r="AU148" s="224" t="s">
        <v>83</v>
      </c>
      <c r="AY148" s="19" t="s">
        <v>136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9" t="s">
        <v>81</v>
      </c>
      <c r="BK148" s="225">
        <f>ROUND(I148*H148,2)</f>
        <v>0</v>
      </c>
      <c r="BL148" s="19" t="s">
        <v>143</v>
      </c>
      <c r="BM148" s="224" t="s">
        <v>676</v>
      </c>
    </row>
    <row r="149" spans="1:47" s="2" customFormat="1" ht="12">
      <c r="A149" s="40"/>
      <c r="B149" s="41"/>
      <c r="C149" s="42"/>
      <c r="D149" s="248" t="s">
        <v>168</v>
      </c>
      <c r="E149" s="42"/>
      <c r="F149" s="249" t="s">
        <v>677</v>
      </c>
      <c r="G149" s="42"/>
      <c r="H149" s="42"/>
      <c r="I149" s="250"/>
      <c r="J149" s="42"/>
      <c r="K149" s="42"/>
      <c r="L149" s="46"/>
      <c r="M149" s="251"/>
      <c r="N149" s="252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168</v>
      </c>
      <c r="AU149" s="19" t="s">
        <v>83</v>
      </c>
    </row>
    <row r="150" spans="1:51" s="13" customFormat="1" ht="12">
      <c r="A150" s="13"/>
      <c r="B150" s="226"/>
      <c r="C150" s="227"/>
      <c r="D150" s="228" t="s">
        <v>145</v>
      </c>
      <c r="E150" s="229" t="s">
        <v>18</v>
      </c>
      <c r="F150" s="230" t="s">
        <v>678</v>
      </c>
      <c r="G150" s="227"/>
      <c r="H150" s="231">
        <v>200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145</v>
      </c>
      <c r="AU150" s="237" t="s">
        <v>83</v>
      </c>
      <c r="AV150" s="13" t="s">
        <v>83</v>
      </c>
      <c r="AW150" s="13" t="s">
        <v>36</v>
      </c>
      <c r="AX150" s="13" t="s">
        <v>81</v>
      </c>
      <c r="AY150" s="237" t="s">
        <v>136</v>
      </c>
    </row>
    <row r="151" spans="1:65" s="2" customFormat="1" ht="22.2" customHeight="1">
      <c r="A151" s="40"/>
      <c r="B151" s="41"/>
      <c r="C151" s="214" t="s">
        <v>235</v>
      </c>
      <c r="D151" s="214" t="s">
        <v>139</v>
      </c>
      <c r="E151" s="215" t="s">
        <v>679</v>
      </c>
      <c r="F151" s="216" t="s">
        <v>680</v>
      </c>
      <c r="G151" s="217" t="s">
        <v>165</v>
      </c>
      <c r="H151" s="218">
        <v>280</v>
      </c>
      <c r="I151" s="219"/>
      <c r="J151" s="218">
        <f>ROUND(I151*H151,2)</f>
        <v>0</v>
      </c>
      <c r="K151" s="216" t="s">
        <v>166</v>
      </c>
      <c r="L151" s="46"/>
      <c r="M151" s="220" t="s">
        <v>18</v>
      </c>
      <c r="N151" s="221" t="s">
        <v>45</v>
      </c>
      <c r="O151" s="86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4" t="s">
        <v>143</v>
      </c>
      <c r="AT151" s="224" t="s">
        <v>139</v>
      </c>
      <c r="AU151" s="224" t="s">
        <v>83</v>
      </c>
      <c r="AY151" s="19" t="s">
        <v>136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9" t="s">
        <v>81</v>
      </c>
      <c r="BK151" s="225">
        <f>ROUND(I151*H151,2)</f>
        <v>0</v>
      </c>
      <c r="BL151" s="19" t="s">
        <v>143</v>
      </c>
      <c r="BM151" s="224" t="s">
        <v>681</v>
      </c>
    </row>
    <row r="152" spans="1:47" s="2" customFormat="1" ht="12">
      <c r="A152" s="40"/>
      <c r="B152" s="41"/>
      <c r="C152" s="42"/>
      <c r="D152" s="248" t="s">
        <v>168</v>
      </c>
      <c r="E152" s="42"/>
      <c r="F152" s="249" t="s">
        <v>682</v>
      </c>
      <c r="G152" s="42"/>
      <c r="H152" s="42"/>
      <c r="I152" s="250"/>
      <c r="J152" s="42"/>
      <c r="K152" s="42"/>
      <c r="L152" s="46"/>
      <c r="M152" s="251"/>
      <c r="N152" s="252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168</v>
      </c>
      <c r="AU152" s="19" t="s">
        <v>83</v>
      </c>
    </row>
    <row r="153" spans="1:51" s="13" customFormat="1" ht="12">
      <c r="A153" s="13"/>
      <c r="B153" s="226"/>
      <c r="C153" s="227"/>
      <c r="D153" s="228" t="s">
        <v>145</v>
      </c>
      <c r="E153" s="229" t="s">
        <v>18</v>
      </c>
      <c r="F153" s="230" t="s">
        <v>683</v>
      </c>
      <c r="G153" s="227"/>
      <c r="H153" s="231">
        <v>280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145</v>
      </c>
      <c r="AU153" s="237" t="s">
        <v>83</v>
      </c>
      <c r="AV153" s="13" t="s">
        <v>83</v>
      </c>
      <c r="AW153" s="13" t="s">
        <v>36</v>
      </c>
      <c r="AX153" s="13" t="s">
        <v>81</v>
      </c>
      <c r="AY153" s="237" t="s">
        <v>136</v>
      </c>
    </row>
    <row r="154" spans="1:65" s="2" customFormat="1" ht="22.2" customHeight="1">
      <c r="A154" s="40"/>
      <c r="B154" s="41"/>
      <c r="C154" s="214" t="s">
        <v>245</v>
      </c>
      <c r="D154" s="214" t="s">
        <v>139</v>
      </c>
      <c r="E154" s="215" t="s">
        <v>684</v>
      </c>
      <c r="F154" s="216" t="s">
        <v>685</v>
      </c>
      <c r="G154" s="217" t="s">
        <v>165</v>
      </c>
      <c r="H154" s="218">
        <v>200</v>
      </c>
      <c r="I154" s="219"/>
      <c r="J154" s="218">
        <f>ROUND(I154*H154,2)</f>
        <v>0</v>
      </c>
      <c r="K154" s="216" t="s">
        <v>166</v>
      </c>
      <c r="L154" s="46"/>
      <c r="M154" s="220" t="s">
        <v>18</v>
      </c>
      <c r="N154" s="221" t="s">
        <v>45</v>
      </c>
      <c r="O154" s="86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4" t="s">
        <v>143</v>
      </c>
      <c r="AT154" s="224" t="s">
        <v>139</v>
      </c>
      <c r="AU154" s="224" t="s">
        <v>83</v>
      </c>
      <c r="AY154" s="19" t="s">
        <v>136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9" t="s">
        <v>81</v>
      </c>
      <c r="BK154" s="225">
        <f>ROUND(I154*H154,2)</f>
        <v>0</v>
      </c>
      <c r="BL154" s="19" t="s">
        <v>143</v>
      </c>
      <c r="BM154" s="224" t="s">
        <v>686</v>
      </c>
    </row>
    <row r="155" spans="1:47" s="2" customFormat="1" ht="12">
      <c r="A155" s="40"/>
      <c r="B155" s="41"/>
      <c r="C155" s="42"/>
      <c r="D155" s="248" t="s">
        <v>168</v>
      </c>
      <c r="E155" s="42"/>
      <c r="F155" s="249" t="s">
        <v>687</v>
      </c>
      <c r="G155" s="42"/>
      <c r="H155" s="42"/>
      <c r="I155" s="250"/>
      <c r="J155" s="42"/>
      <c r="K155" s="42"/>
      <c r="L155" s="46"/>
      <c r="M155" s="251"/>
      <c r="N155" s="252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168</v>
      </c>
      <c r="AU155" s="19" t="s">
        <v>83</v>
      </c>
    </row>
    <row r="156" spans="1:51" s="13" customFormat="1" ht="12">
      <c r="A156" s="13"/>
      <c r="B156" s="226"/>
      <c r="C156" s="227"/>
      <c r="D156" s="228" t="s">
        <v>145</v>
      </c>
      <c r="E156" s="229" t="s">
        <v>18</v>
      </c>
      <c r="F156" s="230" t="s">
        <v>688</v>
      </c>
      <c r="G156" s="227"/>
      <c r="H156" s="231">
        <v>200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145</v>
      </c>
      <c r="AU156" s="237" t="s">
        <v>83</v>
      </c>
      <c r="AV156" s="13" t="s">
        <v>83</v>
      </c>
      <c r="AW156" s="13" t="s">
        <v>36</v>
      </c>
      <c r="AX156" s="13" t="s">
        <v>81</v>
      </c>
      <c r="AY156" s="237" t="s">
        <v>136</v>
      </c>
    </row>
    <row r="157" spans="1:65" s="2" customFormat="1" ht="14.4" customHeight="1">
      <c r="A157" s="40"/>
      <c r="B157" s="41"/>
      <c r="C157" s="278" t="s">
        <v>8</v>
      </c>
      <c r="D157" s="278" t="s">
        <v>689</v>
      </c>
      <c r="E157" s="279" t="s">
        <v>690</v>
      </c>
      <c r="F157" s="280" t="s">
        <v>691</v>
      </c>
      <c r="G157" s="281" t="s">
        <v>692</v>
      </c>
      <c r="H157" s="282">
        <v>9.6</v>
      </c>
      <c r="I157" s="283"/>
      <c r="J157" s="282">
        <f>ROUND(I157*H157,2)</f>
        <v>0</v>
      </c>
      <c r="K157" s="280" t="s">
        <v>166</v>
      </c>
      <c r="L157" s="284"/>
      <c r="M157" s="285" t="s">
        <v>18</v>
      </c>
      <c r="N157" s="286" t="s">
        <v>45</v>
      </c>
      <c r="O157" s="86"/>
      <c r="P157" s="222">
        <f>O157*H157</f>
        <v>0</v>
      </c>
      <c r="Q157" s="222">
        <v>0.001</v>
      </c>
      <c r="R157" s="222">
        <f>Q157*H157</f>
        <v>0.0096</v>
      </c>
      <c r="S157" s="222">
        <v>0</v>
      </c>
      <c r="T157" s="223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4" t="s">
        <v>137</v>
      </c>
      <c r="AT157" s="224" t="s">
        <v>689</v>
      </c>
      <c r="AU157" s="224" t="s">
        <v>83</v>
      </c>
      <c r="AY157" s="19" t="s">
        <v>136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9" t="s">
        <v>81</v>
      </c>
      <c r="BK157" s="225">
        <f>ROUND(I157*H157,2)</f>
        <v>0</v>
      </c>
      <c r="BL157" s="19" t="s">
        <v>143</v>
      </c>
      <c r="BM157" s="224" t="s">
        <v>693</v>
      </c>
    </row>
    <row r="158" spans="1:51" s="13" customFormat="1" ht="12">
      <c r="A158" s="13"/>
      <c r="B158" s="226"/>
      <c r="C158" s="227"/>
      <c r="D158" s="228" t="s">
        <v>145</v>
      </c>
      <c r="E158" s="229" t="s">
        <v>18</v>
      </c>
      <c r="F158" s="230" t="s">
        <v>694</v>
      </c>
      <c r="G158" s="227"/>
      <c r="H158" s="231">
        <v>9.6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145</v>
      </c>
      <c r="AU158" s="237" t="s">
        <v>83</v>
      </c>
      <c r="AV158" s="13" t="s">
        <v>83</v>
      </c>
      <c r="AW158" s="13" t="s">
        <v>36</v>
      </c>
      <c r="AX158" s="13" t="s">
        <v>81</v>
      </c>
      <c r="AY158" s="237" t="s">
        <v>136</v>
      </c>
    </row>
    <row r="159" spans="1:63" s="12" customFormat="1" ht="22.8" customHeight="1">
      <c r="A159" s="12"/>
      <c r="B159" s="198"/>
      <c r="C159" s="199"/>
      <c r="D159" s="200" t="s">
        <v>73</v>
      </c>
      <c r="E159" s="212" t="s">
        <v>83</v>
      </c>
      <c r="F159" s="212" t="s">
        <v>695</v>
      </c>
      <c r="G159" s="199"/>
      <c r="H159" s="199"/>
      <c r="I159" s="202"/>
      <c r="J159" s="213">
        <f>BK159</f>
        <v>0</v>
      </c>
      <c r="K159" s="199"/>
      <c r="L159" s="204"/>
      <c r="M159" s="205"/>
      <c r="N159" s="206"/>
      <c r="O159" s="206"/>
      <c r="P159" s="207">
        <f>SUM(P160:P191)</f>
        <v>0</v>
      </c>
      <c r="Q159" s="206"/>
      <c r="R159" s="207">
        <f>SUM(R160:R191)</f>
        <v>172.8430878</v>
      </c>
      <c r="S159" s="206"/>
      <c r="T159" s="208">
        <f>SUM(T160:T191)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81</v>
      </c>
      <c r="AT159" s="210" t="s">
        <v>73</v>
      </c>
      <c r="AU159" s="210" t="s">
        <v>81</v>
      </c>
      <c r="AY159" s="209" t="s">
        <v>136</v>
      </c>
      <c r="BK159" s="211">
        <f>SUM(BK160:BK191)</f>
        <v>0</v>
      </c>
    </row>
    <row r="160" spans="1:65" s="2" customFormat="1" ht="22.2" customHeight="1">
      <c r="A160" s="40"/>
      <c r="B160" s="41"/>
      <c r="C160" s="214" t="s">
        <v>259</v>
      </c>
      <c r="D160" s="214" t="s">
        <v>139</v>
      </c>
      <c r="E160" s="215" t="s">
        <v>696</v>
      </c>
      <c r="F160" s="216" t="s">
        <v>697</v>
      </c>
      <c r="G160" s="217" t="s">
        <v>165</v>
      </c>
      <c r="H160" s="218">
        <v>455.26</v>
      </c>
      <c r="I160" s="219"/>
      <c r="J160" s="218">
        <f>ROUND(I160*H160,2)</f>
        <v>0</v>
      </c>
      <c r="K160" s="216" t="s">
        <v>166</v>
      </c>
      <c r="L160" s="46"/>
      <c r="M160" s="220" t="s">
        <v>18</v>
      </c>
      <c r="N160" s="221" t="s">
        <v>45</v>
      </c>
      <c r="O160" s="86"/>
      <c r="P160" s="222">
        <f>O160*H160</f>
        <v>0</v>
      </c>
      <c r="Q160" s="222">
        <v>0.0001</v>
      </c>
      <c r="R160" s="222">
        <f>Q160*H160</f>
        <v>0.045526000000000004</v>
      </c>
      <c r="S160" s="222">
        <v>0</v>
      </c>
      <c r="T160" s="223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4" t="s">
        <v>143</v>
      </c>
      <c r="AT160" s="224" t="s">
        <v>139</v>
      </c>
      <c r="AU160" s="224" t="s">
        <v>83</v>
      </c>
      <c r="AY160" s="19" t="s">
        <v>136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9" t="s">
        <v>81</v>
      </c>
      <c r="BK160" s="225">
        <f>ROUND(I160*H160,2)</f>
        <v>0</v>
      </c>
      <c r="BL160" s="19" t="s">
        <v>143</v>
      </c>
      <c r="BM160" s="224" t="s">
        <v>698</v>
      </c>
    </row>
    <row r="161" spans="1:47" s="2" customFormat="1" ht="12">
      <c r="A161" s="40"/>
      <c r="B161" s="41"/>
      <c r="C161" s="42"/>
      <c r="D161" s="248" t="s">
        <v>168</v>
      </c>
      <c r="E161" s="42"/>
      <c r="F161" s="249" t="s">
        <v>699</v>
      </c>
      <c r="G161" s="42"/>
      <c r="H161" s="42"/>
      <c r="I161" s="250"/>
      <c r="J161" s="42"/>
      <c r="K161" s="42"/>
      <c r="L161" s="46"/>
      <c r="M161" s="251"/>
      <c r="N161" s="252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168</v>
      </c>
      <c r="AU161" s="19" t="s">
        <v>83</v>
      </c>
    </row>
    <row r="162" spans="1:51" s="14" customFormat="1" ht="12">
      <c r="A162" s="14"/>
      <c r="B162" s="238"/>
      <c r="C162" s="239"/>
      <c r="D162" s="228" t="s">
        <v>145</v>
      </c>
      <c r="E162" s="240" t="s">
        <v>18</v>
      </c>
      <c r="F162" s="241" t="s">
        <v>615</v>
      </c>
      <c r="G162" s="239"/>
      <c r="H162" s="240" t="s">
        <v>18</v>
      </c>
      <c r="I162" s="242"/>
      <c r="J162" s="239"/>
      <c r="K162" s="239"/>
      <c r="L162" s="243"/>
      <c r="M162" s="244"/>
      <c r="N162" s="245"/>
      <c r="O162" s="245"/>
      <c r="P162" s="245"/>
      <c r="Q162" s="245"/>
      <c r="R162" s="245"/>
      <c r="S162" s="245"/>
      <c r="T162" s="246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7" t="s">
        <v>145</v>
      </c>
      <c r="AU162" s="247" t="s">
        <v>83</v>
      </c>
      <c r="AV162" s="14" t="s">
        <v>81</v>
      </c>
      <c r="AW162" s="14" t="s">
        <v>36</v>
      </c>
      <c r="AX162" s="14" t="s">
        <v>74</v>
      </c>
      <c r="AY162" s="247" t="s">
        <v>136</v>
      </c>
    </row>
    <row r="163" spans="1:51" s="14" customFormat="1" ht="12">
      <c r="A163" s="14"/>
      <c r="B163" s="238"/>
      <c r="C163" s="239"/>
      <c r="D163" s="228" t="s">
        <v>145</v>
      </c>
      <c r="E163" s="240" t="s">
        <v>18</v>
      </c>
      <c r="F163" s="241" t="s">
        <v>700</v>
      </c>
      <c r="G163" s="239"/>
      <c r="H163" s="240" t="s">
        <v>18</v>
      </c>
      <c r="I163" s="242"/>
      <c r="J163" s="239"/>
      <c r="K163" s="239"/>
      <c r="L163" s="243"/>
      <c r="M163" s="244"/>
      <c r="N163" s="245"/>
      <c r="O163" s="245"/>
      <c r="P163" s="245"/>
      <c r="Q163" s="245"/>
      <c r="R163" s="245"/>
      <c r="S163" s="245"/>
      <c r="T163" s="246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7" t="s">
        <v>145</v>
      </c>
      <c r="AU163" s="247" t="s">
        <v>83</v>
      </c>
      <c r="AV163" s="14" t="s">
        <v>81</v>
      </c>
      <c r="AW163" s="14" t="s">
        <v>36</v>
      </c>
      <c r="AX163" s="14" t="s">
        <v>74</v>
      </c>
      <c r="AY163" s="247" t="s">
        <v>136</v>
      </c>
    </row>
    <row r="164" spans="1:51" s="13" customFormat="1" ht="12">
      <c r="A164" s="13"/>
      <c r="B164" s="226"/>
      <c r="C164" s="227"/>
      <c r="D164" s="228" t="s">
        <v>145</v>
      </c>
      <c r="E164" s="229" t="s">
        <v>18</v>
      </c>
      <c r="F164" s="230" t="s">
        <v>701</v>
      </c>
      <c r="G164" s="227"/>
      <c r="H164" s="231">
        <v>150.4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145</v>
      </c>
      <c r="AU164" s="237" t="s">
        <v>83</v>
      </c>
      <c r="AV164" s="13" t="s">
        <v>83</v>
      </c>
      <c r="AW164" s="13" t="s">
        <v>36</v>
      </c>
      <c r="AX164" s="13" t="s">
        <v>74</v>
      </c>
      <c r="AY164" s="237" t="s">
        <v>136</v>
      </c>
    </row>
    <row r="165" spans="1:51" s="13" customFormat="1" ht="12">
      <c r="A165" s="13"/>
      <c r="B165" s="226"/>
      <c r="C165" s="227"/>
      <c r="D165" s="228" t="s">
        <v>145</v>
      </c>
      <c r="E165" s="229" t="s">
        <v>18</v>
      </c>
      <c r="F165" s="230" t="s">
        <v>702</v>
      </c>
      <c r="G165" s="227"/>
      <c r="H165" s="231">
        <v>77.23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145</v>
      </c>
      <c r="AU165" s="237" t="s">
        <v>83</v>
      </c>
      <c r="AV165" s="13" t="s">
        <v>83</v>
      </c>
      <c r="AW165" s="13" t="s">
        <v>36</v>
      </c>
      <c r="AX165" s="13" t="s">
        <v>74</v>
      </c>
      <c r="AY165" s="237" t="s">
        <v>136</v>
      </c>
    </row>
    <row r="166" spans="1:51" s="16" customFormat="1" ht="12">
      <c r="A166" s="16"/>
      <c r="B166" s="264"/>
      <c r="C166" s="265"/>
      <c r="D166" s="228" t="s">
        <v>145</v>
      </c>
      <c r="E166" s="266" t="s">
        <v>18</v>
      </c>
      <c r="F166" s="267" t="s">
        <v>221</v>
      </c>
      <c r="G166" s="265"/>
      <c r="H166" s="268">
        <v>227.63</v>
      </c>
      <c r="I166" s="269"/>
      <c r="J166" s="265"/>
      <c r="K166" s="265"/>
      <c r="L166" s="270"/>
      <c r="M166" s="271"/>
      <c r="N166" s="272"/>
      <c r="O166" s="272"/>
      <c r="P166" s="272"/>
      <c r="Q166" s="272"/>
      <c r="R166" s="272"/>
      <c r="S166" s="272"/>
      <c r="T166" s="273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T166" s="274" t="s">
        <v>145</v>
      </c>
      <c r="AU166" s="274" t="s">
        <v>83</v>
      </c>
      <c r="AV166" s="16" t="s">
        <v>151</v>
      </c>
      <c r="AW166" s="16" t="s">
        <v>36</v>
      </c>
      <c r="AX166" s="16" t="s">
        <v>74</v>
      </c>
      <c r="AY166" s="274" t="s">
        <v>136</v>
      </c>
    </row>
    <row r="167" spans="1:51" s="13" customFormat="1" ht="12">
      <c r="A167" s="13"/>
      <c r="B167" s="226"/>
      <c r="C167" s="227"/>
      <c r="D167" s="228" t="s">
        <v>145</v>
      </c>
      <c r="E167" s="229" t="s">
        <v>18</v>
      </c>
      <c r="F167" s="230" t="s">
        <v>703</v>
      </c>
      <c r="G167" s="227"/>
      <c r="H167" s="231">
        <v>227.63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145</v>
      </c>
      <c r="AU167" s="237" t="s">
        <v>83</v>
      </c>
      <c r="AV167" s="13" t="s">
        <v>83</v>
      </c>
      <c r="AW167" s="13" t="s">
        <v>36</v>
      </c>
      <c r="AX167" s="13" t="s">
        <v>74</v>
      </c>
      <c r="AY167" s="237" t="s">
        <v>136</v>
      </c>
    </row>
    <row r="168" spans="1:51" s="16" customFormat="1" ht="12">
      <c r="A168" s="16"/>
      <c r="B168" s="264"/>
      <c r="C168" s="265"/>
      <c r="D168" s="228" t="s">
        <v>145</v>
      </c>
      <c r="E168" s="266" t="s">
        <v>18</v>
      </c>
      <c r="F168" s="267" t="s">
        <v>221</v>
      </c>
      <c r="G168" s="265"/>
      <c r="H168" s="268">
        <v>227.63</v>
      </c>
      <c r="I168" s="269"/>
      <c r="J168" s="265"/>
      <c r="K168" s="265"/>
      <c r="L168" s="270"/>
      <c r="M168" s="271"/>
      <c r="N168" s="272"/>
      <c r="O168" s="272"/>
      <c r="P168" s="272"/>
      <c r="Q168" s="272"/>
      <c r="R168" s="272"/>
      <c r="S168" s="272"/>
      <c r="T168" s="273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74" t="s">
        <v>145</v>
      </c>
      <c r="AU168" s="274" t="s">
        <v>83</v>
      </c>
      <c r="AV168" s="16" t="s">
        <v>151</v>
      </c>
      <c r="AW168" s="16" t="s">
        <v>36</v>
      </c>
      <c r="AX168" s="16" t="s">
        <v>74</v>
      </c>
      <c r="AY168" s="274" t="s">
        <v>136</v>
      </c>
    </row>
    <row r="169" spans="1:51" s="15" customFormat="1" ht="12">
      <c r="A169" s="15"/>
      <c r="B169" s="253"/>
      <c r="C169" s="254"/>
      <c r="D169" s="228" t="s">
        <v>145</v>
      </c>
      <c r="E169" s="255" t="s">
        <v>18</v>
      </c>
      <c r="F169" s="256" t="s">
        <v>173</v>
      </c>
      <c r="G169" s="254"/>
      <c r="H169" s="257">
        <v>455.26</v>
      </c>
      <c r="I169" s="258"/>
      <c r="J169" s="254"/>
      <c r="K169" s="254"/>
      <c r="L169" s="259"/>
      <c r="M169" s="260"/>
      <c r="N169" s="261"/>
      <c r="O169" s="261"/>
      <c r="P169" s="261"/>
      <c r="Q169" s="261"/>
      <c r="R169" s="261"/>
      <c r="S169" s="261"/>
      <c r="T169" s="262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3" t="s">
        <v>145</v>
      </c>
      <c r="AU169" s="263" t="s">
        <v>83</v>
      </c>
      <c r="AV169" s="15" t="s">
        <v>143</v>
      </c>
      <c r="AW169" s="15" t="s">
        <v>36</v>
      </c>
      <c r="AX169" s="15" t="s">
        <v>81</v>
      </c>
      <c r="AY169" s="263" t="s">
        <v>136</v>
      </c>
    </row>
    <row r="170" spans="1:65" s="2" customFormat="1" ht="22.2" customHeight="1">
      <c r="A170" s="40"/>
      <c r="B170" s="41"/>
      <c r="C170" s="214" t="s">
        <v>265</v>
      </c>
      <c r="D170" s="214" t="s">
        <v>139</v>
      </c>
      <c r="E170" s="215" t="s">
        <v>704</v>
      </c>
      <c r="F170" s="216" t="s">
        <v>705</v>
      </c>
      <c r="G170" s="217" t="s">
        <v>165</v>
      </c>
      <c r="H170" s="218">
        <v>243.46</v>
      </c>
      <c r="I170" s="219"/>
      <c r="J170" s="218">
        <f>ROUND(I170*H170,2)</f>
        <v>0</v>
      </c>
      <c r="K170" s="216" t="s">
        <v>166</v>
      </c>
      <c r="L170" s="46"/>
      <c r="M170" s="220" t="s">
        <v>18</v>
      </c>
      <c r="N170" s="221" t="s">
        <v>45</v>
      </c>
      <c r="O170" s="86"/>
      <c r="P170" s="222">
        <f>O170*H170</f>
        <v>0</v>
      </c>
      <c r="Q170" s="222">
        <v>0.00027</v>
      </c>
      <c r="R170" s="222">
        <f>Q170*H170</f>
        <v>0.0657342</v>
      </c>
      <c r="S170" s="222">
        <v>0</v>
      </c>
      <c r="T170" s="223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4" t="s">
        <v>143</v>
      </c>
      <c r="AT170" s="224" t="s">
        <v>139</v>
      </c>
      <c r="AU170" s="224" t="s">
        <v>83</v>
      </c>
      <c r="AY170" s="19" t="s">
        <v>136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9" t="s">
        <v>81</v>
      </c>
      <c r="BK170" s="225">
        <f>ROUND(I170*H170,2)</f>
        <v>0</v>
      </c>
      <c r="BL170" s="19" t="s">
        <v>143</v>
      </c>
      <c r="BM170" s="224" t="s">
        <v>706</v>
      </c>
    </row>
    <row r="171" spans="1:47" s="2" customFormat="1" ht="12">
      <c r="A171" s="40"/>
      <c r="B171" s="41"/>
      <c r="C171" s="42"/>
      <c r="D171" s="248" t="s">
        <v>168</v>
      </c>
      <c r="E171" s="42"/>
      <c r="F171" s="249" t="s">
        <v>707</v>
      </c>
      <c r="G171" s="42"/>
      <c r="H171" s="42"/>
      <c r="I171" s="250"/>
      <c r="J171" s="42"/>
      <c r="K171" s="42"/>
      <c r="L171" s="46"/>
      <c r="M171" s="251"/>
      <c r="N171" s="252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168</v>
      </c>
      <c r="AU171" s="19" t="s">
        <v>83</v>
      </c>
    </row>
    <row r="172" spans="1:51" s="14" customFormat="1" ht="12">
      <c r="A172" s="14"/>
      <c r="B172" s="238"/>
      <c r="C172" s="239"/>
      <c r="D172" s="228" t="s">
        <v>145</v>
      </c>
      <c r="E172" s="240" t="s">
        <v>18</v>
      </c>
      <c r="F172" s="241" t="s">
        <v>615</v>
      </c>
      <c r="G172" s="239"/>
      <c r="H172" s="240" t="s">
        <v>18</v>
      </c>
      <c r="I172" s="242"/>
      <c r="J172" s="239"/>
      <c r="K172" s="239"/>
      <c r="L172" s="243"/>
      <c r="M172" s="244"/>
      <c r="N172" s="245"/>
      <c r="O172" s="245"/>
      <c r="P172" s="245"/>
      <c r="Q172" s="245"/>
      <c r="R172" s="245"/>
      <c r="S172" s="245"/>
      <c r="T172" s="24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47" t="s">
        <v>145</v>
      </c>
      <c r="AU172" s="247" t="s">
        <v>83</v>
      </c>
      <c r="AV172" s="14" t="s">
        <v>81</v>
      </c>
      <c r="AW172" s="14" t="s">
        <v>36</v>
      </c>
      <c r="AX172" s="14" t="s">
        <v>74</v>
      </c>
      <c r="AY172" s="247" t="s">
        <v>136</v>
      </c>
    </row>
    <row r="173" spans="1:51" s="14" customFormat="1" ht="12">
      <c r="A173" s="14"/>
      <c r="B173" s="238"/>
      <c r="C173" s="239"/>
      <c r="D173" s="228" t="s">
        <v>145</v>
      </c>
      <c r="E173" s="240" t="s">
        <v>18</v>
      </c>
      <c r="F173" s="241" t="s">
        <v>700</v>
      </c>
      <c r="G173" s="239"/>
      <c r="H173" s="240" t="s">
        <v>18</v>
      </c>
      <c r="I173" s="242"/>
      <c r="J173" s="239"/>
      <c r="K173" s="239"/>
      <c r="L173" s="243"/>
      <c r="M173" s="244"/>
      <c r="N173" s="245"/>
      <c r="O173" s="245"/>
      <c r="P173" s="245"/>
      <c r="Q173" s="245"/>
      <c r="R173" s="245"/>
      <c r="S173" s="245"/>
      <c r="T173" s="24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7" t="s">
        <v>145</v>
      </c>
      <c r="AU173" s="247" t="s">
        <v>83</v>
      </c>
      <c r="AV173" s="14" t="s">
        <v>81</v>
      </c>
      <c r="AW173" s="14" t="s">
        <v>36</v>
      </c>
      <c r="AX173" s="14" t="s">
        <v>74</v>
      </c>
      <c r="AY173" s="247" t="s">
        <v>136</v>
      </c>
    </row>
    <row r="174" spans="1:51" s="13" customFormat="1" ht="12">
      <c r="A174" s="13"/>
      <c r="B174" s="226"/>
      <c r="C174" s="227"/>
      <c r="D174" s="228" t="s">
        <v>145</v>
      </c>
      <c r="E174" s="229" t="s">
        <v>18</v>
      </c>
      <c r="F174" s="230" t="s">
        <v>708</v>
      </c>
      <c r="G174" s="227"/>
      <c r="H174" s="231">
        <v>121.73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145</v>
      </c>
      <c r="AU174" s="237" t="s">
        <v>83</v>
      </c>
      <c r="AV174" s="13" t="s">
        <v>83</v>
      </c>
      <c r="AW174" s="13" t="s">
        <v>36</v>
      </c>
      <c r="AX174" s="13" t="s">
        <v>74</v>
      </c>
      <c r="AY174" s="237" t="s">
        <v>136</v>
      </c>
    </row>
    <row r="175" spans="1:51" s="13" customFormat="1" ht="12">
      <c r="A175" s="13"/>
      <c r="B175" s="226"/>
      <c r="C175" s="227"/>
      <c r="D175" s="228" t="s">
        <v>145</v>
      </c>
      <c r="E175" s="229" t="s">
        <v>18</v>
      </c>
      <c r="F175" s="230" t="s">
        <v>709</v>
      </c>
      <c r="G175" s="227"/>
      <c r="H175" s="231">
        <v>121.73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145</v>
      </c>
      <c r="AU175" s="237" t="s">
        <v>83</v>
      </c>
      <c r="AV175" s="13" t="s">
        <v>83</v>
      </c>
      <c r="AW175" s="13" t="s">
        <v>36</v>
      </c>
      <c r="AX175" s="13" t="s">
        <v>74</v>
      </c>
      <c r="AY175" s="237" t="s">
        <v>136</v>
      </c>
    </row>
    <row r="176" spans="1:51" s="15" customFormat="1" ht="12">
      <c r="A176" s="15"/>
      <c r="B176" s="253"/>
      <c r="C176" s="254"/>
      <c r="D176" s="228" t="s">
        <v>145</v>
      </c>
      <c r="E176" s="255" t="s">
        <v>18</v>
      </c>
      <c r="F176" s="256" t="s">
        <v>173</v>
      </c>
      <c r="G176" s="254"/>
      <c r="H176" s="257">
        <v>243.46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3" t="s">
        <v>145</v>
      </c>
      <c r="AU176" s="263" t="s">
        <v>83</v>
      </c>
      <c r="AV176" s="15" t="s">
        <v>143</v>
      </c>
      <c r="AW176" s="15" t="s">
        <v>36</v>
      </c>
      <c r="AX176" s="15" t="s">
        <v>81</v>
      </c>
      <c r="AY176" s="263" t="s">
        <v>136</v>
      </c>
    </row>
    <row r="177" spans="1:65" s="2" customFormat="1" ht="14.4" customHeight="1">
      <c r="A177" s="40"/>
      <c r="B177" s="41"/>
      <c r="C177" s="278" t="s">
        <v>272</v>
      </c>
      <c r="D177" s="278" t="s">
        <v>689</v>
      </c>
      <c r="E177" s="279" t="s">
        <v>710</v>
      </c>
      <c r="F177" s="280" t="s">
        <v>711</v>
      </c>
      <c r="G177" s="281" t="s">
        <v>165</v>
      </c>
      <c r="H177" s="282">
        <v>838.46</v>
      </c>
      <c r="I177" s="283"/>
      <c r="J177" s="282">
        <f>ROUND(I177*H177,2)</f>
        <v>0</v>
      </c>
      <c r="K177" s="280" t="s">
        <v>166</v>
      </c>
      <c r="L177" s="284"/>
      <c r="M177" s="285" t="s">
        <v>18</v>
      </c>
      <c r="N177" s="286" t="s">
        <v>45</v>
      </c>
      <c r="O177" s="86"/>
      <c r="P177" s="222">
        <f>O177*H177</f>
        <v>0</v>
      </c>
      <c r="Q177" s="222">
        <v>0.0004</v>
      </c>
      <c r="R177" s="222">
        <f>Q177*H177</f>
        <v>0.335384</v>
      </c>
      <c r="S177" s="222">
        <v>0</v>
      </c>
      <c r="T177" s="223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4" t="s">
        <v>137</v>
      </c>
      <c r="AT177" s="224" t="s">
        <v>689</v>
      </c>
      <c r="AU177" s="224" t="s">
        <v>83</v>
      </c>
      <c r="AY177" s="19" t="s">
        <v>136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9" t="s">
        <v>81</v>
      </c>
      <c r="BK177" s="225">
        <f>ROUND(I177*H177,2)</f>
        <v>0</v>
      </c>
      <c r="BL177" s="19" t="s">
        <v>143</v>
      </c>
      <c r="BM177" s="224" t="s">
        <v>712</v>
      </c>
    </row>
    <row r="178" spans="1:51" s="14" customFormat="1" ht="12">
      <c r="A178" s="14"/>
      <c r="B178" s="238"/>
      <c r="C178" s="239"/>
      <c r="D178" s="228" t="s">
        <v>145</v>
      </c>
      <c r="E178" s="240" t="s">
        <v>18</v>
      </c>
      <c r="F178" s="241" t="s">
        <v>713</v>
      </c>
      <c r="G178" s="239"/>
      <c r="H178" s="240" t="s">
        <v>18</v>
      </c>
      <c r="I178" s="242"/>
      <c r="J178" s="239"/>
      <c r="K178" s="239"/>
      <c r="L178" s="243"/>
      <c r="M178" s="244"/>
      <c r="N178" s="245"/>
      <c r="O178" s="245"/>
      <c r="P178" s="245"/>
      <c r="Q178" s="245"/>
      <c r="R178" s="245"/>
      <c r="S178" s="245"/>
      <c r="T178" s="246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7" t="s">
        <v>145</v>
      </c>
      <c r="AU178" s="247" t="s">
        <v>83</v>
      </c>
      <c r="AV178" s="14" t="s">
        <v>81</v>
      </c>
      <c r="AW178" s="14" t="s">
        <v>36</v>
      </c>
      <c r="AX178" s="14" t="s">
        <v>74</v>
      </c>
      <c r="AY178" s="247" t="s">
        <v>136</v>
      </c>
    </row>
    <row r="179" spans="1:51" s="13" customFormat="1" ht="12">
      <c r="A179" s="13"/>
      <c r="B179" s="226"/>
      <c r="C179" s="227"/>
      <c r="D179" s="228" t="s">
        <v>145</v>
      </c>
      <c r="E179" s="229" t="s">
        <v>18</v>
      </c>
      <c r="F179" s="230" t="s">
        <v>714</v>
      </c>
      <c r="G179" s="227"/>
      <c r="H179" s="231">
        <v>838.46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145</v>
      </c>
      <c r="AU179" s="237" t="s">
        <v>83</v>
      </c>
      <c r="AV179" s="13" t="s">
        <v>83</v>
      </c>
      <c r="AW179" s="13" t="s">
        <v>36</v>
      </c>
      <c r="AX179" s="13" t="s">
        <v>74</v>
      </c>
      <c r="AY179" s="237" t="s">
        <v>136</v>
      </c>
    </row>
    <row r="180" spans="1:51" s="15" customFormat="1" ht="12">
      <c r="A180" s="15"/>
      <c r="B180" s="253"/>
      <c r="C180" s="254"/>
      <c r="D180" s="228" t="s">
        <v>145</v>
      </c>
      <c r="E180" s="255" t="s">
        <v>18</v>
      </c>
      <c r="F180" s="256" t="s">
        <v>173</v>
      </c>
      <c r="G180" s="254"/>
      <c r="H180" s="257">
        <v>838.46</v>
      </c>
      <c r="I180" s="258"/>
      <c r="J180" s="254"/>
      <c r="K180" s="254"/>
      <c r="L180" s="259"/>
      <c r="M180" s="260"/>
      <c r="N180" s="261"/>
      <c r="O180" s="261"/>
      <c r="P180" s="261"/>
      <c r="Q180" s="261"/>
      <c r="R180" s="261"/>
      <c r="S180" s="261"/>
      <c r="T180" s="262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3" t="s">
        <v>145</v>
      </c>
      <c r="AU180" s="263" t="s">
        <v>83</v>
      </c>
      <c r="AV180" s="15" t="s">
        <v>143</v>
      </c>
      <c r="AW180" s="15" t="s">
        <v>36</v>
      </c>
      <c r="AX180" s="15" t="s">
        <v>81</v>
      </c>
      <c r="AY180" s="263" t="s">
        <v>136</v>
      </c>
    </row>
    <row r="181" spans="1:65" s="2" customFormat="1" ht="14.4" customHeight="1">
      <c r="A181" s="40"/>
      <c r="B181" s="41"/>
      <c r="C181" s="214" t="s">
        <v>280</v>
      </c>
      <c r="D181" s="214" t="s">
        <v>139</v>
      </c>
      <c r="E181" s="215" t="s">
        <v>715</v>
      </c>
      <c r="F181" s="216" t="s">
        <v>716</v>
      </c>
      <c r="G181" s="217" t="s">
        <v>619</v>
      </c>
      <c r="H181" s="218">
        <v>89.77</v>
      </c>
      <c r="I181" s="219"/>
      <c r="J181" s="218">
        <f>ROUND(I181*H181,2)</f>
        <v>0</v>
      </c>
      <c r="K181" s="216" t="s">
        <v>18</v>
      </c>
      <c r="L181" s="46"/>
      <c r="M181" s="220" t="s">
        <v>18</v>
      </c>
      <c r="N181" s="221" t="s">
        <v>45</v>
      </c>
      <c r="O181" s="86"/>
      <c r="P181" s="222">
        <f>O181*H181</f>
        <v>0</v>
      </c>
      <c r="Q181" s="222">
        <v>1.92</v>
      </c>
      <c r="R181" s="222">
        <f>Q181*H181</f>
        <v>172.3584</v>
      </c>
      <c r="S181" s="222">
        <v>0</v>
      </c>
      <c r="T181" s="223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4" t="s">
        <v>143</v>
      </c>
      <c r="AT181" s="224" t="s">
        <v>139</v>
      </c>
      <c r="AU181" s="224" t="s">
        <v>83</v>
      </c>
      <c r="AY181" s="19" t="s">
        <v>136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9" t="s">
        <v>81</v>
      </c>
      <c r="BK181" s="225">
        <f>ROUND(I181*H181,2)</f>
        <v>0</v>
      </c>
      <c r="BL181" s="19" t="s">
        <v>143</v>
      </c>
      <c r="BM181" s="224" t="s">
        <v>717</v>
      </c>
    </row>
    <row r="182" spans="1:51" s="14" customFormat="1" ht="12">
      <c r="A182" s="14"/>
      <c r="B182" s="238"/>
      <c r="C182" s="239"/>
      <c r="D182" s="228" t="s">
        <v>145</v>
      </c>
      <c r="E182" s="240" t="s">
        <v>18</v>
      </c>
      <c r="F182" s="241" t="s">
        <v>615</v>
      </c>
      <c r="G182" s="239"/>
      <c r="H182" s="240" t="s">
        <v>18</v>
      </c>
      <c r="I182" s="242"/>
      <c r="J182" s="239"/>
      <c r="K182" s="239"/>
      <c r="L182" s="243"/>
      <c r="M182" s="244"/>
      <c r="N182" s="245"/>
      <c r="O182" s="245"/>
      <c r="P182" s="245"/>
      <c r="Q182" s="245"/>
      <c r="R182" s="245"/>
      <c r="S182" s="245"/>
      <c r="T182" s="24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7" t="s">
        <v>145</v>
      </c>
      <c r="AU182" s="247" t="s">
        <v>83</v>
      </c>
      <c r="AV182" s="14" t="s">
        <v>81</v>
      </c>
      <c r="AW182" s="14" t="s">
        <v>36</v>
      </c>
      <c r="AX182" s="14" t="s">
        <v>74</v>
      </c>
      <c r="AY182" s="247" t="s">
        <v>136</v>
      </c>
    </row>
    <row r="183" spans="1:51" s="13" customFormat="1" ht="12">
      <c r="A183" s="13"/>
      <c r="B183" s="226"/>
      <c r="C183" s="227"/>
      <c r="D183" s="228" t="s">
        <v>145</v>
      </c>
      <c r="E183" s="229" t="s">
        <v>18</v>
      </c>
      <c r="F183" s="230" t="s">
        <v>718</v>
      </c>
      <c r="G183" s="227"/>
      <c r="H183" s="231">
        <v>30.08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145</v>
      </c>
      <c r="AU183" s="237" t="s">
        <v>83</v>
      </c>
      <c r="AV183" s="13" t="s">
        <v>83</v>
      </c>
      <c r="AW183" s="13" t="s">
        <v>36</v>
      </c>
      <c r="AX183" s="13" t="s">
        <v>74</v>
      </c>
      <c r="AY183" s="237" t="s">
        <v>136</v>
      </c>
    </row>
    <row r="184" spans="1:51" s="13" customFormat="1" ht="12">
      <c r="A184" s="13"/>
      <c r="B184" s="226"/>
      <c r="C184" s="227"/>
      <c r="D184" s="228" t="s">
        <v>145</v>
      </c>
      <c r="E184" s="229" t="s">
        <v>18</v>
      </c>
      <c r="F184" s="230" t="s">
        <v>719</v>
      </c>
      <c r="G184" s="227"/>
      <c r="H184" s="231">
        <v>23.17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145</v>
      </c>
      <c r="AU184" s="237" t="s">
        <v>83</v>
      </c>
      <c r="AV184" s="13" t="s">
        <v>83</v>
      </c>
      <c r="AW184" s="13" t="s">
        <v>36</v>
      </c>
      <c r="AX184" s="13" t="s">
        <v>74</v>
      </c>
      <c r="AY184" s="237" t="s">
        <v>136</v>
      </c>
    </row>
    <row r="185" spans="1:51" s="13" customFormat="1" ht="12">
      <c r="A185" s="13"/>
      <c r="B185" s="226"/>
      <c r="C185" s="227"/>
      <c r="D185" s="228" t="s">
        <v>145</v>
      </c>
      <c r="E185" s="229" t="s">
        <v>18</v>
      </c>
      <c r="F185" s="230" t="s">
        <v>720</v>
      </c>
      <c r="G185" s="227"/>
      <c r="H185" s="231">
        <v>36.52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145</v>
      </c>
      <c r="AU185" s="237" t="s">
        <v>83</v>
      </c>
      <c r="AV185" s="13" t="s">
        <v>83</v>
      </c>
      <c r="AW185" s="13" t="s">
        <v>36</v>
      </c>
      <c r="AX185" s="13" t="s">
        <v>74</v>
      </c>
      <c r="AY185" s="237" t="s">
        <v>136</v>
      </c>
    </row>
    <row r="186" spans="1:51" s="15" customFormat="1" ht="12">
      <c r="A186" s="15"/>
      <c r="B186" s="253"/>
      <c r="C186" s="254"/>
      <c r="D186" s="228" t="s">
        <v>145</v>
      </c>
      <c r="E186" s="255" t="s">
        <v>18</v>
      </c>
      <c r="F186" s="256" t="s">
        <v>173</v>
      </c>
      <c r="G186" s="254"/>
      <c r="H186" s="257">
        <v>89.77</v>
      </c>
      <c r="I186" s="258"/>
      <c r="J186" s="254"/>
      <c r="K186" s="254"/>
      <c r="L186" s="259"/>
      <c r="M186" s="260"/>
      <c r="N186" s="261"/>
      <c r="O186" s="261"/>
      <c r="P186" s="261"/>
      <c r="Q186" s="261"/>
      <c r="R186" s="261"/>
      <c r="S186" s="261"/>
      <c r="T186" s="26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3" t="s">
        <v>145</v>
      </c>
      <c r="AU186" s="263" t="s">
        <v>83</v>
      </c>
      <c r="AV186" s="15" t="s">
        <v>143</v>
      </c>
      <c r="AW186" s="15" t="s">
        <v>36</v>
      </c>
      <c r="AX186" s="15" t="s">
        <v>81</v>
      </c>
      <c r="AY186" s="263" t="s">
        <v>136</v>
      </c>
    </row>
    <row r="187" spans="1:65" s="2" customFormat="1" ht="14.4" customHeight="1">
      <c r="A187" s="40"/>
      <c r="B187" s="41"/>
      <c r="C187" s="214" t="s">
        <v>284</v>
      </c>
      <c r="D187" s="214" t="s">
        <v>139</v>
      </c>
      <c r="E187" s="215" t="s">
        <v>721</v>
      </c>
      <c r="F187" s="216" t="s">
        <v>722</v>
      </c>
      <c r="G187" s="217" t="s">
        <v>275</v>
      </c>
      <c r="H187" s="218">
        <v>77.64</v>
      </c>
      <c r="I187" s="219"/>
      <c r="J187" s="218">
        <f>ROUND(I187*H187,2)</f>
        <v>0</v>
      </c>
      <c r="K187" s="216" t="s">
        <v>166</v>
      </c>
      <c r="L187" s="46"/>
      <c r="M187" s="220" t="s">
        <v>18</v>
      </c>
      <c r="N187" s="221" t="s">
        <v>45</v>
      </c>
      <c r="O187" s="86"/>
      <c r="P187" s="222">
        <f>O187*H187</f>
        <v>0</v>
      </c>
      <c r="Q187" s="222">
        <v>0.00049</v>
      </c>
      <c r="R187" s="222">
        <f>Q187*H187</f>
        <v>0.0380436</v>
      </c>
      <c r="S187" s="222">
        <v>0</v>
      </c>
      <c r="T187" s="223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4" t="s">
        <v>143</v>
      </c>
      <c r="AT187" s="224" t="s">
        <v>139</v>
      </c>
      <c r="AU187" s="224" t="s">
        <v>83</v>
      </c>
      <c r="AY187" s="19" t="s">
        <v>136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9" t="s">
        <v>81</v>
      </c>
      <c r="BK187" s="225">
        <f>ROUND(I187*H187,2)</f>
        <v>0</v>
      </c>
      <c r="BL187" s="19" t="s">
        <v>143</v>
      </c>
      <c r="BM187" s="224" t="s">
        <v>723</v>
      </c>
    </row>
    <row r="188" spans="1:47" s="2" customFormat="1" ht="12">
      <c r="A188" s="40"/>
      <c r="B188" s="41"/>
      <c r="C188" s="42"/>
      <c r="D188" s="248" t="s">
        <v>168</v>
      </c>
      <c r="E188" s="42"/>
      <c r="F188" s="249" t="s">
        <v>724</v>
      </c>
      <c r="G188" s="42"/>
      <c r="H188" s="42"/>
      <c r="I188" s="250"/>
      <c r="J188" s="42"/>
      <c r="K188" s="42"/>
      <c r="L188" s="46"/>
      <c r="M188" s="251"/>
      <c r="N188" s="252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168</v>
      </c>
      <c r="AU188" s="19" t="s">
        <v>83</v>
      </c>
    </row>
    <row r="189" spans="1:51" s="14" customFormat="1" ht="12">
      <c r="A189" s="14"/>
      <c r="B189" s="238"/>
      <c r="C189" s="239"/>
      <c r="D189" s="228" t="s">
        <v>145</v>
      </c>
      <c r="E189" s="240" t="s">
        <v>18</v>
      </c>
      <c r="F189" s="241" t="s">
        <v>615</v>
      </c>
      <c r="G189" s="239"/>
      <c r="H189" s="240" t="s">
        <v>18</v>
      </c>
      <c r="I189" s="242"/>
      <c r="J189" s="239"/>
      <c r="K189" s="239"/>
      <c r="L189" s="243"/>
      <c r="M189" s="244"/>
      <c r="N189" s="245"/>
      <c r="O189" s="245"/>
      <c r="P189" s="245"/>
      <c r="Q189" s="245"/>
      <c r="R189" s="245"/>
      <c r="S189" s="245"/>
      <c r="T189" s="246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7" t="s">
        <v>145</v>
      </c>
      <c r="AU189" s="247" t="s">
        <v>83</v>
      </c>
      <c r="AV189" s="14" t="s">
        <v>81</v>
      </c>
      <c r="AW189" s="14" t="s">
        <v>36</v>
      </c>
      <c r="AX189" s="14" t="s">
        <v>74</v>
      </c>
      <c r="AY189" s="247" t="s">
        <v>136</v>
      </c>
    </row>
    <row r="190" spans="1:51" s="13" customFormat="1" ht="12">
      <c r="A190" s="13"/>
      <c r="B190" s="226"/>
      <c r="C190" s="227"/>
      <c r="D190" s="228" t="s">
        <v>145</v>
      </c>
      <c r="E190" s="229" t="s">
        <v>18</v>
      </c>
      <c r="F190" s="230" t="s">
        <v>725</v>
      </c>
      <c r="G190" s="227"/>
      <c r="H190" s="231">
        <v>77.64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145</v>
      </c>
      <c r="AU190" s="237" t="s">
        <v>83</v>
      </c>
      <c r="AV190" s="13" t="s">
        <v>83</v>
      </c>
      <c r="AW190" s="13" t="s">
        <v>36</v>
      </c>
      <c r="AX190" s="13" t="s">
        <v>74</v>
      </c>
      <c r="AY190" s="237" t="s">
        <v>136</v>
      </c>
    </row>
    <row r="191" spans="1:51" s="15" customFormat="1" ht="12">
      <c r="A191" s="15"/>
      <c r="B191" s="253"/>
      <c r="C191" s="254"/>
      <c r="D191" s="228" t="s">
        <v>145</v>
      </c>
      <c r="E191" s="255" t="s">
        <v>18</v>
      </c>
      <c r="F191" s="256" t="s">
        <v>173</v>
      </c>
      <c r="G191" s="254"/>
      <c r="H191" s="257">
        <v>77.64</v>
      </c>
      <c r="I191" s="258"/>
      <c r="J191" s="254"/>
      <c r="K191" s="254"/>
      <c r="L191" s="259"/>
      <c r="M191" s="260"/>
      <c r="N191" s="261"/>
      <c r="O191" s="261"/>
      <c r="P191" s="261"/>
      <c r="Q191" s="261"/>
      <c r="R191" s="261"/>
      <c r="S191" s="261"/>
      <c r="T191" s="262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3" t="s">
        <v>145</v>
      </c>
      <c r="AU191" s="263" t="s">
        <v>83</v>
      </c>
      <c r="AV191" s="15" t="s">
        <v>143</v>
      </c>
      <c r="AW191" s="15" t="s">
        <v>36</v>
      </c>
      <c r="AX191" s="15" t="s">
        <v>81</v>
      </c>
      <c r="AY191" s="263" t="s">
        <v>136</v>
      </c>
    </row>
    <row r="192" spans="1:63" s="12" customFormat="1" ht="22.8" customHeight="1">
      <c r="A192" s="12"/>
      <c r="B192" s="198"/>
      <c r="C192" s="199"/>
      <c r="D192" s="200" t="s">
        <v>73</v>
      </c>
      <c r="E192" s="212" t="s">
        <v>151</v>
      </c>
      <c r="F192" s="212" t="s">
        <v>726</v>
      </c>
      <c r="G192" s="199"/>
      <c r="H192" s="199"/>
      <c r="I192" s="202"/>
      <c r="J192" s="213">
        <f>BK192</f>
        <v>0</v>
      </c>
      <c r="K192" s="199"/>
      <c r="L192" s="204"/>
      <c r="M192" s="205"/>
      <c r="N192" s="206"/>
      <c r="O192" s="206"/>
      <c r="P192" s="207">
        <f>SUM(P193:P201)</f>
        <v>0</v>
      </c>
      <c r="Q192" s="206"/>
      <c r="R192" s="207">
        <f>SUM(R193:R201)</f>
        <v>2.64255</v>
      </c>
      <c r="S192" s="206"/>
      <c r="T192" s="208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9" t="s">
        <v>81</v>
      </c>
      <c r="AT192" s="210" t="s">
        <v>73</v>
      </c>
      <c r="AU192" s="210" t="s">
        <v>81</v>
      </c>
      <c r="AY192" s="209" t="s">
        <v>136</v>
      </c>
      <c r="BK192" s="211">
        <f>SUM(BK193:BK201)</f>
        <v>0</v>
      </c>
    </row>
    <row r="193" spans="1:65" s="2" customFormat="1" ht="22.2" customHeight="1">
      <c r="A193" s="40"/>
      <c r="B193" s="41"/>
      <c r="C193" s="214" t="s">
        <v>7</v>
      </c>
      <c r="D193" s="214" t="s">
        <v>139</v>
      </c>
      <c r="E193" s="215" t="s">
        <v>727</v>
      </c>
      <c r="F193" s="216" t="s">
        <v>728</v>
      </c>
      <c r="G193" s="217" t="s">
        <v>142</v>
      </c>
      <c r="H193" s="218">
        <v>15</v>
      </c>
      <c r="I193" s="219"/>
      <c r="J193" s="218">
        <f>ROUND(I193*H193,2)</f>
        <v>0</v>
      </c>
      <c r="K193" s="216" t="s">
        <v>166</v>
      </c>
      <c r="L193" s="46"/>
      <c r="M193" s="220" t="s">
        <v>18</v>
      </c>
      <c r="N193" s="221" t="s">
        <v>45</v>
      </c>
      <c r="O193" s="86"/>
      <c r="P193" s="222">
        <f>O193*H193</f>
        <v>0</v>
      </c>
      <c r="Q193" s="222">
        <v>0.17489</v>
      </c>
      <c r="R193" s="222">
        <f>Q193*H193</f>
        <v>2.62335</v>
      </c>
      <c r="S193" s="222">
        <v>0</v>
      </c>
      <c r="T193" s="223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4" t="s">
        <v>143</v>
      </c>
      <c r="AT193" s="224" t="s">
        <v>139</v>
      </c>
      <c r="AU193" s="224" t="s">
        <v>83</v>
      </c>
      <c r="AY193" s="19" t="s">
        <v>136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9" t="s">
        <v>81</v>
      </c>
      <c r="BK193" s="225">
        <f>ROUND(I193*H193,2)</f>
        <v>0</v>
      </c>
      <c r="BL193" s="19" t="s">
        <v>143</v>
      </c>
      <c r="BM193" s="224" t="s">
        <v>729</v>
      </c>
    </row>
    <row r="194" spans="1:47" s="2" customFormat="1" ht="12">
      <c r="A194" s="40"/>
      <c r="B194" s="41"/>
      <c r="C194" s="42"/>
      <c r="D194" s="248" t="s">
        <v>168</v>
      </c>
      <c r="E194" s="42"/>
      <c r="F194" s="249" t="s">
        <v>730</v>
      </c>
      <c r="G194" s="42"/>
      <c r="H194" s="42"/>
      <c r="I194" s="250"/>
      <c r="J194" s="42"/>
      <c r="K194" s="42"/>
      <c r="L194" s="46"/>
      <c r="M194" s="251"/>
      <c r="N194" s="252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168</v>
      </c>
      <c r="AU194" s="19" t="s">
        <v>83</v>
      </c>
    </row>
    <row r="195" spans="1:51" s="13" customFormat="1" ht="12">
      <c r="A195" s="13"/>
      <c r="B195" s="226"/>
      <c r="C195" s="227"/>
      <c r="D195" s="228" t="s">
        <v>145</v>
      </c>
      <c r="E195" s="229" t="s">
        <v>18</v>
      </c>
      <c r="F195" s="230" t="s">
        <v>731</v>
      </c>
      <c r="G195" s="227"/>
      <c r="H195" s="231">
        <v>15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145</v>
      </c>
      <c r="AU195" s="237" t="s">
        <v>83</v>
      </c>
      <c r="AV195" s="13" t="s">
        <v>83</v>
      </c>
      <c r="AW195" s="13" t="s">
        <v>36</v>
      </c>
      <c r="AX195" s="13" t="s">
        <v>81</v>
      </c>
      <c r="AY195" s="237" t="s">
        <v>136</v>
      </c>
    </row>
    <row r="196" spans="1:65" s="2" customFormat="1" ht="14.4" customHeight="1">
      <c r="A196" s="40"/>
      <c r="B196" s="41"/>
      <c r="C196" s="214" t="s">
        <v>294</v>
      </c>
      <c r="D196" s="214" t="s">
        <v>139</v>
      </c>
      <c r="E196" s="215" t="s">
        <v>732</v>
      </c>
      <c r="F196" s="216" t="s">
        <v>733</v>
      </c>
      <c r="G196" s="217" t="s">
        <v>142</v>
      </c>
      <c r="H196" s="218">
        <v>16</v>
      </c>
      <c r="I196" s="219"/>
      <c r="J196" s="218">
        <f>ROUND(I196*H196,2)</f>
        <v>0</v>
      </c>
      <c r="K196" s="216" t="s">
        <v>166</v>
      </c>
      <c r="L196" s="46"/>
      <c r="M196" s="220" t="s">
        <v>18</v>
      </c>
      <c r="N196" s="221" t="s">
        <v>45</v>
      </c>
      <c r="O196" s="86"/>
      <c r="P196" s="222">
        <f>O196*H196</f>
        <v>0</v>
      </c>
      <c r="Q196" s="222">
        <v>0.0012</v>
      </c>
      <c r="R196" s="222">
        <f>Q196*H196</f>
        <v>0.0192</v>
      </c>
      <c r="S196" s="222">
        <v>0</v>
      </c>
      <c r="T196" s="223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4" t="s">
        <v>143</v>
      </c>
      <c r="AT196" s="224" t="s">
        <v>139</v>
      </c>
      <c r="AU196" s="224" t="s">
        <v>83</v>
      </c>
      <c r="AY196" s="19" t="s">
        <v>136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9" t="s">
        <v>81</v>
      </c>
      <c r="BK196" s="225">
        <f>ROUND(I196*H196,2)</f>
        <v>0</v>
      </c>
      <c r="BL196" s="19" t="s">
        <v>143</v>
      </c>
      <c r="BM196" s="224" t="s">
        <v>734</v>
      </c>
    </row>
    <row r="197" spans="1:47" s="2" customFormat="1" ht="12">
      <c r="A197" s="40"/>
      <c r="B197" s="41"/>
      <c r="C197" s="42"/>
      <c r="D197" s="248" t="s">
        <v>168</v>
      </c>
      <c r="E197" s="42"/>
      <c r="F197" s="249" t="s">
        <v>735</v>
      </c>
      <c r="G197" s="42"/>
      <c r="H197" s="42"/>
      <c r="I197" s="250"/>
      <c r="J197" s="42"/>
      <c r="K197" s="42"/>
      <c r="L197" s="46"/>
      <c r="M197" s="251"/>
      <c r="N197" s="252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168</v>
      </c>
      <c r="AU197" s="19" t="s">
        <v>83</v>
      </c>
    </row>
    <row r="198" spans="1:51" s="13" customFormat="1" ht="12">
      <c r="A198" s="13"/>
      <c r="B198" s="226"/>
      <c r="C198" s="227"/>
      <c r="D198" s="228" t="s">
        <v>145</v>
      </c>
      <c r="E198" s="229" t="s">
        <v>18</v>
      </c>
      <c r="F198" s="230" t="s">
        <v>736</v>
      </c>
      <c r="G198" s="227"/>
      <c r="H198" s="231">
        <v>16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145</v>
      </c>
      <c r="AU198" s="237" t="s">
        <v>83</v>
      </c>
      <c r="AV198" s="13" t="s">
        <v>83</v>
      </c>
      <c r="AW198" s="13" t="s">
        <v>36</v>
      </c>
      <c r="AX198" s="13" t="s">
        <v>81</v>
      </c>
      <c r="AY198" s="237" t="s">
        <v>136</v>
      </c>
    </row>
    <row r="199" spans="1:65" s="2" customFormat="1" ht="14.4" customHeight="1">
      <c r="A199" s="40"/>
      <c r="B199" s="41"/>
      <c r="C199" s="214" t="s">
        <v>300</v>
      </c>
      <c r="D199" s="214" t="s">
        <v>139</v>
      </c>
      <c r="E199" s="215" t="s">
        <v>737</v>
      </c>
      <c r="F199" s="216" t="s">
        <v>738</v>
      </c>
      <c r="G199" s="217" t="s">
        <v>275</v>
      </c>
      <c r="H199" s="218">
        <v>40</v>
      </c>
      <c r="I199" s="219"/>
      <c r="J199" s="218">
        <f>ROUND(I199*H199,2)</f>
        <v>0</v>
      </c>
      <c r="K199" s="216" t="s">
        <v>166</v>
      </c>
      <c r="L199" s="46"/>
      <c r="M199" s="220" t="s">
        <v>18</v>
      </c>
      <c r="N199" s="221" t="s">
        <v>45</v>
      </c>
      <c r="O199" s="86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4" t="s">
        <v>143</v>
      </c>
      <c r="AT199" s="224" t="s">
        <v>139</v>
      </c>
      <c r="AU199" s="224" t="s">
        <v>83</v>
      </c>
      <c r="AY199" s="19" t="s">
        <v>136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9" t="s">
        <v>81</v>
      </c>
      <c r="BK199" s="225">
        <f>ROUND(I199*H199,2)</f>
        <v>0</v>
      </c>
      <c r="BL199" s="19" t="s">
        <v>143</v>
      </c>
      <c r="BM199" s="224" t="s">
        <v>739</v>
      </c>
    </row>
    <row r="200" spans="1:47" s="2" customFormat="1" ht="12">
      <c r="A200" s="40"/>
      <c r="B200" s="41"/>
      <c r="C200" s="42"/>
      <c r="D200" s="248" t="s">
        <v>168</v>
      </c>
      <c r="E200" s="42"/>
      <c r="F200" s="249" t="s">
        <v>740</v>
      </c>
      <c r="G200" s="42"/>
      <c r="H200" s="42"/>
      <c r="I200" s="250"/>
      <c r="J200" s="42"/>
      <c r="K200" s="42"/>
      <c r="L200" s="46"/>
      <c r="M200" s="251"/>
      <c r="N200" s="252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168</v>
      </c>
      <c r="AU200" s="19" t="s">
        <v>83</v>
      </c>
    </row>
    <row r="201" spans="1:51" s="13" customFormat="1" ht="12">
      <c r="A201" s="13"/>
      <c r="B201" s="226"/>
      <c r="C201" s="227"/>
      <c r="D201" s="228" t="s">
        <v>145</v>
      </c>
      <c r="E201" s="229" t="s">
        <v>18</v>
      </c>
      <c r="F201" s="230" t="s">
        <v>741</v>
      </c>
      <c r="G201" s="227"/>
      <c r="H201" s="231">
        <v>40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145</v>
      </c>
      <c r="AU201" s="237" t="s">
        <v>83</v>
      </c>
      <c r="AV201" s="13" t="s">
        <v>83</v>
      </c>
      <c r="AW201" s="13" t="s">
        <v>36</v>
      </c>
      <c r="AX201" s="13" t="s">
        <v>81</v>
      </c>
      <c r="AY201" s="237" t="s">
        <v>136</v>
      </c>
    </row>
    <row r="202" spans="1:63" s="12" customFormat="1" ht="22.8" customHeight="1">
      <c r="A202" s="12"/>
      <c r="B202" s="198"/>
      <c r="C202" s="199"/>
      <c r="D202" s="200" t="s">
        <v>73</v>
      </c>
      <c r="E202" s="212" t="s">
        <v>174</v>
      </c>
      <c r="F202" s="212" t="s">
        <v>742</v>
      </c>
      <c r="G202" s="199"/>
      <c r="H202" s="199"/>
      <c r="I202" s="202"/>
      <c r="J202" s="213">
        <f>BK202</f>
        <v>0</v>
      </c>
      <c r="K202" s="199"/>
      <c r="L202" s="204"/>
      <c r="M202" s="205"/>
      <c r="N202" s="206"/>
      <c r="O202" s="206"/>
      <c r="P202" s="207">
        <f>SUM(P203:P208)</f>
        <v>0</v>
      </c>
      <c r="Q202" s="206"/>
      <c r="R202" s="207">
        <f>SUM(R203:R208)</f>
        <v>0</v>
      </c>
      <c r="S202" s="206"/>
      <c r="T202" s="208">
        <f>SUM(T203:T208)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9" t="s">
        <v>81</v>
      </c>
      <c r="AT202" s="210" t="s">
        <v>73</v>
      </c>
      <c r="AU202" s="210" t="s">
        <v>81</v>
      </c>
      <c r="AY202" s="209" t="s">
        <v>136</v>
      </c>
      <c r="BK202" s="211">
        <f>SUM(BK203:BK208)</f>
        <v>0</v>
      </c>
    </row>
    <row r="203" spans="1:65" s="2" customFormat="1" ht="14.4" customHeight="1">
      <c r="A203" s="40"/>
      <c r="B203" s="41"/>
      <c r="C203" s="214" t="s">
        <v>305</v>
      </c>
      <c r="D203" s="214" t="s">
        <v>139</v>
      </c>
      <c r="E203" s="215" t="s">
        <v>743</v>
      </c>
      <c r="F203" s="216" t="s">
        <v>744</v>
      </c>
      <c r="G203" s="217" t="s">
        <v>165</v>
      </c>
      <c r="H203" s="218">
        <v>191.69</v>
      </c>
      <c r="I203" s="219"/>
      <c r="J203" s="218">
        <f>ROUND(I203*H203,2)</f>
        <v>0</v>
      </c>
      <c r="K203" s="216" t="s">
        <v>166</v>
      </c>
      <c r="L203" s="46"/>
      <c r="M203" s="220" t="s">
        <v>18</v>
      </c>
      <c r="N203" s="221" t="s">
        <v>45</v>
      </c>
      <c r="O203" s="86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4" t="s">
        <v>143</v>
      </c>
      <c r="AT203" s="224" t="s">
        <v>139</v>
      </c>
      <c r="AU203" s="224" t="s">
        <v>83</v>
      </c>
      <c r="AY203" s="19" t="s">
        <v>136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9" t="s">
        <v>81</v>
      </c>
      <c r="BK203" s="225">
        <f>ROUND(I203*H203,2)</f>
        <v>0</v>
      </c>
      <c r="BL203" s="19" t="s">
        <v>143</v>
      </c>
      <c r="BM203" s="224" t="s">
        <v>745</v>
      </c>
    </row>
    <row r="204" spans="1:47" s="2" customFormat="1" ht="12">
      <c r="A204" s="40"/>
      <c r="B204" s="41"/>
      <c r="C204" s="42"/>
      <c r="D204" s="248" t="s">
        <v>168</v>
      </c>
      <c r="E204" s="42"/>
      <c r="F204" s="249" t="s">
        <v>746</v>
      </c>
      <c r="G204" s="42"/>
      <c r="H204" s="42"/>
      <c r="I204" s="250"/>
      <c r="J204" s="42"/>
      <c r="K204" s="42"/>
      <c r="L204" s="46"/>
      <c r="M204" s="251"/>
      <c r="N204" s="252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168</v>
      </c>
      <c r="AU204" s="19" t="s">
        <v>83</v>
      </c>
    </row>
    <row r="205" spans="1:51" s="14" customFormat="1" ht="12">
      <c r="A205" s="14"/>
      <c r="B205" s="238"/>
      <c r="C205" s="239"/>
      <c r="D205" s="228" t="s">
        <v>145</v>
      </c>
      <c r="E205" s="240" t="s">
        <v>18</v>
      </c>
      <c r="F205" s="241" t="s">
        <v>747</v>
      </c>
      <c r="G205" s="239"/>
      <c r="H205" s="240" t="s">
        <v>18</v>
      </c>
      <c r="I205" s="242"/>
      <c r="J205" s="239"/>
      <c r="K205" s="239"/>
      <c r="L205" s="243"/>
      <c r="M205" s="244"/>
      <c r="N205" s="245"/>
      <c r="O205" s="245"/>
      <c r="P205" s="245"/>
      <c r="Q205" s="245"/>
      <c r="R205" s="245"/>
      <c r="S205" s="245"/>
      <c r="T205" s="246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7" t="s">
        <v>145</v>
      </c>
      <c r="AU205" s="247" t="s">
        <v>83</v>
      </c>
      <c r="AV205" s="14" t="s">
        <v>81</v>
      </c>
      <c r="AW205" s="14" t="s">
        <v>36</v>
      </c>
      <c r="AX205" s="14" t="s">
        <v>74</v>
      </c>
      <c r="AY205" s="247" t="s">
        <v>136</v>
      </c>
    </row>
    <row r="206" spans="1:51" s="13" customFormat="1" ht="12">
      <c r="A206" s="13"/>
      <c r="B206" s="226"/>
      <c r="C206" s="227"/>
      <c r="D206" s="228" t="s">
        <v>145</v>
      </c>
      <c r="E206" s="229" t="s">
        <v>18</v>
      </c>
      <c r="F206" s="230" t="s">
        <v>748</v>
      </c>
      <c r="G206" s="227"/>
      <c r="H206" s="231">
        <v>90.24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145</v>
      </c>
      <c r="AU206" s="237" t="s">
        <v>83</v>
      </c>
      <c r="AV206" s="13" t="s">
        <v>83</v>
      </c>
      <c r="AW206" s="13" t="s">
        <v>36</v>
      </c>
      <c r="AX206" s="13" t="s">
        <v>74</v>
      </c>
      <c r="AY206" s="237" t="s">
        <v>136</v>
      </c>
    </row>
    <row r="207" spans="1:51" s="13" customFormat="1" ht="12">
      <c r="A207" s="13"/>
      <c r="B207" s="226"/>
      <c r="C207" s="227"/>
      <c r="D207" s="228" t="s">
        <v>145</v>
      </c>
      <c r="E207" s="229" t="s">
        <v>18</v>
      </c>
      <c r="F207" s="230" t="s">
        <v>749</v>
      </c>
      <c r="G207" s="227"/>
      <c r="H207" s="231">
        <v>101.45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145</v>
      </c>
      <c r="AU207" s="237" t="s">
        <v>83</v>
      </c>
      <c r="AV207" s="13" t="s">
        <v>83</v>
      </c>
      <c r="AW207" s="13" t="s">
        <v>36</v>
      </c>
      <c r="AX207" s="13" t="s">
        <v>74</v>
      </c>
      <c r="AY207" s="237" t="s">
        <v>136</v>
      </c>
    </row>
    <row r="208" spans="1:51" s="15" customFormat="1" ht="12">
      <c r="A208" s="15"/>
      <c r="B208" s="253"/>
      <c r="C208" s="254"/>
      <c r="D208" s="228" t="s">
        <v>145</v>
      </c>
      <c r="E208" s="255" t="s">
        <v>18</v>
      </c>
      <c r="F208" s="256" t="s">
        <v>173</v>
      </c>
      <c r="G208" s="254"/>
      <c r="H208" s="257">
        <v>191.69</v>
      </c>
      <c r="I208" s="258"/>
      <c r="J208" s="254"/>
      <c r="K208" s="254"/>
      <c r="L208" s="259"/>
      <c r="M208" s="260"/>
      <c r="N208" s="261"/>
      <c r="O208" s="261"/>
      <c r="P208" s="261"/>
      <c r="Q208" s="261"/>
      <c r="R208" s="261"/>
      <c r="S208" s="261"/>
      <c r="T208" s="262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3" t="s">
        <v>145</v>
      </c>
      <c r="AU208" s="263" t="s">
        <v>83</v>
      </c>
      <c r="AV208" s="15" t="s">
        <v>143</v>
      </c>
      <c r="AW208" s="15" t="s">
        <v>36</v>
      </c>
      <c r="AX208" s="15" t="s">
        <v>81</v>
      </c>
      <c r="AY208" s="263" t="s">
        <v>136</v>
      </c>
    </row>
    <row r="209" spans="1:63" s="12" customFormat="1" ht="22.8" customHeight="1">
      <c r="A209" s="12"/>
      <c r="B209" s="198"/>
      <c r="C209" s="199"/>
      <c r="D209" s="200" t="s">
        <v>73</v>
      </c>
      <c r="E209" s="212" t="s">
        <v>156</v>
      </c>
      <c r="F209" s="212" t="s">
        <v>750</v>
      </c>
      <c r="G209" s="199"/>
      <c r="H209" s="199"/>
      <c r="I209" s="202"/>
      <c r="J209" s="213">
        <f>BK209</f>
        <v>0</v>
      </c>
      <c r="K209" s="199"/>
      <c r="L209" s="204"/>
      <c r="M209" s="205"/>
      <c r="N209" s="206"/>
      <c r="O209" s="206"/>
      <c r="P209" s="207">
        <f>SUM(P210:P217)</f>
        <v>0</v>
      </c>
      <c r="Q209" s="206"/>
      <c r="R209" s="207">
        <f>SUM(R210:R217)</f>
        <v>0</v>
      </c>
      <c r="S209" s="206"/>
      <c r="T209" s="208">
        <f>SUM(T210:T217)</f>
        <v>3.3102000000000005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09" t="s">
        <v>81</v>
      </c>
      <c r="AT209" s="210" t="s">
        <v>73</v>
      </c>
      <c r="AU209" s="210" t="s">
        <v>81</v>
      </c>
      <c r="AY209" s="209" t="s">
        <v>136</v>
      </c>
      <c r="BK209" s="211">
        <f>SUM(BK210:BK217)</f>
        <v>0</v>
      </c>
    </row>
    <row r="210" spans="1:65" s="2" customFormat="1" ht="14.4" customHeight="1">
      <c r="A210" s="40"/>
      <c r="B210" s="41"/>
      <c r="C210" s="214" t="s">
        <v>315</v>
      </c>
      <c r="D210" s="214" t="s">
        <v>139</v>
      </c>
      <c r="E210" s="215" t="s">
        <v>751</v>
      </c>
      <c r="F210" s="216" t="s">
        <v>752</v>
      </c>
      <c r="G210" s="217" t="s">
        <v>142</v>
      </c>
      <c r="H210" s="218">
        <v>16</v>
      </c>
      <c r="I210" s="219"/>
      <c r="J210" s="218">
        <f>ROUND(I210*H210,2)</f>
        <v>0</v>
      </c>
      <c r="K210" s="216" t="s">
        <v>18</v>
      </c>
      <c r="L210" s="46"/>
      <c r="M210" s="220" t="s">
        <v>18</v>
      </c>
      <c r="N210" s="221" t="s">
        <v>45</v>
      </c>
      <c r="O210" s="86"/>
      <c r="P210" s="222">
        <f>O210*H210</f>
        <v>0</v>
      </c>
      <c r="Q210" s="222">
        <v>0</v>
      </c>
      <c r="R210" s="222">
        <f>Q210*H210</f>
        <v>0</v>
      </c>
      <c r="S210" s="222">
        <v>0.046</v>
      </c>
      <c r="T210" s="223">
        <f>S210*H210</f>
        <v>0.736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4" t="s">
        <v>143</v>
      </c>
      <c r="AT210" s="224" t="s">
        <v>139</v>
      </c>
      <c r="AU210" s="224" t="s">
        <v>83</v>
      </c>
      <c r="AY210" s="19" t="s">
        <v>136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9" t="s">
        <v>81</v>
      </c>
      <c r="BK210" s="225">
        <f>ROUND(I210*H210,2)</f>
        <v>0</v>
      </c>
      <c r="BL210" s="19" t="s">
        <v>143</v>
      </c>
      <c r="BM210" s="224" t="s">
        <v>753</v>
      </c>
    </row>
    <row r="211" spans="1:51" s="13" customFormat="1" ht="12">
      <c r="A211" s="13"/>
      <c r="B211" s="226"/>
      <c r="C211" s="227"/>
      <c r="D211" s="228" t="s">
        <v>145</v>
      </c>
      <c r="E211" s="229" t="s">
        <v>18</v>
      </c>
      <c r="F211" s="230" t="s">
        <v>736</v>
      </c>
      <c r="G211" s="227"/>
      <c r="H211" s="231">
        <v>16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145</v>
      </c>
      <c r="AU211" s="237" t="s">
        <v>83</v>
      </c>
      <c r="AV211" s="13" t="s">
        <v>83</v>
      </c>
      <c r="AW211" s="13" t="s">
        <v>36</v>
      </c>
      <c r="AX211" s="13" t="s">
        <v>81</v>
      </c>
      <c r="AY211" s="237" t="s">
        <v>136</v>
      </c>
    </row>
    <row r="212" spans="1:65" s="2" customFormat="1" ht="19.8" customHeight="1">
      <c r="A212" s="40"/>
      <c r="B212" s="41"/>
      <c r="C212" s="214" t="s">
        <v>321</v>
      </c>
      <c r="D212" s="214" t="s">
        <v>139</v>
      </c>
      <c r="E212" s="215" t="s">
        <v>754</v>
      </c>
      <c r="F212" s="216" t="s">
        <v>755</v>
      </c>
      <c r="G212" s="217" t="s">
        <v>142</v>
      </c>
      <c r="H212" s="218">
        <v>15</v>
      </c>
      <c r="I212" s="219"/>
      <c r="J212" s="218">
        <f>ROUND(I212*H212,2)</f>
        <v>0</v>
      </c>
      <c r="K212" s="216" t="s">
        <v>166</v>
      </c>
      <c r="L212" s="46"/>
      <c r="M212" s="220" t="s">
        <v>18</v>
      </c>
      <c r="N212" s="221" t="s">
        <v>45</v>
      </c>
      <c r="O212" s="86"/>
      <c r="P212" s="222">
        <f>O212*H212</f>
        <v>0</v>
      </c>
      <c r="Q212" s="222">
        <v>0</v>
      </c>
      <c r="R212" s="222">
        <f>Q212*H212</f>
        <v>0</v>
      </c>
      <c r="S212" s="222">
        <v>0.165</v>
      </c>
      <c r="T212" s="223">
        <f>S212*H212</f>
        <v>2.475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4" t="s">
        <v>143</v>
      </c>
      <c r="AT212" s="224" t="s">
        <v>139</v>
      </c>
      <c r="AU212" s="224" t="s">
        <v>83</v>
      </c>
      <c r="AY212" s="19" t="s">
        <v>136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9" t="s">
        <v>81</v>
      </c>
      <c r="BK212" s="225">
        <f>ROUND(I212*H212,2)</f>
        <v>0</v>
      </c>
      <c r="BL212" s="19" t="s">
        <v>143</v>
      </c>
      <c r="BM212" s="224" t="s">
        <v>756</v>
      </c>
    </row>
    <row r="213" spans="1:47" s="2" customFormat="1" ht="12">
      <c r="A213" s="40"/>
      <c r="B213" s="41"/>
      <c r="C213" s="42"/>
      <c r="D213" s="248" t="s">
        <v>168</v>
      </c>
      <c r="E213" s="42"/>
      <c r="F213" s="249" t="s">
        <v>757</v>
      </c>
      <c r="G213" s="42"/>
      <c r="H213" s="42"/>
      <c r="I213" s="250"/>
      <c r="J213" s="42"/>
      <c r="K213" s="42"/>
      <c r="L213" s="46"/>
      <c r="M213" s="251"/>
      <c r="N213" s="252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168</v>
      </c>
      <c r="AU213" s="19" t="s">
        <v>83</v>
      </c>
    </row>
    <row r="214" spans="1:51" s="13" customFormat="1" ht="12">
      <c r="A214" s="13"/>
      <c r="B214" s="226"/>
      <c r="C214" s="227"/>
      <c r="D214" s="228" t="s">
        <v>145</v>
      </c>
      <c r="E214" s="229" t="s">
        <v>18</v>
      </c>
      <c r="F214" s="230" t="s">
        <v>731</v>
      </c>
      <c r="G214" s="227"/>
      <c r="H214" s="231">
        <v>15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145</v>
      </c>
      <c r="AU214" s="237" t="s">
        <v>83</v>
      </c>
      <c r="AV214" s="13" t="s">
        <v>83</v>
      </c>
      <c r="AW214" s="13" t="s">
        <v>36</v>
      </c>
      <c r="AX214" s="13" t="s">
        <v>81</v>
      </c>
      <c r="AY214" s="237" t="s">
        <v>136</v>
      </c>
    </row>
    <row r="215" spans="1:65" s="2" customFormat="1" ht="14.4" customHeight="1">
      <c r="A215" s="40"/>
      <c r="B215" s="41"/>
      <c r="C215" s="214" t="s">
        <v>329</v>
      </c>
      <c r="D215" s="214" t="s">
        <v>139</v>
      </c>
      <c r="E215" s="215" t="s">
        <v>758</v>
      </c>
      <c r="F215" s="216" t="s">
        <v>759</v>
      </c>
      <c r="G215" s="217" t="s">
        <v>275</v>
      </c>
      <c r="H215" s="218">
        <v>40</v>
      </c>
      <c r="I215" s="219"/>
      <c r="J215" s="218">
        <f>ROUND(I215*H215,2)</f>
        <v>0</v>
      </c>
      <c r="K215" s="216" t="s">
        <v>166</v>
      </c>
      <c r="L215" s="46"/>
      <c r="M215" s="220" t="s">
        <v>18</v>
      </c>
      <c r="N215" s="221" t="s">
        <v>45</v>
      </c>
      <c r="O215" s="86"/>
      <c r="P215" s="222">
        <f>O215*H215</f>
        <v>0</v>
      </c>
      <c r="Q215" s="222">
        <v>0</v>
      </c>
      <c r="R215" s="222">
        <f>Q215*H215</f>
        <v>0</v>
      </c>
      <c r="S215" s="222">
        <v>0.00248</v>
      </c>
      <c r="T215" s="223">
        <f>S215*H215</f>
        <v>0.0992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4" t="s">
        <v>143</v>
      </c>
      <c r="AT215" s="224" t="s">
        <v>139</v>
      </c>
      <c r="AU215" s="224" t="s">
        <v>83</v>
      </c>
      <c r="AY215" s="19" t="s">
        <v>136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9" t="s">
        <v>81</v>
      </c>
      <c r="BK215" s="225">
        <f>ROUND(I215*H215,2)</f>
        <v>0</v>
      </c>
      <c r="BL215" s="19" t="s">
        <v>143</v>
      </c>
      <c r="BM215" s="224" t="s">
        <v>760</v>
      </c>
    </row>
    <row r="216" spans="1:47" s="2" customFormat="1" ht="12">
      <c r="A216" s="40"/>
      <c r="B216" s="41"/>
      <c r="C216" s="42"/>
      <c r="D216" s="248" t="s">
        <v>168</v>
      </c>
      <c r="E216" s="42"/>
      <c r="F216" s="249" t="s">
        <v>761</v>
      </c>
      <c r="G216" s="42"/>
      <c r="H216" s="42"/>
      <c r="I216" s="250"/>
      <c r="J216" s="42"/>
      <c r="K216" s="42"/>
      <c r="L216" s="46"/>
      <c r="M216" s="251"/>
      <c r="N216" s="252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168</v>
      </c>
      <c r="AU216" s="19" t="s">
        <v>83</v>
      </c>
    </row>
    <row r="217" spans="1:51" s="13" customFormat="1" ht="12">
      <c r="A217" s="13"/>
      <c r="B217" s="226"/>
      <c r="C217" s="227"/>
      <c r="D217" s="228" t="s">
        <v>145</v>
      </c>
      <c r="E217" s="229" t="s">
        <v>18</v>
      </c>
      <c r="F217" s="230" t="s">
        <v>741</v>
      </c>
      <c r="G217" s="227"/>
      <c r="H217" s="231">
        <v>40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145</v>
      </c>
      <c r="AU217" s="237" t="s">
        <v>83</v>
      </c>
      <c r="AV217" s="13" t="s">
        <v>83</v>
      </c>
      <c r="AW217" s="13" t="s">
        <v>36</v>
      </c>
      <c r="AX217" s="13" t="s">
        <v>81</v>
      </c>
      <c r="AY217" s="237" t="s">
        <v>136</v>
      </c>
    </row>
    <row r="218" spans="1:63" s="12" customFormat="1" ht="22.8" customHeight="1">
      <c r="A218" s="12"/>
      <c r="B218" s="198"/>
      <c r="C218" s="199"/>
      <c r="D218" s="200" t="s">
        <v>73</v>
      </c>
      <c r="E218" s="212" t="s">
        <v>319</v>
      </c>
      <c r="F218" s="212" t="s">
        <v>320</v>
      </c>
      <c r="G218" s="199"/>
      <c r="H218" s="199"/>
      <c r="I218" s="202"/>
      <c r="J218" s="213">
        <f>BK218</f>
        <v>0</v>
      </c>
      <c r="K218" s="199"/>
      <c r="L218" s="204"/>
      <c r="M218" s="205"/>
      <c r="N218" s="206"/>
      <c r="O218" s="206"/>
      <c r="P218" s="207">
        <f>SUM(P219:P231)</f>
        <v>0</v>
      </c>
      <c r="Q218" s="206"/>
      <c r="R218" s="207">
        <f>SUM(R219:R231)</f>
        <v>0</v>
      </c>
      <c r="S218" s="206"/>
      <c r="T218" s="208">
        <f>SUM(T219:T231)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9" t="s">
        <v>81</v>
      </c>
      <c r="AT218" s="210" t="s">
        <v>73</v>
      </c>
      <c r="AU218" s="210" t="s">
        <v>81</v>
      </c>
      <c r="AY218" s="209" t="s">
        <v>136</v>
      </c>
      <c r="BK218" s="211">
        <f>SUM(BK219:BK231)</f>
        <v>0</v>
      </c>
    </row>
    <row r="219" spans="1:65" s="2" customFormat="1" ht="22.2" customHeight="1">
      <c r="A219" s="40"/>
      <c r="B219" s="41"/>
      <c r="C219" s="214" t="s">
        <v>335</v>
      </c>
      <c r="D219" s="214" t="s">
        <v>139</v>
      </c>
      <c r="E219" s="215" t="s">
        <v>762</v>
      </c>
      <c r="F219" s="216" t="s">
        <v>763</v>
      </c>
      <c r="G219" s="217" t="s">
        <v>324</v>
      </c>
      <c r="H219" s="218">
        <v>6.64</v>
      </c>
      <c r="I219" s="219"/>
      <c r="J219" s="218">
        <f>ROUND(I219*H219,2)</f>
        <v>0</v>
      </c>
      <c r="K219" s="216" t="s">
        <v>166</v>
      </c>
      <c r="L219" s="46"/>
      <c r="M219" s="220" t="s">
        <v>18</v>
      </c>
      <c r="N219" s="221" t="s">
        <v>45</v>
      </c>
      <c r="O219" s="86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4" t="s">
        <v>143</v>
      </c>
      <c r="AT219" s="224" t="s">
        <v>139</v>
      </c>
      <c r="AU219" s="224" t="s">
        <v>83</v>
      </c>
      <c r="AY219" s="19" t="s">
        <v>136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9" t="s">
        <v>81</v>
      </c>
      <c r="BK219" s="225">
        <f>ROUND(I219*H219,2)</f>
        <v>0</v>
      </c>
      <c r="BL219" s="19" t="s">
        <v>143</v>
      </c>
      <c r="BM219" s="224" t="s">
        <v>764</v>
      </c>
    </row>
    <row r="220" spans="1:47" s="2" customFormat="1" ht="12">
      <c r="A220" s="40"/>
      <c r="B220" s="41"/>
      <c r="C220" s="42"/>
      <c r="D220" s="248" t="s">
        <v>168</v>
      </c>
      <c r="E220" s="42"/>
      <c r="F220" s="249" t="s">
        <v>765</v>
      </c>
      <c r="G220" s="42"/>
      <c r="H220" s="42"/>
      <c r="I220" s="250"/>
      <c r="J220" s="42"/>
      <c r="K220" s="42"/>
      <c r="L220" s="46"/>
      <c r="M220" s="251"/>
      <c r="N220" s="252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168</v>
      </c>
      <c r="AU220" s="19" t="s">
        <v>83</v>
      </c>
    </row>
    <row r="221" spans="1:51" s="14" customFormat="1" ht="12">
      <c r="A221" s="14"/>
      <c r="B221" s="238"/>
      <c r="C221" s="239"/>
      <c r="D221" s="228" t="s">
        <v>145</v>
      </c>
      <c r="E221" s="240" t="s">
        <v>18</v>
      </c>
      <c r="F221" s="241" t="s">
        <v>766</v>
      </c>
      <c r="G221" s="239"/>
      <c r="H221" s="240" t="s">
        <v>18</v>
      </c>
      <c r="I221" s="242"/>
      <c r="J221" s="239"/>
      <c r="K221" s="239"/>
      <c r="L221" s="243"/>
      <c r="M221" s="244"/>
      <c r="N221" s="245"/>
      <c r="O221" s="245"/>
      <c r="P221" s="245"/>
      <c r="Q221" s="245"/>
      <c r="R221" s="245"/>
      <c r="S221" s="245"/>
      <c r="T221" s="246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7" t="s">
        <v>145</v>
      </c>
      <c r="AU221" s="247" t="s">
        <v>83</v>
      </c>
      <c r="AV221" s="14" t="s">
        <v>81</v>
      </c>
      <c r="AW221" s="14" t="s">
        <v>36</v>
      </c>
      <c r="AX221" s="14" t="s">
        <v>74</v>
      </c>
      <c r="AY221" s="247" t="s">
        <v>136</v>
      </c>
    </row>
    <row r="222" spans="1:51" s="14" customFormat="1" ht="12">
      <c r="A222" s="14"/>
      <c r="B222" s="238"/>
      <c r="C222" s="239"/>
      <c r="D222" s="228" t="s">
        <v>145</v>
      </c>
      <c r="E222" s="240" t="s">
        <v>18</v>
      </c>
      <c r="F222" s="241" t="s">
        <v>767</v>
      </c>
      <c r="G222" s="239"/>
      <c r="H222" s="240" t="s">
        <v>18</v>
      </c>
      <c r="I222" s="242"/>
      <c r="J222" s="239"/>
      <c r="K222" s="239"/>
      <c r="L222" s="243"/>
      <c r="M222" s="244"/>
      <c r="N222" s="245"/>
      <c r="O222" s="245"/>
      <c r="P222" s="245"/>
      <c r="Q222" s="245"/>
      <c r="R222" s="245"/>
      <c r="S222" s="245"/>
      <c r="T222" s="24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7" t="s">
        <v>145</v>
      </c>
      <c r="AU222" s="247" t="s">
        <v>83</v>
      </c>
      <c r="AV222" s="14" t="s">
        <v>81</v>
      </c>
      <c r="AW222" s="14" t="s">
        <v>36</v>
      </c>
      <c r="AX222" s="14" t="s">
        <v>74</v>
      </c>
      <c r="AY222" s="247" t="s">
        <v>136</v>
      </c>
    </row>
    <row r="223" spans="1:51" s="14" customFormat="1" ht="12">
      <c r="A223" s="14"/>
      <c r="B223" s="238"/>
      <c r="C223" s="239"/>
      <c r="D223" s="228" t="s">
        <v>145</v>
      </c>
      <c r="E223" s="240" t="s">
        <v>18</v>
      </c>
      <c r="F223" s="241" t="s">
        <v>768</v>
      </c>
      <c r="G223" s="239"/>
      <c r="H223" s="240" t="s">
        <v>18</v>
      </c>
      <c r="I223" s="242"/>
      <c r="J223" s="239"/>
      <c r="K223" s="239"/>
      <c r="L223" s="243"/>
      <c r="M223" s="244"/>
      <c r="N223" s="245"/>
      <c r="O223" s="245"/>
      <c r="P223" s="245"/>
      <c r="Q223" s="245"/>
      <c r="R223" s="245"/>
      <c r="S223" s="245"/>
      <c r="T223" s="246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7" t="s">
        <v>145</v>
      </c>
      <c r="AU223" s="247" t="s">
        <v>83</v>
      </c>
      <c r="AV223" s="14" t="s">
        <v>81</v>
      </c>
      <c r="AW223" s="14" t="s">
        <v>36</v>
      </c>
      <c r="AX223" s="14" t="s">
        <v>74</v>
      </c>
      <c r="AY223" s="247" t="s">
        <v>136</v>
      </c>
    </row>
    <row r="224" spans="1:51" s="13" customFormat="1" ht="12">
      <c r="A224" s="13"/>
      <c r="B224" s="226"/>
      <c r="C224" s="227"/>
      <c r="D224" s="228" t="s">
        <v>145</v>
      </c>
      <c r="E224" s="229" t="s">
        <v>18</v>
      </c>
      <c r="F224" s="230" t="s">
        <v>769</v>
      </c>
      <c r="G224" s="227"/>
      <c r="H224" s="231">
        <v>0.74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145</v>
      </c>
      <c r="AU224" s="237" t="s">
        <v>83</v>
      </c>
      <c r="AV224" s="13" t="s">
        <v>83</v>
      </c>
      <c r="AW224" s="13" t="s">
        <v>36</v>
      </c>
      <c r="AX224" s="13" t="s">
        <v>74</v>
      </c>
      <c r="AY224" s="237" t="s">
        <v>136</v>
      </c>
    </row>
    <row r="225" spans="1:51" s="13" customFormat="1" ht="12">
      <c r="A225" s="13"/>
      <c r="B225" s="226"/>
      <c r="C225" s="227"/>
      <c r="D225" s="228" t="s">
        <v>145</v>
      </c>
      <c r="E225" s="229" t="s">
        <v>18</v>
      </c>
      <c r="F225" s="230" t="s">
        <v>770</v>
      </c>
      <c r="G225" s="227"/>
      <c r="H225" s="231">
        <v>2.48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145</v>
      </c>
      <c r="AU225" s="237" t="s">
        <v>83</v>
      </c>
      <c r="AV225" s="13" t="s">
        <v>83</v>
      </c>
      <c r="AW225" s="13" t="s">
        <v>36</v>
      </c>
      <c r="AX225" s="13" t="s">
        <v>74</v>
      </c>
      <c r="AY225" s="237" t="s">
        <v>136</v>
      </c>
    </row>
    <row r="226" spans="1:51" s="13" customFormat="1" ht="12">
      <c r="A226" s="13"/>
      <c r="B226" s="226"/>
      <c r="C226" s="227"/>
      <c r="D226" s="228" t="s">
        <v>145</v>
      </c>
      <c r="E226" s="229" t="s">
        <v>18</v>
      </c>
      <c r="F226" s="230" t="s">
        <v>771</v>
      </c>
      <c r="G226" s="227"/>
      <c r="H226" s="231">
        <v>0.1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145</v>
      </c>
      <c r="AU226" s="237" t="s">
        <v>83</v>
      </c>
      <c r="AV226" s="13" t="s">
        <v>83</v>
      </c>
      <c r="AW226" s="13" t="s">
        <v>36</v>
      </c>
      <c r="AX226" s="13" t="s">
        <v>74</v>
      </c>
      <c r="AY226" s="237" t="s">
        <v>136</v>
      </c>
    </row>
    <row r="227" spans="1:51" s="16" customFormat="1" ht="12">
      <c r="A227" s="16"/>
      <c r="B227" s="264"/>
      <c r="C227" s="265"/>
      <c r="D227" s="228" t="s">
        <v>145</v>
      </c>
      <c r="E227" s="266" t="s">
        <v>18</v>
      </c>
      <c r="F227" s="267" t="s">
        <v>221</v>
      </c>
      <c r="G227" s="265"/>
      <c r="H227" s="268">
        <v>3.32</v>
      </c>
      <c r="I227" s="269"/>
      <c r="J227" s="265"/>
      <c r="K227" s="265"/>
      <c r="L227" s="270"/>
      <c r="M227" s="271"/>
      <c r="N227" s="272"/>
      <c r="O227" s="272"/>
      <c r="P227" s="272"/>
      <c r="Q227" s="272"/>
      <c r="R227" s="272"/>
      <c r="S227" s="272"/>
      <c r="T227" s="273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T227" s="274" t="s">
        <v>145</v>
      </c>
      <c r="AU227" s="274" t="s">
        <v>83</v>
      </c>
      <c r="AV227" s="16" t="s">
        <v>151</v>
      </c>
      <c r="AW227" s="16" t="s">
        <v>36</v>
      </c>
      <c r="AX227" s="16" t="s">
        <v>74</v>
      </c>
      <c r="AY227" s="274" t="s">
        <v>136</v>
      </c>
    </row>
    <row r="228" spans="1:51" s="14" customFormat="1" ht="12">
      <c r="A228" s="14"/>
      <c r="B228" s="238"/>
      <c r="C228" s="239"/>
      <c r="D228" s="228" t="s">
        <v>145</v>
      </c>
      <c r="E228" s="240" t="s">
        <v>18</v>
      </c>
      <c r="F228" s="241" t="s">
        <v>772</v>
      </c>
      <c r="G228" s="239"/>
      <c r="H228" s="240" t="s">
        <v>18</v>
      </c>
      <c r="I228" s="242"/>
      <c r="J228" s="239"/>
      <c r="K228" s="239"/>
      <c r="L228" s="243"/>
      <c r="M228" s="244"/>
      <c r="N228" s="245"/>
      <c r="O228" s="245"/>
      <c r="P228" s="245"/>
      <c r="Q228" s="245"/>
      <c r="R228" s="245"/>
      <c r="S228" s="245"/>
      <c r="T228" s="246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7" t="s">
        <v>145</v>
      </c>
      <c r="AU228" s="247" t="s">
        <v>83</v>
      </c>
      <c r="AV228" s="14" t="s">
        <v>81</v>
      </c>
      <c r="AW228" s="14" t="s">
        <v>36</v>
      </c>
      <c r="AX228" s="14" t="s">
        <v>74</v>
      </c>
      <c r="AY228" s="247" t="s">
        <v>136</v>
      </c>
    </row>
    <row r="229" spans="1:51" s="13" customFormat="1" ht="12">
      <c r="A229" s="13"/>
      <c r="B229" s="226"/>
      <c r="C229" s="227"/>
      <c r="D229" s="228" t="s">
        <v>145</v>
      </c>
      <c r="E229" s="229" t="s">
        <v>18</v>
      </c>
      <c r="F229" s="230" t="s">
        <v>773</v>
      </c>
      <c r="G229" s="227"/>
      <c r="H229" s="231">
        <v>3.32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145</v>
      </c>
      <c r="AU229" s="237" t="s">
        <v>83</v>
      </c>
      <c r="AV229" s="13" t="s">
        <v>83</v>
      </c>
      <c r="AW229" s="13" t="s">
        <v>36</v>
      </c>
      <c r="AX229" s="13" t="s">
        <v>74</v>
      </c>
      <c r="AY229" s="237" t="s">
        <v>136</v>
      </c>
    </row>
    <row r="230" spans="1:51" s="16" customFormat="1" ht="12">
      <c r="A230" s="16"/>
      <c r="B230" s="264"/>
      <c r="C230" s="265"/>
      <c r="D230" s="228" t="s">
        <v>145</v>
      </c>
      <c r="E230" s="266" t="s">
        <v>18</v>
      </c>
      <c r="F230" s="267" t="s">
        <v>221</v>
      </c>
      <c r="G230" s="265"/>
      <c r="H230" s="268">
        <v>3.32</v>
      </c>
      <c r="I230" s="269"/>
      <c r="J230" s="265"/>
      <c r="K230" s="265"/>
      <c r="L230" s="270"/>
      <c r="M230" s="271"/>
      <c r="N230" s="272"/>
      <c r="O230" s="272"/>
      <c r="P230" s="272"/>
      <c r="Q230" s="272"/>
      <c r="R230" s="272"/>
      <c r="S230" s="272"/>
      <c r="T230" s="273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T230" s="274" t="s">
        <v>145</v>
      </c>
      <c r="AU230" s="274" t="s">
        <v>83</v>
      </c>
      <c r="AV230" s="16" t="s">
        <v>151</v>
      </c>
      <c r="AW230" s="16" t="s">
        <v>36</v>
      </c>
      <c r="AX230" s="16" t="s">
        <v>74</v>
      </c>
      <c r="AY230" s="274" t="s">
        <v>136</v>
      </c>
    </row>
    <row r="231" spans="1:51" s="15" customFormat="1" ht="12">
      <c r="A231" s="15"/>
      <c r="B231" s="253"/>
      <c r="C231" s="254"/>
      <c r="D231" s="228" t="s">
        <v>145</v>
      </c>
      <c r="E231" s="255" t="s">
        <v>18</v>
      </c>
      <c r="F231" s="256" t="s">
        <v>173</v>
      </c>
      <c r="G231" s="254"/>
      <c r="H231" s="257">
        <v>6.64</v>
      </c>
      <c r="I231" s="258"/>
      <c r="J231" s="254"/>
      <c r="K231" s="254"/>
      <c r="L231" s="259"/>
      <c r="M231" s="260"/>
      <c r="N231" s="261"/>
      <c r="O231" s="261"/>
      <c r="P231" s="261"/>
      <c r="Q231" s="261"/>
      <c r="R231" s="261"/>
      <c r="S231" s="261"/>
      <c r="T231" s="262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3" t="s">
        <v>145</v>
      </c>
      <c r="AU231" s="263" t="s">
        <v>83</v>
      </c>
      <c r="AV231" s="15" t="s">
        <v>143</v>
      </c>
      <c r="AW231" s="15" t="s">
        <v>36</v>
      </c>
      <c r="AX231" s="15" t="s">
        <v>81</v>
      </c>
      <c r="AY231" s="263" t="s">
        <v>136</v>
      </c>
    </row>
    <row r="232" spans="1:63" s="12" customFormat="1" ht="22.8" customHeight="1">
      <c r="A232" s="12"/>
      <c r="B232" s="198"/>
      <c r="C232" s="199"/>
      <c r="D232" s="200" t="s">
        <v>73</v>
      </c>
      <c r="E232" s="212" t="s">
        <v>363</v>
      </c>
      <c r="F232" s="212" t="s">
        <v>364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P233</f>
        <v>0</v>
      </c>
      <c r="Q232" s="206"/>
      <c r="R232" s="207">
        <f>R233</f>
        <v>0</v>
      </c>
      <c r="S232" s="206"/>
      <c r="T232" s="208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9" t="s">
        <v>81</v>
      </c>
      <c r="AT232" s="210" t="s">
        <v>73</v>
      </c>
      <c r="AU232" s="210" t="s">
        <v>81</v>
      </c>
      <c r="AY232" s="209" t="s">
        <v>136</v>
      </c>
      <c r="BK232" s="211">
        <f>BK233</f>
        <v>0</v>
      </c>
    </row>
    <row r="233" spans="1:65" s="2" customFormat="1" ht="14.4" customHeight="1">
      <c r="A233" s="40"/>
      <c r="B233" s="41"/>
      <c r="C233" s="214" t="s">
        <v>340</v>
      </c>
      <c r="D233" s="214" t="s">
        <v>139</v>
      </c>
      <c r="E233" s="215" t="s">
        <v>366</v>
      </c>
      <c r="F233" s="216" t="s">
        <v>367</v>
      </c>
      <c r="G233" s="217" t="s">
        <v>324</v>
      </c>
      <c r="H233" s="218">
        <v>175.5</v>
      </c>
      <c r="I233" s="219"/>
      <c r="J233" s="218">
        <f>ROUND(I233*H233,2)</f>
        <v>0</v>
      </c>
      <c r="K233" s="216" t="s">
        <v>18</v>
      </c>
      <c r="L233" s="46"/>
      <c r="M233" s="220" t="s">
        <v>18</v>
      </c>
      <c r="N233" s="221" t="s">
        <v>45</v>
      </c>
      <c r="O233" s="86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4" t="s">
        <v>143</v>
      </c>
      <c r="AT233" s="224" t="s">
        <v>139</v>
      </c>
      <c r="AU233" s="224" t="s">
        <v>83</v>
      </c>
      <c r="AY233" s="19" t="s">
        <v>136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9" t="s">
        <v>81</v>
      </c>
      <c r="BK233" s="225">
        <f>ROUND(I233*H233,2)</f>
        <v>0</v>
      </c>
      <c r="BL233" s="19" t="s">
        <v>143</v>
      </c>
      <c r="BM233" s="224" t="s">
        <v>774</v>
      </c>
    </row>
    <row r="234" spans="1:63" s="12" customFormat="1" ht="25.9" customHeight="1">
      <c r="A234" s="12"/>
      <c r="B234" s="198"/>
      <c r="C234" s="199"/>
      <c r="D234" s="200" t="s">
        <v>73</v>
      </c>
      <c r="E234" s="201" t="s">
        <v>373</v>
      </c>
      <c r="F234" s="201" t="s">
        <v>374</v>
      </c>
      <c r="G234" s="199"/>
      <c r="H234" s="199"/>
      <c r="I234" s="202"/>
      <c r="J234" s="203">
        <f>BK234</f>
        <v>0</v>
      </c>
      <c r="K234" s="199"/>
      <c r="L234" s="204"/>
      <c r="M234" s="205"/>
      <c r="N234" s="206"/>
      <c r="O234" s="206"/>
      <c r="P234" s="207">
        <f>P235</f>
        <v>0</v>
      </c>
      <c r="Q234" s="206"/>
      <c r="R234" s="207">
        <f>R235</f>
        <v>2.896444</v>
      </c>
      <c r="S234" s="206"/>
      <c r="T234" s="208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9" t="s">
        <v>83</v>
      </c>
      <c r="AT234" s="210" t="s">
        <v>73</v>
      </c>
      <c r="AU234" s="210" t="s">
        <v>74</v>
      </c>
      <c r="AY234" s="209" t="s">
        <v>136</v>
      </c>
      <c r="BK234" s="211">
        <f>BK235</f>
        <v>0</v>
      </c>
    </row>
    <row r="235" spans="1:63" s="12" customFormat="1" ht="22.8" customHeight="1">
      <c r="A235" s="12"/>
      <c r="B235" s="198"/>
      <c r="C235" s="199"/>
      <c r="D235" s="200" t="s">
        <v>73</v>
      </c>
      <c r="E235" s="212" t="s">
        <v>775</v>
      </c>
      <c r="F235" s="212" t="s">
        <v>776</v>
      </c>
      <c r="G235" s="199"/>
      <c r="H235" s="199"/>
      <c r="I235" s="202"/>
      <c r="J235" s="213">
        <f>BK235</f>
        <v>0</v>
      </c>
      <c r="K235" s="199"/>
      <c r="L235" s="204"/>
      <c r="M235" s="205"/>
      <c r="N235" s="206"/>
      <c r="O235" s="206"/>
      <c r="P235" s="207">
        <f>SUM(P236:P274)</f>
        <v>0</v>
      </c>
      <c r="Q235" s="206"/>
      <c r="R235" s="207">
        <f>SUM(R236:R274)</f>
        <v>2.896444</v>
      </c>
      <c r="S235" s="206"/>
      <c r="T235" s="208">
        <f>SUM(T236:T274)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9" t="s">
        <v>83</v>
      </c>
      <c r="AT235" s="210" t="s">
        <v>73</v>
      </c>
      <c r="AU235" s="210" t="s">
        <v>81</v>
      </c>
      <c r="AY235" s="209" t="s">
        <v>136</v>
      </c>
      <c r="BK235" s="211">
        <f>SUM(BK236:BK274)</f>
        <v>0</v>
      </c>
    </row>
    <row r="236" spans="1:65" s="2" customFormat="1" ht="19.8" customHeight="1">
      <c r="A236" s="40"/>
      <c r="B236" s="41"/>
      <c r="C236" s="214" t="s">
        <v>345</v>
      </c>
      <c r="D236" s="214" t="s">
        <v>139</v>
      </c>
      <c r="E236" s="215" t="s">
        <v>777</v>
      </c>
      <c r="F236" s="216" t="s">
        <v>778</v>
      </c>
      <c r="G236" s="217" t="s">
        <v>165</v>
      </c>
      <c r="H236" s="218">
        <v>90.24</v>
      </c>
      <c r="I236" s="219"/>
      <c r="J236" s="218">
        <f>ROUND(I236*H236,2)</f>
        <v>0</v>
      </c>
      <c r="K236" s="216" t="s">
        <v>166</v>
      </c>
      <c r="L236" s="46"/>
      <c r="M236" s="220" t="s">
        <v>18</v>
      </c>
      <c r="N236" s="221" t="s">
        <v>45</v>
      </c>
      <c r="O236" s="86"/>
      <c r="P236" s="222">
        <f>O236*H236</f>
        <v>0</v>
      </c>
      <c r="Q236" s="222">
        <v>0</v>
      </c>
      <c r="R236" s="222">
        <f>Q236*H236</f>
        <v>0</v>
      </c>
      <c r="S236" s="222">
        <v>0</v>
      </c>
      <c r="T236" s="223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4" t="s">
        <v>259</v>
      </c>
      <c r="AT236" s="224" t="s">
        <v>139</v>
      </c>
      <c r="AU236" s="224" t="s">
        <v>83</v>
      </c>
      <c r="AY236" s="19" t="s">
        <v>136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9" t="s">
        <v>81</v>
      </c>
      <c r="BK236" s="225">
        <f>ROUND(I236*H236,2)</f>
        <v>0</v>
      </c>
      <c r="BL236" s="19" t="s">
        <v>259</v>
      </c>
      <c r="BM236" s="224" t="s">
        <v>779</v>
      </c>
    </row>
    <row r="237" spans="1:47" s="2" customFormat="1" ht="12">
      <c r="A237" s="40"/>
      <c r="B237" s="41"/>
      <c r="C237" s="42"/>
      <c r="D237" s="248" t="s">
        <v>168</v>
      </c>
      <c r="E237" s="42"/>
      <c r="F237" s="249" t="s">
        <v>780</v>
      </c>
      <c r="G237" s="42"/>
      <c r="H237" s="42"/>
      <c r="I237" s="250"/>
      <c r="J237" s="42"/>
      <c r="K237" s="42"/>
      <c r="L237" s="46"/>
      <c r="M237" s="251"/>
      <c r="N237" s="252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168</v>
      </c>
      <c r="AU237" s="19" t="s">
        <v>83</v>
      </c>
    </row>
    <row r="238" spans="1:51" s="14" customFormat="1" ht="12">
      <c r="A238" s="14"/>
      <c r="B238" s="238"/>
      <c r="C238" s="239"/>
      <c r="D238" s="228" t="s">
        <v>145</v>
      </c>
      <c r="E238" s="240" t="s">
        <v>18</v>
      </c>
      <c r="F238" s="241" t="s">
        <v>615</v>
      </c>
      <c r="G238" s="239"/>
      <c r="H238" s="240" t="s">
        <v>18</v>
      </c>
      <c r="I238" s="242"/>
      <c r="J238" s="239"/>
      <c r="K238" s="239"/>
      <c r="L238" s="243"/>
      <c r="M238" s="244"/>
      <c r="N238" s="245"/>
      <c r="O238" s="245"/>
      <c r="P238" s="245"/>
      <c r="Q238" s="245"/>
      <c r="R238" s="245"/>
      <c r="S238" s="245"/>
      <c r="T238" s="24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47" t="s">
        <v>145</v>
      </c>
      <c r="AU238" s="247" t="s">
        <v>83</v>
      </c>
      <c r="AV238" s="14" t="s">
        <v>81</v>
      </c>
      <c r="AW238" s="14" t="s">
        <v>36</v>
      </c>
      <c r="AX238" s="14" t="s">
        <v>74</v>
      </c>
      <c r="AY238" s="247" t="s">
        <v>136</v>
      </c>
    </row>
    <row r="239" spans="1:51" s="13" customFormat="1" ht="12">
      <c r="A239" s="13"/>
      <c r="B239" s="226"/>
      <c r="C239" s="227"/>
      <c r="D239" s="228" t="s">
        <v>145</v>
      </c>
      <c r="E239" s="229" t="s">
        <v>18</v>
      </c>
      <c r="F239" s="230" t="s">
        <v>748</v>
      </c>
      <c r="G239" s="227"/>
      <c r="H239" s="231">
        <v>90.24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145</v>
      </c>
      <c r="AU239" s="237" t="s">
        <v>83</v>
      </c>
      <c r="AV239" s="13" t="s">
        <v>83</v>
      </c>
      <c r="AW239" s="13" t="s">
        <v>36</v>
      </c>
      <c r="AX239" s="13" t="s">
        <v>74</v>
      </c>
      <c r="AY239" s="237" t="s">
        <v>136</v>
      </c>
    </row>
    <row r="240" spans="1:51" s="15" customFormat="1" ht="12">
      <c r="A240" s="15"/>
      <c r="B240" s="253"/>
      <c r="C240" s="254"/>
      <c r="D240" s="228" t="s">
        <v>145</v>
      </c>
      <c r="E240" s="255" t="s">
        <v>18</v>
      </c>
      <c r="F240" s="256" t="s">
        <v>173</v>
      </c>
      <c r="G240" s="254"/>
      <c r="H240" s="257">
        <v>90.24</v>
      </c>
      <c r="I240" s="258"/>
      <c r="J240" s="254"/>
      <c r="K240" s="254"/>
      <c r="L240" s="259"/>
      <c r="M240" s="260"/>
      <c r="N240" s="261"/>
      <c r="O240" s="261"/>
      <c r="P240" s="261"/>
      <c r="Q240" s="261"/>
      <c r="R240" s="261"/>
      <c r="S240" s="261"/>
      <c r="T240" s="262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3" t="s">
        <v>145</v>
      </c>
      <c r="AU240" s="263" t="s">
        <v>83</v>
      </c>
      <c r="AV240" s="15" t="s">
        <v>143</v>
      </c>
      <c r="AW240" s="15" t="s">
        <v>36</v>
      </c>
      <c r="AX240" s="15" t="s">
        <v>81</v>
      </c>
      <c r="AY240" s="263" t="s">
        <v>136</v>
      </c>
    </row>
    <row r="241" spans="1:65" s="2" customFormat="1" ht="19.8" customHeight="1">
      <c r="A241" s="40"/>
      <c r="B241" s="41"/>
      <c r="C241" s="214" t="s">
        <v>351</v>
      </c>
      <c r="D241" s="214" t="s">
        <v>139</v>
      </c>
      <c r="E241" s="215" t="s">
        <v>781</v>
      </c>
      <c r="F241" s="216" t="s">
        <v>782</v>
      </c>
      <c r="G241" s="217" t="s">
        <v>165</v>
      </c>
      <c r="H241" s="218">
        <v>101.45</v>
      </c>
      <c r="I241" s="219"/>
      <c r="J241" s="218">
        <f>ROUND(I241*H241,2)</f>
        <v>0</v>
      </c>
      <c r="K241" s="216" t="s">
        <v>166</v>
      </c>
      <c r="L241" s="46"/>
      <c r="M241" s="220" t="s">
        <v>18</v>
      </c>
      <c r="N241" s="221" t="s">
        <v>45</v>
      </c>
      <c r="O241" s="86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4" t="s">
        <v>259</v>
      </c>
      <c r="AT241" s="224" t="s">
        <v>139</v>
      </c>
      <c r="AU241" s="224" t="s">
        <v>83</v>
      </c>
      <c r="AY241" s="19" t="s">
        <v>136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9" t="s">
        <v>81</v>
      </c>
      <c r="BK241" s="225">
        <f>ROUND(I241*H241,2)</f>
        <v>0</v>
      </c>
      <c r="BL241" s="19" t="s">
        <v>259</v>
      </c>
      <c r="BM241" s="224" t="s">
        <v>783</v>
      </c>
    </row>
    <row r="242" spans="1:47" s="2" customFormat="1" ht="12">
      <c r="A242" s="40"/>
      <c r="B242" s="41"/>
      <c r="C242" s="42"/>
      <c r="D242" s="248" t="s">
        <v>168</v>
      </c>
      <c r="E242" s="42"/>
      <c r="F242" s="249" t="s">
        <v>784</v>
      </c>
      <c r="G242" s="42"/>
      <c r="H242" s="42"/>
      <c r="I242" s="250"/>
      <c r="J242" s="42"/>
      <c r="K242" s="42"/>
      <c r="L242" s="46"/>
      <c r="M242" s="251"/>
      <c r="N242" s="252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168</v>
      </c>
      <c r="AU242" s="19" t="s">
        <v>83</v>
      </c>
    </row>
    <row r="243" spans="1:51" s="14" customFormat="1" ht="12">
      <c r="A243" s="14"/>
      <c r="B243" s="238"/>
      <c r="C243" s="239"/>
      <c r="D243" s="228" t="s">
        <v>145</v>
      </c>
      <c r="E243" s="240" t="s">
        <v>18</v>
      </c>
      <c r="F243" s="241" t="s">
        <v>615</v>
      </c>
      <c r="G243" s="239"/>
      <c r="H243" s="240" t="s">
        <v>18</v>
      </c>
      <c r="I243" s="242"/>
      <c r="J243" s="239"/>
      <c r="K243" s="239"/>
      <c r="L243" s="243"/>
      <c r="M243" s="244"/>
      <c r="N243" s="245"/>
      <c r="O243" s="245"/>
      <c r="P243" s="245"/>
      <c r="Q243" s="245"/>
      <c r="R243" s="245"/>
      <c r="S243" s="245"/>
      <c r="T243" s="246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7" t="s">
        <v>145</v>
      </c>
      <c r="AU243" s="247" t="s">
        <v>83</v>
      </c>
      <c r="AV243" s="14" t="s">
        <v>81</v>
      </c>
      <c r="AW243" s="14" t="s">
        <v>36</v>
      </c>
      <c r="AX243" s="14" t="s">
        <v>74</v>
      </c>
      <c r="AY243" s="247" t="s">
        <v>136</v>
      </c>
    </row>
    <row r="244" spans="1:51" s="13" customFormat="1" ht="12">
      <c r="A244" s="13"/>
      <c r="B244" s="226"/>
      <c r="C244" s="227"/>
      <c r="D244" s="228" t="s">
        <v>145</v>
      </c>
      <c r="E244" s="229" t="s">
        <v>18</v>
      </c>
      <c r="F244" s="230" t="s">
        <v>749</v>
      </c>
      <c r="G244" s="227"/>
      <c r="H244" s="231">
        <v>101.45</v>
      </c>
      <c r="I244" s="232"/>
      <c r="J244" s="227"/>
      <c r="K244" s="227"/>
      <c r="L244" s="233"/>
      <c r="M244" s="234"/>
      <c r="N244" s="235"/>
      <c r="O244" s="235"/>
      <c r="P244" s="235"/>
      <c r="Q244" s="235"/>
      <c r="R244" s="235"/>
      <c r="S244" s="235"/>
      <c r="T244" s="23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7" t="s">
        <v>145</v>
      </c>
      <c r="AU244" s="237" t="s">
        <v>83</v>
      </c>
      <c r="AV244" s="13" t="s">
        <v>83</v>
      </c>
      <c r="AW244" s="13" t="s">
        <v>36</v>
      </c>
      <c r="AX244" s="13" t="s">
        <v>74</v>
      </c>
      <c r="AY244" s="237" t="s">
        <v>136</v>
      </c>
    </row>
    <row r="245" spans="1:51" s="15" customFormat="1" ht="12">
      <c r="A245" s="15"/>
      <c r="B245" s="253"/>
      <c r="C245" s="254"/>
      <c r="D245" s="228" t="s">
        <v>145</v>
      </c>
      <c r="E245" s="255" t="s">
        <v>18</v>
      </c>
      <c r="F245" s="256" t="s">
        <v>173</v>
      </c>
      <c r="G245" s="254"/>
      <c r="H245" s="257">
        <v>101.45</v>
      </c>
      <c r="I245" s="258"/>
      <c r="J245" s="254"/>
      <c r="K245" s="254"/>
      <c r="L245" s="259"/>
      <c r="M245" s="260"/>
      <c r="N245" s="261"/>
      <c r="O245" s="261"/>
      <c r="P245" s="261"/>
      <c r="Q245" s="261"/>
      <c r="R245" s="261"/>
      <c r="S245" s="261"/>
      <c r="T245" s="262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3" t="s">
        <v>145</v>
      </c>
      <c r="AU245" s="263" t="s">
        <v>83</v>
      </c>
      <c r="AV245" s="15" t="s">
        <v>143</v>
      </c>
      <c r="AW245" s="15" t="s">
        <v>36</v>
      </c>
      <c r="AX245" s="15" t="s">
        <v>81</v>
      </c>
      <c r="AY245" s="263" t="s">
        <v>136</v>
      </c>
    </row>
    <row r="246" spans="1:65" s="2" customFormat="1" ht="14.4" customHeight="1">
      <c r="A246" s="40"/>
      <c r="B246" s="41"/>
      <c r="C246" s="278" t="s">
        <v>357</v>
      </c>
      <c r="D246" s="278" t="s">
        <v>689</v>
      </c>
      <c r="E246" s="279" t="s">
        <v>785</v>
      </c>
      <c r="F246" s="280" t="s">
        <v>786</v>
      </c>
      <c r="G246" s="281" t="s">
        <v>692</v>
      </c>
      <c r="H246" s="282">
        <v>0.08</v>
      </c>
      <c r="I246" s="283"/>
      <c r="J246" s="282">
        <f>ROUND(I246*H246,2)</f>
        <v>0</v>
      </c>
      <c r="K246" s="280" t="s">
        <v>166</v>
      </c>
      <c r="L246" s="284"/>
      <c r="M246" s="285" t="s">
        <v>18</v>
      </c>
      <c r="N246" s="286" t="s">
        <v>45</v>
      </c>
      <c r="O246" s="86"/>
      <c r="P246" s="222">
        <f>O246*H246</f>
        <v>0</v>
      </c>
      <c r="Q246" s="222">
        <v>1</v>
      </c>
      <c r="R246" s="222">
        <f>Q246*H246</f>
        <v>0.08</v>
      </c>
      <c r="S246" s="222">
        <v>0</v>
      </c>
      <c r="T246" s="223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4" t="s">
        <v>357</v>
      </c>
      <c r="AT246" s="224" t="s">
        <v>689</v>
      </c>
      <c r="AU246" s="224" t="s">
        <v>83</v>
      </c>
      <c r="AY246" s="19" t="s">
        <v>136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9" t="s">
        <v>81</v>
      </c>
      <c r="BK246" s="225">
        <f>ROUND(I246*H246,2)</f>
        <v>0</v>
      </c>
      <c r="BL246" s="19" t="s">
        <v>259</v>
      </c>
      <c r="BM246" s="224" t="s">
        <v>787</v>
      </c>
    </row>
    <row r="247" spans="1:51" s="14" customFormat="1" ht="12">
      <c r="A247" s="14"/>
      <c r="B247" s="238"/>
      <c r="C247" s="239"/>
      <c r="D247" s="228" t="s">
        <v>145</v>
      </c>
      <c r="E247" s="240" t="s">
        <v>18</v>
      </c>
      <c r="F247" s="241" t="s">
        <v>788</v>
      </c>
      <c r="G247" s="239"/>
      <c r="H247" s="240" t="s">
        <v>18</v>
      </c>
      <c r="I247" s="242"/>
      <c r="J247" s="239"/>
      <c r="K247" s="239"/>
      <c r="L247" s="243"/>
      <c r="M247" s="244"/>
      <c r="N247" s="245"/>
      <c r="O247" s="245"/>
      <c r="P247" s="245"/>
      <c r="Q247" s="245"/>
      <c r="R247" s="245"/>
      <c r="S247" s="245"/>
      <c r="T247" s="246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7" t="s">
        <v>145</v>
      </c>
      <c r="AU247" s="247" t="s">
        <v>83</v>
      </c>
      <c r="AV247" s="14" t="s">
        <v>81</v>
      </c>
      <c r="AW247" s="14" t="s">
        <v>36</v>
      </c>
      <c r="AX247" s="14" t="s">
        <v>74</v>
      </c>
      <c r="AY247" s="247" t="s">
        <v>136</v>
      </c>
    </row>
    <row r="248" spans="1:51" s="13" customFormat="1" ht="12">
      <c r="A248" s="13"/>
      <c r="B248" s="226"/>
      <c r="C248" s="227"/>
      <c r="D248" s="228" t="s">
        <v>145</v>
      </c>
      <c r="E248" s="229" t="s">
        <v>18</v>
      </c>
      <c r="F248" s="230" t="s">
        <v>789</v>
      </c>
      <c r="G248" s="227"/>
      <c r="H248" s="231">
        <v>0.08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145</v>
      </c>
      <c r="AU248" s="237" t="s">
        <v>83</v>
      </c>
      <c r="AV248" s="13" t="s">
        <v>83</v>
      </c>
      <c r="AW248" s="13" t="s">
        <v>36</v>
      </c>
      <c r="AX248" s="13" t="s">
        <v>74</v>
      </c>
      <c r="AY248" s="237" t="s">
        <v>136</v>
      </c>
    </row>
    <row r="249" spans="1:51" s="15" customFormat="1" ht="12">
      <c r="A249" s="15"/>
      <c r="B249" s="253"/>
      <c r="C249" s="254"/>
      <c r="D249" s="228" t="s">
        <v>145</v>
      </c>
      <c r="E249" s="255" t="s">
        <v>18</v>
      </c>
      <c r="F249" s="256" t="s">
        <v>173</v>
      </c>
      <c r="G249" s="254"/>
      <c r="H249" s="257">
        <v>0.08</v>
      </c>
      <c r="I249" s="258"/>
      <c r="J249" s="254"/>
      <c r="K249" s="254"/>
      <c r="L249" s="259"/>
      <c r="M249" s="260"/>
      <c r="N249" s="261"/>
      <c r="O249" s="261"/>
      <c r="P249" s="261"/>
      <c r="Q249" s="261"/>
      <c r="R249" s="261"/>
      <c r="S249" s="261"/>
      <c r="T249" s="262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63" t="s">
        <v>145</v>
      </c>
      <c r="AU249" s="263" t="s">
        <v>83</v>
      </c>
      <c r="AV249" s="15" t="s">
        <v>143</v>
      </c>
      <c r="AW249" s="15" t="s">
        <v>36</v>
      </c>
      <c r="AX249" s="15" t="s">
        <v>81</v>
      </c>
      <c r="AY249" s="263" t="s">
        <v>136</v>
      </c>
    </row>
    <row r="250" spans="1:65" s="2" customFormat="1" ht="14.4" customHeight="1">
      <c r="A250" s="40"/>
      <c r="B250" s="41"/>
      <c r="C250" s="214" t="s">
        <v>365</v>
      </c>
      <c r="D250" s="214" t="s">
        <v>139</v>
      </c>
      <c r="E250" s="215" t="s">
        <v>790</v>
      </c>
      <c r="F250" s="216" t="s">
        <v>791</v>
      </c>
      <c r="G250" s="217" t="s">
        <v>165</v>
      </c>
      <c r="H250" s="218">
        <v>180.48</v>
      </c>
      <c r="I250" s="219"/>
      <c r="J250" s="218">
        <f>ROUND(I250*H250,2)</f>
        <v>0</v>
      </c>
      <c r="K250" s="216" t="s">
        <v>166</v>
      </c>
      <c r="L250" s="46"/>
      <c r="M250" s="220" t="s">
        <v>18</v>
      </c>
      <c r="N250" s="221" t="s">
        <v>45</v>
      </c>
      <c r="O250" s="86"/>
      <c r="P250" s="222">
        <f>O250*H250</f>
        <v>0</v>
      </c>
      <c r="Q250" s="222">
        <v>0.0004</v>
      </c>
      <c r="R250" s="222">
        <f>Q250*H250</f>
        <v>0.072192</v>
      </c>
      <c r="S250" s="222">
        <v>0</v>
      </c>
      <c r="T250" s="223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4" t="s">
        <v>259</v>
      </c>
      <c r="AT250" s="224" t="s">
        <v>139</v>
      </c>
      <c r="AU250" s="224" t="s">
        <v>83</v>
      </c>
      <c r="AY250" s="19" t="s">
        <v>136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9" t="s">
        <v>81</v>
      </c>
      <c r="BK250" s="225">
        <f>ROUND(I250*H250,2)</f>
        <v>0</v>
      </c>
      <c r="BL250" s="19" t="s">
        <v>259</v>
      </c>
      <c r="BM250" s="224" t="s">
        <v>792</v>
      </c>
    </row>
    <row r="251" spans="1:47" s="2" customFormat="1" ht="12">
      <c r="A251" s="40"/>
      <c r="B251" s="41"/>
      <c r="C251" s="42"/>
      <c r="D251" s="248" t="s">
        <v>168</v>
      </c>
      <c r="E251" s="42"/>
      <c r="F251" s="249" t="s">
        <v>793</v>
      </c>
      <c r="G251" s="42"/>
      <c r="H251" s="42"/>
      <c r="I251" s="250"/>
      <c r="J251" s="42"/>
      <c r="K251" s="42"/>
      <c r="L251" s="46"/>
      <c r="M251" s="251"/>
      <c r="N251" s="252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168</v>
      </c>
      <c r="AU251" s="19" t="s">
        <v>83</v>
      </c>
    </row>
    <row r="252" spans="1:51" s="14" customFormat="1" ht="12">
      <c r="A252" s="14"/>
      <c r="B252" s="238"/>
      <c r="C252" s="239"/>
      <c r="D252" s="228" t="s">
        <v>145</v>
      </c>
      <c r="E252" s="240" t="s">
        <v>18</v>
      </c>
      <c r="F252" s="241" t="s">
        <v>615</v>
      </c>
      <c r="G252" s="239"/>
      <c r="H252" s="240" t="s">
        <v>18</v>
      </c>
      <c r="I252" s="242"/>
      <c r="J252" s="239"/>
      <c r="K252" s="239"/>
      <c r="L252" s="243"/>
      <c r="M252" s="244"/>
      <c r="N252" s="245"/>
      <c r="O252" s="245"/>
      <c r="P252" s="245"/>
      <c r="Q252" s="245"/>
      <c r="R252" s="245"/>
      <c r="S252" s="245"/>
      <c r="T252" s="246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7" t="s">
        <v>145</v>
      </c>
      <c r="AU252" s="247" t="s">
        <v>83</v>
      </c>
      <c r="AV252" s="14" t="s">
        <v>81</v>
      </c>
      <c r="AW252" s="14" t="s">
        <v>36</v>
      </c>
      <c r="AX252" s="14" t="s">
        <v>74</v>
      </c>
      <c r="AY252" s="247" t="s">
        <v>136</v>
      </c>
    </row>
    <row r="253" spans="1:51" s="14" customFormat="1" ht="12">
      <c r="A253" s="14"/>
      <c r="B253" s="238"/>
      <c r="C253" s="239"/>
      <c r="D253" s="228" t="s">
        <v>145</v>
      </c>
      <c r="E253" s="240" t="s">
        <v>18</v>
      </c>
      <c r="F253" s="241" t="s">
        <v>794</v>
      </c>
      <c r="G253" s="239"/>
      <c r="H253" s="240" t="s">
        <v>18</v>
      </c>
      <c r="I253" s="242"/>
      <c r="J253" s="239"/>
      <c r="K253" s="239"/>
      <c r="L253" s="243"/>
      <c r="M253" s="244"/>
      <c r="N253" s="245"/>
      <c r="O253" s="245"/>
      <c r="P253" s="245"/>
      <c r="Q253" s="245"/>
      <c r="R253" s="245"/>
      <c r="S253" s="245"/>
      <c r="T253" s="246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7" t="s">
        <v>145</v>
      </c>
      <c r="AU253" s="247" t="s">
        <v>83</v>
      </c>
      <c r="AV253" s="14" t="s">
        <v>81</v>
      </c>
      <c r="AW253" s="14" t="s">
        <v>36</v>
      </c>
      <c r="AX253" s="14" t="s">
        <v>74</v>
      </c>
      <c r="AY253" s="247" t="s">
        <v>136</v>
      </c>
    </row>
    <row r="254" spans="1:51" s="13" customFormat="1" ht="12">
      <c r="A254" s="13"/>
      <c r="B254" s="226"/>
      <c r="C254" s="227"/>
      <c r="D254" s="228" t="s">
        <v>145</v>
      </c>
      <c r="E254" s="229" t="s">
        <v>18</v>
      </c>
      <c r="F254" s="230" t="s">
        <v>748</v>
      </c>
      <c r="G254" s="227"/>
      <c r="H254" s="231">
        <v>90.24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145</v>
      </c>
      <c r="AU254" s="237" t="s">
        <v>83</v>
      </c>
      <c r="AV254" s="13" t="s">
        <v>83</v>
      </c>
      <c r="AW254" s="13" t="s">
        <v>36</v>
      </c>
      <c r="AX254" s="13" t="s">
        <v>74</v>
      </c>
      <c r="AY254" s="237" t="s">
        <v>136</v>
      </c>
    </row>
    <row r="255" spans="1:51" s="13" customFormat="1" ht="12">
      <c r="A255" s="13"/>
      <c r="B255" s="226"/>
      <c r="C255" s="227"/>
      <c r="D255" s="228" t="s">
        <v>145</v>
      </c>
      <c r="E255" s="229" t="s">
        <v>18</v>
      </c>
      <c r="F255" s="230" t="s">
        <v>795</v>
      </c>
      <c r="G255" s="227"/>
      <c r="H255" s="231">
        <v>90.24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145</v>
      </c>
      <c r="AU255" s="237" t="s">
        <v>83</v>
      </c>
      <c r="AV255" s="13" t="s">
        <v>83</v>
      </c>
      <c r="AW255" s="13" t="s">
        <v>36</v>
      </c>
      <c r="AX255" s="13" t="s">
        <v>74</v>
      </c>
      <c r="AY255" s="237" t="s">
        <v>136</v>
      </c>
    </row>
    <row r="256" spans="1:51" s="15" customFormat="1" ht="12">
      <c r="A256" s="15"/>
      <c r="B256" s="253"/>
      <c r="C256" s="254"/>
      <c r="D256" s="228" t="s">
        <v>145</v>
      </c>
      <c r="E256" s="255" t="s">
        <v>18</v>
      </c>
      <c r="F256" s="256" t="s">
        <v>173</v>
      </c>
      <c r="G256" s="254"/>
      <c r="H256" s="257">
        <v>180.48</v>
      </c>
      <c r="I256" s="258"/>
      <c r="J256" s="254"/>
      <c r="K256" s="254"/>
      <c r="L256" s="259"/>
      <c r="M256" s="260"/>
      <c r="N256" s="261"/>
      <c r="O256" s="261"/>
      <c r="P256" s="261"/>
      <c r="Q256" s="261"/>
      <c r="R256" s="261"/>
      <c r="S256" s="261"/>
      <c r="T256" s="262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3" t="s">
        <v>145</v>
      </c>
      <c r="AU256" s="263" t="s">
        <v>83</v>
      </c>
      <c r="AV256" s="15" t="s">
        <v>143</v>
      </c>
      <c r="AW256" s="15" t="s">
        <v>36</v>
      </c>
      <c r="AX256" s="15" t="s">
        <v>81</v>
      </c>
      <c r="AY256" s="263" t="s">
        <v>136</v>
      </c>
    </row>
    <row r="257" spans="1:65" s="2" customFormat="1" ht="14.4" customHeight="1">
      <c r="A257" s="40"/>
      <c r="B257" s="41"/>
      <c r="C257" s="214" t="s">
        <v>369</v>
      </c>
      <c r="D257" s="214" t="s">
        <v>139</v>
      </c>
      <c r="E257" s="215" t="s">
        <v>796</v>
      </c>
      <c r="F257" s="216" t="s">
        <v>797</v>
      </c>
      <c r="G257" s="217" t="s">
        <v>165</v>
      </c>
      <c r="H257" s="218">
        <v>202.9</v>
      </c>
      <c r="I257" s="219"/>
      <c r="J257" s="218">
        <f>ROUND(I257*H257,2)</f>
        <v>0</v>
      </c>
      <c r="K257" s="216" t="s">
        <v>166</v>
      </c>
      <c r="L257" s="46"/>
      <c r="M257" s="220" t="s">
        <v>18</v>
      </c>
      <c r="N257" s="221" t="s">
        <v>45</v>
      </c>
      <c r="O257" s="86"/>
      <c r="P257" s="222">
        <f>O257*H257</f>
        <v>0</v>
      </c>
      <c r="Q257" s="222">
        <v>0.0004</v>
      </c>
      <c r="R257" s="222">
        <f>Q257*H257</f>
        <v>0.08116000000000001</v>
      </c>
      <c r="S257" s="222">
        <v>0</v>
      </c>
      <c r="T257" s="223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4" t="s">
        <v>259</v>
      </c>
      <c r="AT257" s="224" t="s">
        <v>139</v>
      </c>
      <c r="AU257" s="224" t="s">
        <v>83</v>
      </c>
      <c r="AY257" s="19" t="s">
        <v>136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9" t="s">
        <v>81</v>
      </c>
      <c r="BK257" s="225">
        <f>ROUND(I257*H257,2)</f>
        <v>0</v>
      </c>
      <c r="BL257" s="19" t="s">
        <v>259</v>
      </c>
      <c r="BM257" s="224" t="s">
        <v>798</v>
      </c>
    </row>
    <row r="258" spans="1:47" s="2" customFormat="1" ht="12">
      <c r="A258" s="40"/>
      <c r="B258" s="41"/>
      <c r="C258" s="42"/>
      <c r="D258" s="248" t="s">
        <v>168</v>
      </c>
      <c r="E258" s="42"/>
      <c r="F258" s="249" t="s">
        <v>799</v>
      </c>
      <c r="G258" s="42"/>
      <c r="H258" s="42"/>
      <c r="I258" s="250"/>
      <c r="J258" s="42"/>
      <c r="K258" s="42"/>
      <c r="L258" s="46"/>
      <c r="M258" s="251"/>
      <c r="N258" s="252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168</v>
      </c>
      <c r="AU258" s="19" t="s">
        <v>83</v>
      </c>
    </row>
    <row r="259" spans="1:51" s="14" customFormat="1" ht="12">
      <c r="A259" s="14"/>
      <c r="B259" s="238"/>
      <c r="C259" s="239"/>
      <c r="D259" s="228" t="s">
        <v>145</v>
      </c>
      <c r="E259" s="240" t="s">
        <v>18</v>
      </c>
      <c r="F259" s="241" t="s">
        <v>615</v>
      </c>
      <c r="G259" s="239"/>
      <c r="H259" s="240" t="s">
        <v>18</v>
      </c>
      <c r="I259" s="242"/>
      <c r="J259" s="239"/>
      <c r="K259" s="239"/>
      <c r="L259" s="243"/>
      <c r="M259" s="244"/>
      <c r="N259" s="245"/>
      <c r="O259" s="245"/>
      <c r="P259" s="245"/>
      <c r="Q259" s="245"/>
      <c r="R259" s="245"/>
      <c r="S259" s="245"/>
      <c r="T259" s="246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7" t="s">
        <v>145</v>
      </c>
      <c r="AU259" s="247" t="s">
        <v>83</v>
      </c>
      <c r="AV259" s="14" t="s">
        <v>81</v>
      </c>
      <c r="AW259" s="14" t="s">
        <v>36</v>
      </c>
      <c r="AX259" s="14" t="s">
        <v>74</v>
      </c>
      <c r="AY259" s="247" t="s">
        <v>136</v>
      </c>
    </row>
    <row r="260" spans="1:51" s="14" customFormat="1" ht="12">
      <c r="A260" s="14"/>
      <c r="B260" s="238"/>
      <c r="C260" s="239"/>
      <c r="D260" s="228" t="s">
        <v>145</v>
      </c>
      <c r="E260" s="240" t="s">
        <v>18</v>
      </c>
      <c r="F260" s="241" t="s">
        <v>800</v>
      </c>
      <c r="G260" s="239"/>
      <c r="H260" s="240" t="s">
        <v>18</v>
      </c>
      <c r="I260" s="242"/>
      <c r="J260" s="239"/>
      <c r="K260" s="239"/>
      <c r="L260" s="243"/>
      <c r="M260" s="244"/>
      <c r="N260" s="245"/>
      <c r="O260" s="245"/>
      <c r="P260" s="245"/>
      <c r="Q260" s="245"/>
      <c r="R260" s="245"/>
      <c r="S260" s="245"/>
      <c r="T260" s="246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7" t="s">
        <v>145</v>
      </c>
      <c r="AU260" s="247" t="s">
        <v>83</v>
      </c>
      <c r="AV260" s="14" t="s">
        <v>81</v>
      </c>
      <c r="AW260" s="14" t="s">
        <v>36</v>
      </c>
      <c r="AX260" s="14" t="s">
        <v>74</v>
      </c>
      <c r="AY260" s="247" t="s">
        <v>136</v>
      </c>
    </row>
    <row r="261" spans="1:51" s="13" customFormat="1" ht="12">
      <c r="A261" s="13"/>
      <c r="B261" s="226"/>
      <c r="C261" s="227"/>
      <c r="D261" s="228" t="s">
        <v>145</v>
      </c>
      <c r="E261" s="229" t="s">
        <v>18</v>
      </c>
      <c r="F261" s="230" t="s">
        <v>749</v>
      </c>
      <c r="G261" s="227"/>
      <c r="H261" s="231">
        <v>101.45</v>
      </c>
      <c r="I261" s="232"/>
      <c r="J261" s="227"/>
      <c r="K261" s="227"/>
      <c r="L261" s="233"/>
      <c r="M261" s="234"/>
      <c r="N261" s="235"/>
      <c r="O261" s="235"/>
      <c r="P261" s="235"/>
      <c r="Q261" s="235"/>
      <c r="R261" s="235"/>
      <c r="S261" s="235"/>
      <c r="T261" s="23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7" t="s">
        <v>145</v>
      </c>
      <c r="AU261" s="237" t="s">
        <v>83</v>
      </c>
      <c r="AV261" s="13" t="s">
        <v>83</v>
      </c>
      <c r="AW261" s="13" t="s">
        <v>36</v>
      </c>
      <c r="AX261" s="13" t="s">
        <v>74</v>
      </c>
      <c r="AY261" s="237" t="s">
        <v>136</v>
      </c>
    </row>
    <row r="262" spans="1:51" s="13" customFormat="1" ht="12">
      <c r="A262" s="13"/>
      <c r="B262" s="226"/>
      <c r="C262" s="227"/>
      <c r="D262" s="228" t="s">
        <v>145</v>
      </c>
      <c r="E262" s="229" t="s">
        <v>18</v>
      </c>
      <c r="F262" s="230" t="s">
        <v>801</v>
      </c>
      <c r="G262" s="227"/>
      <c r="H262" s="231">
        <v>101.45</v>
      </c>
      <c r="I262" s="232"/>
      <c r="J262" s="227"/>
      <c r="K262" s="227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145</v>
      </c>
      <c r="AU262" s="237" t="s">
        <v>83</v>
      </c>
      <c r="AV262" s="13" t="s">
        <v>83</v>
      </c>
      <c r="AW262" s="13" t="s">
        <v>36</v>
      </c>
      <c r="AX262" s="13" t="s">
        <v>74</v>
      </c>
      <c r="AY262" s="237" t="s">
        <v>136</v>
      </c>
    </row>
    <row r="263" spans="1:51" s="15" customFormat="1" ht="12">
      <c r="A263" s="15"/>
      <c r="B263" s="253"/>
      <c r="C263" s="254"/>
      <c r="D263" s="228" t="s">
        <v>145</v>
      </c>
      <c r="E263" s="255" t="s">
        <v>18</v>
      </c>
      <c r="F263" s="256" t="s">
        <v>173</v>
      </c>
      <c r="G263" s="254"/>
      <c r="H263" s="257">
        <v>202.9</v>
      </c>
      <c r="I263" s="258"/>
      <c r="J263" s="254"/>
      <c r="K263" s="254"/>
      <c r="L263" s="259"/>
      <c r="M263" s="260"/>
      <c r="N263" s="261"/>
      <c r="O263" s="261"/>
      <c r="P263" s="261"/>
      <c r="Q263" s="261"/>
      <c r="R263" s="261"/>
      <c r="S263" s="261"/>
      <c r="T263" s="262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3" t="s">
        <v>145</v>
      </c>
      <c r="AU263" s="263" t="s">
        <v>83</v>
      </c>
      <c r="AV263" s="15" t="s">
        <v>143</v>
      </c>
      <c r="AW263" s="15" t="s">
        <v>36</v>
      </c>
      <c r="AX263" s="15" t="s">
        <v>81</v>
      </c>
      <c r="AY263" s="263" t="s">
        <v>136</v>
      </c>
    </row>
    <row r="264" spans="1:65" s="2" customFormat="1" ht="22.2" customHeight="1">
      <c r="A264" s="40"/>
      <c r="B264" s="41"/>
      <c r="C264" s="278" t="s">
        <v>377</v>
      </c>
      <c r="D264" s="278" t="s">
        <v>689</v>
      </c>
      <c r="E264" s="279" t="s">
        <v>802</v>
      </c>
      <c r="F264" s="280" t="s">
        <v>803</v>
      </c>
      <c r="G264" s="281" t="s">
        <v>165</v>
      </c>
      <c r="H264" s="282">
        <v>230.03</v>
      </c>
      <c r="I264" s="283"/>
      <c r="J264" s="282">
        <f>ROUND(I264*H264,2)</f>
        <v>0</v>
      </c>
      <c r="K264" s="280" t="s">
        <v>166</v>
      </c>
      <c r="L264" s="284"/>
      <c r="M264" s="285" t="s">
        <v>18</v>
      </c>
      <c r="N264" s="286" t="s">
        <v>45</v>
      </c>
      <c r="O264" s="86"/>
      <c r="P264" s="222">
        <f>O264*H264</f>
        <v>0</v>
      </c>
      <c r="Q264" s="222">
        <v>0.0054</v>
      </c>
      <c r="R264" s="222">
        <f>Q264*H264</f>
        <v>1.242162</v>
      </c>
      <c r="S264" s="222">
        <v>0</v>
      </c>
      <c r="T264" s="223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4" t="s">
        <v>357</v>
      </c>
      <c r="AT264" s="224" t="s">
        <v>689</v>
      </c>
      <c r="AU264" s="224" t="s">
        <v>83</v>
      </c>
      <c r="AY264" s="19" t="s">
        <v>136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9" t="s">
        <v>81</v>
      </c>
      <c r="BK264" s="225">
        <f>ROUND(I264*H264,2)</f>
        <v>0</v>
      </c>
      <c r="BL264" s="19" t="s">
        <v>259</v>
      </c>
      <c r="BM264" s="224" t="s">
        <v>804</v>
      </c>
    </row>
    <row r="265" spans="1:51" s="14" customFormat="1" ht="12">
      <c r="A265" s="14"/>
      <c r="B265" s="238"/>
      <c r="C265" s="239"/>
      <c r="D265" s="228" t="s">
        <v>145</v>
      </c>
      <c r="E265" s="240" t="s">
        <v>18</v>
      </c>
      <c r="F265" s="241" t="s">
        <v>713</v>
      </c>
      <c r="G265" s="239"/>
      <c r="H265" s="240" t="s">
        <v>18</v>
      </c>
      <c r="I265" s="242"/>
      <c r="J265" s="239"/>
      <c r="K265" s="239"/>
      <c r="L265" s="243"/>
      <c r="M265" s="244"/>
      <c r="N265" s="245"/>
      <c r="O265" s="245"/>
      <c r="P265" s="245"/>
      <c r="Q265" s="245"/>
      <c r="R265" s="245"/>
      <c r="S265" s="245"/>
      <c r="T265" s="246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7" t="s">
        <v>145</v>
      </c>
      <c r="AU265" s="247" t="s">
        <v>83</v>
      </c>
      <c r="AV265" s="14" t="s">
        <v>81</v>
      </c>
      <c r="AW265" s="14" t="s">
        <v>36</v>
      </c>
      <c r="AX265" s="14" t="s">
        <v>74</v>
      </c>
      <c r="AY265" s="247" t="s">
        <v>136</v>
      </c>
    </row>
    <row r="266" spans="1:51" s="13" customFormat="1" ht="12">
      <c r="A266" s="13"/>
      <c r="B266" s="226"/>
      <c r="C266" s="227"/>
      <c r="D266" s="228" t="s">
        <v>145</v>
      </c>
      <c r="E266" s="229" t="s">
        <v>18</v>
      </c>
      <c r="F266" s="230" t="s">
        <v>805</v>
      </c>
      <c r="G266" s="227"/>
      <c r="H266" s="231">
        <v>230.03</v>
      </c>
      <c r="I266" s="232"/>
      <c r="J266" s="227"/>
      <c r="K266" s="227"/>
      <c r="L266" s="233"/>
      <c r="M266" s="234"/>
      <c r="N266" s="235"/>
      <c r="O266" s="235"/>
      <c r="P266" s="235"/>
      <c r="Q266" s="235"/>
      <c r="R266" s="235"/>
      <c r="S266" s="235"/>
      <c r="T266" s="23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7" t="s">
        <v>145</v>
      </c>
      <c r="AU266" s="237" t="s">
        <v>83</v>
      </c>
      <c r="AV266" s="13" t="s">
        <v>83</v>
      </c>
      <c r="AW266" s="13" t="s">
        <v>36</v>
      </c>
      <c r="AX266" s="13" t="s">
        <v>74</v>
      </c>
      <c r="AY266" s="237" t="s">
        <v>136</v>
      </c>
    </row>
    <row r="267" spans="1:51" s="15" customFormat="1" ht="12">
      <c r="A267" s="15"/>
      <c r="B267" s="253"/>
      <c r="C267" s="254"/>
      <c r="D267" s="228" t="s">
        <v>145</v>
      </c>
      <c r="E267" s="255" t="s">
        <v>18</v>
      </c>
      <c r="F267" s="256" t="s">
        <v>173</v>
      </c>
      <c r="G267" s="254"/>
      <c r="H267" s="257">
        <v>230.03</v>
      </c>
      <c r="I267" s="258"/>
      <c r="J267" s="254"/>
      <c r="K267" s="254"/>
      <c r="L267" s="259"/>
      <c r="M267" s="260"/>
      <c r="N267" s="261"/>
      <c r="O267" s="261"/>
      <c r="P267" s="261"/>
      <c r="Q267" s="261"/>
      <c r="R267" s="261"/>
      <c r="S267" s="261"/>
      <c r="T267" s="262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3" t="s">
        <v>145</v>
      </c>
      <c r="AU267" s="263" t="s">
        <v>83</v>
      </c>
      <c r="AV267" s="15" t="s">
        <v>143</v>
      </c>
      <c r="AW267" s="15" t="s">
        <v>36</v>
      </c>
      <c r="AX267" s="15" t="s">
        <v>81</v>
      </c>
      <c r="AY267" s="263" t="s">
        <v>136</v>
      </c>
    </row>
    <row r="268" spans="1:65" s="2" customFormat="1" ht="22.2" customHeight="1">
      <c r="A268" s="40"/>
      <c r="B268" s="41"/>
      <c r="C268" s="278" t="s">
        <v>383</v>
      </c>
      <c r="D268" s="278" t="s">
        <v>689</v>
      </c>
      <c r="E268" s="279" t="s">
        <v>806</v>
      </c>
      <c r="F268" s="280" t="s">
        <v>807</v>
      </c>
      <c r="G268" s="281" t="s">
        <v>165</v>
      </c>
      <c r="H268" s="282">
        <v>268.1</v>
      </c>
      <c r="I268" s="283"/>
      <c r="J268" s="282">
        <f>ROUND(I268*H268,2)</f>
        <v>0</v>
      </c>
      <c r="K268" s="280" t="s">
        <v>166</v>
      </c>
      <c r="L268" s="284"/>
      <c r="M268" s="285" t="s">
        <v>18</v>
      </c>
      <c r="N268" s="286" t="s">
        <v>45</v>
      </c>
      <c r="O268" s="86"/>
      <c r="P268" s="222">
        <f>O268*H268</f>
        <v>0</v>
      </c>
      <c r="Q268" s="222">
        <v>0.0053</v>
      </c>
      <c r="R268" s="222">
        <f>Q268*H268</f>
        <v>1.42093</v>
      </c>
      <c r="S268" s="222">
        <v>0</v>
      </c>
      <c r="T268" s="223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24" t="s">
        <v>357</v>
      </c>
      <c r="AT268" s="224" t="s">
        <v>689</v>
      </c>
      <c r="AU268" s="224" t="s">
        <v>83</v>
      </c>
      <c r="AY268" s="19" t="s">
        <v>136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9" t="s">
        <v>81</v>
      </c>
      <c r="BK268" s="225">
        <f>ROUND(I268*H268,2)</f>
        <v>0</v>
      </c>
      <c r="BL268" s="19" t="s">
        <v>259</v>
      </c>
      <c r="BM268" s="224" t="s">
        <v>808</v>
      </c>
    </row>
    <row r="269" spans="1:51" s="14" customFormat="1" ht="12">
      <c r="A269" s="14"/>
      <c r="B269" s="238"/>
      <c r="C269" s="239"/>
      <c r="D269" s="228" t="s">
        <v>145</v>
      </c>
      <c r="E269" s="240" t="s">
        <v>18</v>
      </c>
      <c r="F269" s="241" t="s">
        <v>713</v>
      </c>
      <c r="G269" s="239"/>
      <c r="H269" s="240" t="s">
        <v>18</v>
      </c>
      <c r="I269" s="242"/>
      <c r="J269" s="239"/>
      <c r="K269" s="239"/>
      <c r="L269" s="243"/>
      <c r="M269" s="244"/>
      <c r="N269" s="245"/>
      <c r="O269" s="245"/>
      <c r="P269" s="245"/>
      <c r="Q269" s="245"/>
      <c r="R269" s="245"/>
      <c r="S269" s="245"/>
      <c r="T269" s="24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7" t="s">
        <v>145</v>
      </c>
      <c r="AU269" s="247" t="s">
        <v>83</v>
      </c>
      <c r="AV269" s="14" t="s">
        <v>81</v>
      </c>
      <c r="AW269" s="14" t="s">
        <v>36</v>
      </c>
      <c r="AX269" s="14" t="s">
        <v>74</v>
      </c>
      <c r="AY269" s="247" t="s">
        <v>136</v>
      </c>
    </row>
    <row r="270" spans="1:51" s="13" customFormat="1" ht="12">
      <c r="A270" s="13"/>
      <c r="B270" s="226"/>
      <c r="C270" s="227"/>
      <c r="D270" s="228" t="s">
        <v>145</v>
      </c>
      <c r="E270" s="229" t="s">
        <v>18</v>
      </c>
      <c r="F270" s="230" t="s">
        <v>805</v>
      </c>
      <c r="G270" s="227"/>
      <c r="H270" s="231">
        <v>230.03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145</v>
      </c>
      <c r="AU270" s="237" t="s">
        <v>83</v>
      </c>
      <c r="AV270" s="13" t="s">
        <v>83</v>
      </c>
      <c r="AW270" s="13" t="s">
        <v>36</v>
      </c>
      <c r="AX270" s="13" t="s">
        <v>74</v>
      </c>
      <c r="AY270" s="237" t="s">
        <v>136</v>
      </c>
    </row>
    <row r="271" spans="1:51" s="15" customFormat="1" ht="12">
      <c r="A271" s="15"/>
      <c r="B271" s="253"/>
      <c r="C271" s="254"/>
      <c r="D271" s="228" t="s">
        <v>145</v>
      </c>
      <c r="E271" s="255" t="s">
        <v>18</v>
      </c>
      <c r="F271" s="256" t="s">
        <v>173</v>
      </c>
      <c r="G271" s="254"/>
      <c r="H271" s="257">
        <v>230.03</v>
      </c>
      <c r="I271" s="258"/>
      <c r="J271" s="254"/>
      <c r="K271" s="254"/>
      <c r="L271" s="259"/>
      <c r="M271" s="260"/>
      <c r="N271" s="261"/>
      <c r="O271" s="261"/>
      <c r="P271" s="261"/>
      <c r="Q271" s="261"/>
      <c r="R271" s="261"/>
      <c r="S271" s="261"/>
      <c r="T271" s="262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3" t="s">
        <v>145</v>
      </c>
      <c r="AU271" s="263" t="s">
        <v>83</v>
      </c>
      <c r="AV271" s="15" t="s">
        <v>143</v>
      </c>
      <c r="AW271" s="15" t="s">
        <v>36</v>
      </c>
      <c r="AX271" s="15" t="s">
        <v>81</v>
      </c>
      <c r="AY271" s="263" t="s">
        <v>136</v>
      </c>
    </row>
    <row r="272" spans="1:51" s="13" customFormat="1" ht="12">
      <c r="A272" s="13"/>
      <c r="B272" s="226"/>
      <c r="C272" s="227"/>
      <c r="D272" s="228" t="s">
        <v>145</v>
      </c>
      <c r="E272" s="227"/>
      <c r="F272" s="230" t="s">
        <v>809</v>
      </c>
      <c r="G272" s="227"/>
      <c r="H272" s="231">
        <v>268.1</v>
      </c>
      <c r="I272" s="232"/>
      <c r="J272" s="227"/>
      <c r="K272" s="227"/>
      <c r="L272" s="233"/>
      <c r="M272" s="234"/>
      <c r="N272" s="235"/>
      <c r="O272" s="235"/>
      <c r="P272" s="235"/>
      <c r="Q272" s="235"/>
      <c r="R272" s="235"/>
      <c r="S272" s="235"/>
      <c r="T272" s="23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7" t="s">
        <v>145</v>
      </c>
      <c r="AU272" s="237" t="s">
        <v>83</v>
      </c>
      <c r="AV272" s="13" t="s">
        <v>83</v>
      </c>
      <c r="AW272" s="13" t="s">
        <v>4</v>
      </c>
      <c r="AX272" s="13" t="s">
        <v>81</v>
      </c>
      <c r="AY272" s="237" t="s">
        <v>136</v>
      </c>
    </row>
    <row r="273" spans="1:65" s="2" customFormat="1" ht="22.2" customHeight="1">
      <c r="A273" s="40"/>
      <c r="B273" s="41"/>
      <c r="C273" s="214" t="s">
        <v>388</v>
      </c>
      <c r="D273" s="214" t="s">
        <v>139</v>
      </c>
      <c r="E273" s="215" t="s">
        <v>810</v>
      </c>
      <c r="F273" s="216" t="s">
        <v>811</v>
      </c>
      <c r="G273" s="217" t="s">
        <v>324</v>
      </c>
      <c r="H273" s="218">
        <v>2.9</v>
      </c>
      <c r="I273" s="219"/>
      <c r="J273" s="218">
        <f>ROUND(I273*H273,2)</f>
        <v>0</v>
      </c>
      <c r="K273" s="216" t="s">
        <v>166</v>
      </c>
      <c r="L273" s="46"/>
      <c r="M273" s="220" t="s">
        <v>18</v>
      </c>
      <c r="N273" s="221" t="s">
        <v>45</v>
      </c>
      <c r="O273" s="86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4" t="s">
        <v>259</v>
      </c>
      <c r="AT273" s="224" t="s">
        <v>139</v>
      </c>
      <c r="AU273" s="224" t="s">
        <v>83</v>
      </c>
      <c r="AY273" s="19" t="s">
        <v>136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9" t="s">
        <v>81</v>
      </c>
      <c r="BK273" s="225">
        <f>ROUND(I273*H273,2)</f>
        <v>0</v>
      </c>
      <c r="BL273" s="19" t="s">
        <v>259</v>
      </c>
      <c r="BM273" s="224" t="s">
        <v>812</v>
      </c>
    </row>
    <row r="274" spans="1:47" s="2" customFormat="1" ht="12">
      <c r="A274" s="40"/>
      <c r="B274" s="41"/>
      <c r="C274" s="42"/>
      <c r="D274" s="248" t="s">
        <v>168</v>
      </c>
      <c r="E274" s="42"/>
      <c r="F274" s="249" t="s">
        <v>813</v>
      </c>
      <c r="G274" s="42"/>
      <c r="H274" s="42"/>
      <c r="I274" s="250"/>
      <c r="J274" s="42"/>
      <c r="K274" s="42"/>
      <c r="L274" s="46"/>
      <c r="M274" s="287"/>
      <c r="N274" s="288"/>
      <c r="O274" s="289"/>
      <c r="P274" s="289"/>
      <c r="Q274" s="289"/>
      <c r="R274" s="289"/>
      <c r="S274" s="289"/>
      <c r="T274" s="29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168</v>
      </c>
      <c r="AU274" s="19" t="s">
        <v>83</v>
      </c>
    </row>
    <row r="275" spans="1:31" s="2" customFormat="1" ht="6.95" customHeight="1">
      <c r="A275" s="40"/>
      <c r="B275" s="61"/>
      <c r="C275" s="62"/>
      <c r="D275" s="62"/>
      <c r="E275" s="62"/>
      <c r="F275" s="62"/>
      <c r="G275" s="62"/>
      <c r="H275" s="62"/>
      <c r="I275" s="62"/>
      <c r="J275" s="62"/>
      <c r="K275" s="62"/>
      <c r="L275" s="46"/>
      <c r="M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</row>
  </sheetData>
  <sheetProtection password="CC33" sheet="1" objects="1" scenarios="1" formatColumns="0" formatRows="0" autoFilter="0"/>
  <autoFilter ref="C94:K27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99" r:id="rId1" display="https://podminky.urs.cz/item/CS_URS_2023_01/121151113"/>
    <hyperlink ref="F104" r:id="rId2" display="https://podminky.urs.cz/item/CS_URS_2023_01/122251104"/>
    <hyperlink ref="F118" r:id="rId3" display="https://podminky.urs.cz/item/CS_URS_2023_01/171151103"/>
    <hyperlink ref="F123" r:id="rId4" display="https://podminky.urs.cz/item/CS_URS_2023_01/171151101"/>
    <hyperlink ref="F126" r:id="rId5" display="https://podminky.urs.cz/item/CS_URS_2023_01/162351103"/>
    <hyperlink ref="F131" r:id="rId6" display="https://podminky.urs.cz/item/CS_URS_2023_01/167151111"/>
    <hyperlink ref="F134" r:id="rId7" display="https://podminky.urs.cz/item/CS_URS_2023_01/162751115"/>
    <hyperlink ref="F140" r:id="rId8" display="https://podminky.urs.cz/item/CS_URS_2023_01/171251201"/>
    <hyperlink ref="F143" r:id="rId9" display="https://podminky.urs.cz/item/CS_URS_2023_01/171201231"/>
    <hyperlink ref="F146" r:id="rId10" display="https://podminky.urs.cz/item/CS_URS_2023_01/181351103"/>
    <hyperlink ref="F149" r:id="rId11" display="https://podminky.urs.cz/item/CS_URS_2023_01/182351123"/>
    <hyperlink ref="F152" r:id="rId12" display="https://podminky.urs.cz/item/CS_URS_2023_01/181411131"/>
    <hyperlink ref="F155" r:id="rId13" display="https://podminky.urs.cz/item/CS_URS_2023_01/181411133"/>
    <hyperlink ref="F161" r:id="rId14" display="https://podminky.urs.cz/item/CS_URS_2023_01/213141111"/>
    <hyperlink ref="F171" r:id="rId15" display="https://podminky.urs.cz/item/CS_URS_2023_01/211971122"/>
    <hyperlink ref="F188" r:id="rId16" display="https://podminky.urs.cz/item/CS_URS_2023_01/212755214"/>
    <hyperlink ref="F194" r:id="rId17" display="https://podminky.urs.cz/item/CS_URS_2023_01/338171113"/>
    <hyperlink ref="F197" r:id="rId18" display="https://podminky.urs.cz/item/CS_URS_2023_01/348121221"/>
    <hyperlink ref="F200" r:id="rId19" display="https://podminky.urs.cz/item/CS_URS_2023_01/348401130"/>
    <hyperlink ref="F204" r:id="rId20" display="https://podminky.urs.cz/item/CS_URS_2023_01/629995101"/>
    <hyperlink ref="F213" r:id="rId21" display="https://podminky.urs.cz/item/CS_URS_2023_01/966071711"/>
    <hyperlink ref="F216" r:id="rId22" display="https://podminky.urs.cz/item/CS_URS_2023_01/966071822"/>
    <hyperlink ref="F220" r:id="rId23" display="https://podminky.urs.cz/item/CS_URS_2023_01/997231511"/>
    <hyperlink ref="F237" r:id="rId24" display="https://podminky.urs.cz/item/CS_URS_2023_01/711111001"/>
    <hyperlink ref="F242" r:id="rId25" display="https://podminky.urs.cz/item/CS_URS_2023_01/711112001"/>
    <hyperlink ref="F251" r:id="rId26" display="https://podminky.urs.cz/item/CS_URS_2023_01/711141559"/>
    <hyperlink ref="F258" r:id="rId27" display="https://podminky.urs.cz/item/CS_URS_2023_01/711142559"/>
    <hyperlink ref="F274" r:id="rId28" display="https://podminky.urs.cz/item/CS_URS_2023_01/998711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83</v>
      </c>
    </row>
    <row r="4" spans="2:46" s="1" customFormat="1" ht="24.95" customHeight="1">
      <c r="B4" s="22"/>
      <c r="D4" s="142" t="s">
        <v>102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15</v>
      </c>
      <c r="L6" s="22"/>
    </row>
    <row r="7" spans="2:12" s="1" customFormat="1" ht="14.4" customHeight="1">
      <c r="B7" s="22"/>
      <c r="E7" s="145" t="str">
        <f>'Rekapitulace stavby'!K6</f>
        <v>Sanace VDJ Klatovy - Plánická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103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7" t="s">
        <v>814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17</v>
      </c>
      <c r="E11" s="40"/>
      <c r="F11" s="135" t="s">
        <v>18</v>
      </c>
      <c r="G11" s="40"/>
      <c r="H11" s="40"/>
      <c r="I11" s="144" t="s">
        <v>19</v>
      </c>
      <c r="J11" s="135" t="s">
        <v>18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20</v>
      </c>
      <c r="E12" s="40"/>
      <c r="F12" s="135" t="s">
        <v>21</v>
      </c>
      <c r="G12" s="40"/>
      <c r="H12" s="40"/>
      <c r="I12" s="144" t="s">
        <v>22</v>
      </c>
      <c r="J12" s="148" t="str">
        <f>'Rekapitulace stavby'!AN8</f>
        <v>29. 3. 2023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24</v>
      </c>
      <c r="E14" s="40"/>
      <c r="F14" s="40"/>
      <c r="G14" s="40"/>
      <c r="H14" s="40"/>
      <c r="I14" s="144" t="s">
        <v>25</v>
      </c>
      <c r="J14" s="135" t="s">
        <v>26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29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25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25</v>
      </c>
      <c r="J20" s="135" t="s">
        <v>33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4" t="s">
        <v>28</v>
      </c>
      <c r="J21" s="135" t="s">
        <v>35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25</v>
      </c>
      <c r="J23" s="135" t="s">
        <v>33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34</v>
      </c>
      <c r="F24" s="40"/>
      <c r="G24" s="40"/>
      <c r="H24" s="40"/>
      <c r="I24" s="144" t="s">
        <v>28</v>
      </c>
      <c r="J24" s="135" t="s">
        <v>35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38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9"/>
      <c r="B27" s="150"/>
      <c r="C27" s="149"/>
      <c r="D27" s="149"/>
      <c r="E27" s="151" t="s">
        <v>18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40</v>
      </c>
      <c r="E30" s="40"/>
      <c r="F30" s="40"/>
      <c r="G30" s="40"/>
      <c r="H30" s="40"/>
      <c r="I30" s="40"/>
      <c r="J30" s="155">
        <f>ROUND(J82,2)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42</v>
      </c>
      <c r="G32" s="40"/>
      <c r="H32" s="40"/>
      <c r="I32" s="156" t="s">
        <v>41</v>
      </c>
      <c r="J32" s="156" t="s">
        <v>43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44" t="s">
        <v>45</v>
      </c>
      <c r="F33" s="158">
        <f>ROUND((SUM(BE82:BE137)),2)</f>
        <v>0</v>
      </c>
      <c r="G33" s="40"/>
      <c r="H33" s="40"/>
      <c r="I33" s="159">
        <v>0.21</v>
      </c>
      <c r="J33" s="158">
        <f>ROUND(((SUM(BE82:BE137))*I33),2)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46</v>
      </c>
      <c r="F34" s="158">
        <f>ROUND((SUM(BF82:BF137)),2)</f>
        <v>0</v>
      </c>
      <c r="G34" s="40"/>
      <c r="H34" s="40"/>
      <c r="I34" s="159">
        <v>0.15</v>
      </c>
      <c r="J34" s="158">
        <f>ROUND(((SUM(BF82:BF137))*I34),2)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47</v>
      </c>
      <c r="F35" s="158">
        <f>ROUND((SUM(BG82:BG137)),2)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48</v>
      </c>
      <c r="F36" s="158">
        <f>ROUND((SUM(BH82:BH137)),2)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49</v>
      </c>
      <c r="F37" s="158">
        <f>ROUND((SUM(BI82:BI137)),2)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1" t="str">
        <f>E7</f>
        <v>Sanace VDJ Klatovy - Plánická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103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 xml:space="preserve">SO 02 - Výměna stavební elektroinstalace 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20</v>
      </c>
      <c r="D52" s="42"/>
      <c r="E52" s="42"/>
      <c r="F52" s="29" t="str">
        <f>F12</f>
        <v>Klatovy</v>
      </c>
      <c r="G52" s="42"/>
      <c r="H52" s="42"/>
      <c r="I52" s="34" t="s">
        <v>22</v>
      </c>
      <c r="J52" s="74" t="str">
        <f>IF(J12="","",J12)</f>
        <v>29. 3. 2023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24</v>
      </c>
      <c r="D54" s="42"/>
      <c r="E54" s="42"/>
      <c r="F54" s="29" t="str">
        <f>E15</f>
        <v>Město Klatovy</v>
      </c>
      <c r="G54" s="42"/>
      <c r="H54" s="42"/>
      <c r="I54" s="34" t="s">
        <v>32</v>
      </c>
      <c r="J54" s="38" t="str">
        <f>E21</f>
        <v>Vodohospodářský podnik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6.4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Vodohospodářský podnik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108</v>
      </c>
      <c r="D57" s="173"/>
      <c r="E57" s="173"/>
      <c r="F57" s="173"/>
      <c r="G57" s="173"/>
      <c r="H57" s="173"/>
      <c r="I57" s="173"/>
      <c r="J57" s="174" t="s">
        <v>109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72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6"/>
      <c r="C60" s="177"/>
      <c r="D60" s="178" t="s">
        <v>815</v>
      </c>
      <c r="E60" s="179"/>
      <c r="F60" s="179"/>
      <c r="G60" s="179"/>
      <c r="H60" s="179"/>
      <c r="I60" s="179"/>
      <c r="J60" s="180">
        <f>J83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6"/>
      <c r="C61" s="177"/>
      <c r="D61" s="178" t="s">
        <v>816</v>
      </c>
      <c r="E61" s="179"/>
      <c r="F61" s="179"/>
      <c r="G61" s="179"/>
      <c r="H61" s="179"/>
      <c r="I61" s="179"/>
      <c r="J61" s="180">
        <f>J114</f>
        <v>0</v>
      </c>
      <c r="K61" s="177"/>
      <c r="L61" s="18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6"/>
      <c r="C62" s="177"/>
      <c r="D62" s="178" t="s">
        <v>817</v>
      </c>
      <c r="E62" s="179"/>
      <c r="F62" s="179"/>
      <c r="G62" s="179"/>
      <c r="H62" s="179"/>
      <c r="I62" s="179"/>
      <c r="J62" s="180">
        <f>J123</f>
        <v>0</v>
      </c>
      <c r="K62" s="177"/>
      <c r="L62" s="18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121</v>
      </c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15</v>
      </c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4.4" customHeight="1">
      <c r="A72" s="40"/>
      <c r="B72" s="41"/>
      <c r="C72" s="42"/>
      <c r="D72" s="42"/>
      <c r="E72" s="171" t="str">
        <f>E7</f>
        <v>Sanace VDJ Klatovy - Plánická</v>
      </c>
      <c r="F72" s="34"/>
      <c r="G72" s="34"/>
      <c r="H72" s="34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103</v>
      </c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5.6" customHeight="1">
      <c r="A74" s="40"/>
      <c r="B74" s="41"/>
      <c r="C74" s="42"/>
      <c r="D74" s="42"/>
      <c r="E74" s="71" t="str">
        <f>E9</f>
        <v xml:space="preserve">SO 02 - Výměna stavební elektroinstalace </v>
      </c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20</v>
      </c>
      <c r="D76" s="42"/>
      <c r="E76" s="42"/>
      <c r="F76" s="29" t="str">
        <f>F12</f>
        <v>Klatovy</v>
      </c>
      <c r="G76" s="42"/>
      <c r="H76" s="42"/>
      <c r="I76" s="34" t="s">
        <v>22</v>
      </c>
      <c r="J76" s="74" t="str">
        <f>IF(J12="","",J12)</f>
        <v>29. 3. 2023</v>
      </c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6.4" customHeight="1">
      <c r="A78" s="40"/>
      <c r="B78" s="41"/>
      <c r="C78" s="34" t="s">
        <v>24</v>
      </c>
      <c r="D78" s="42"/>
      <c r="E78" s="42"/>
      <c r="F78" s="29" t="str">
        <f>E15</f>
        <v>Město Klatovy</v>
      </c>
      <c r="G78" s="42"/>
      <c r="H78" s="42"/>
      <c r="I78" s="34" t="s">
        <v>32</v>
      </c>
      <c r="J78" s="38" t="str">
        <f>E21</f>
        <v>Vodohospodářský podnik a.s.</v>
      </c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4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37</v>
      </c>
      <c r="J79" s="38" t="str">
        <f>E24</f>
        <v>Vodohospodářský podnik a.s.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87"/>
      <c r="B81" s="188"/>
      <c r="C81" s="189" t="s">
        <v>122</v>
      </c>
      <c r="D81" s="190" t="s">
        <v>59</v>
      </c>
      <c r="E81" s="190" t="s">
        <v>55</v>
      </c>
      <c r="F81" s="190" t="s">
        <v>56</v>
      </c>
      <c r="G81" s="190" t="s">
        <v>123</v>
      </c>
      <c r="H81" s="190" t="s">
        <v>124</v>
      </c>
      <c r="I81" s="190" t="s">
        <v>125</v>
      </c>
      <c r="J81" s="190" t="s">
        <v>109</v>
      </c>
      <c r="K81" s="191" t="s">
        <v>126</v>
      </c>
      <c r="L81" s="192"/>
      <c r="M81" s="94" t="s">
        <v>18</v>
      </c>
      <c r="N81" s="95" t="s">
        <v>44</v>
      </c>
      <c r="O81" s="95" t="s">
        <v>127</v>
      </c>
      <c r="P81" s="95" t="s">
        <v>128</v>
      </c>
      <c r="Q81" s="95" t="s">
        <v>129</v>
      </c>
      <c r="R81" s="95" t="s">
        <v>130</v>
      </c>
      <c r="S81" s="95" t="s">
        <v>131</v>
      </c>
      <c r="T81" s="96" t="s">
        <v>132</v>
      </c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</row>
    <row r="82" spans="1:63" s="2" customFormat="1" ht="22.8" customHeight="1">
      <c r="A82" s="40"/>
      <c r="B82" s="41"/>
      <c r="C82" s="101" t="s">
        <v>133</v>
      </c>
      <c r="D82" s="42"/>
      <c r="E82" s="42"/>
      <c r="F82" s="42"/>
      <c r="G82" s="42"/>
      <c r="H82" s="42"/>
      <c r="I82" s="42"/>
      <c r="J82" s="193">
        <f>BK82</f>
        <v>0</v>
      </c>
      <c r="K82" s="42"/>
      <c r="L82" s="46"/>
      <c r="M82" s="97"/>
      <c r="N82" s="194"/>
      <c r="O82" s="98"/>
      <c r="P82" s="195">
        <f>P83+P114+P123</f>
        <v>0</v>
      </c>
      <c r="Q82" s="98"/>
      <c r="R82" s="195">
        <f>R83+R114+R123</f>
        <v>0</v>
      </c>
      <c r="S82" s="98"/>
      <c r="T82" s="196">
        <f>T83+T114+T123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73</v>
      </c>
      <c r="AU82" s="19" t="s">
        <v>110</v>
      </c>
      <c r="BK82" s="197">
        <f>BK83+BK114+BK123</f>
        <v>0</v>
      </c>
    </row>
    <row r="83" spans="1:63" s="12" customFormat="1" ht="25.9" customHeight="1">
      <c r="A83" s="12"/>
      <c r="B83" s="198"/>
      <c r="C83" s="199"/>
      <c r="D83" s="200" t="s">
        <v>73</v>
      </c>
      <c r="E83" s="201" t="s">
        <v>818</v>
      </c>
      <c r="F83" s="201" t="s">
        <v>819</v>
      </c>
      <c r="G83" s="199"/>
      <c r="H83" s="199"/>
      <c r="I83" s="202"/>
      <c r="J83" s="203">
        <f>BK83</f>
        <v>0</v>
      </c>
      <c r="K83" s="199"/>
      <c r="L83" s="204"/>
      <c r="M83" s="205"/>
      <c r="N83" s="206"/>
      <c r="O83" s="206"/>
      <c r="P83" s="207">
        <f>SUM(P84:P113)</f>
        <v>0</v>
      </c>
      <c r="Q83" s="206"/>
      <c r="R83" s="207">
        <f>SUM(R84:R113)</f>
        <v>0</v>
      </c>
      <c r="S83" s="206"/>
      <c r="T83" s="208">
        <f>SUM(T84:T113)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9" t="s">
        <v>81</v>
      </c>
      <c r="AT83" s="210" t="s">
        <v>73</v>
      </c>
      <c r="AU83" s="210" t="s">
        <v>74</v>
      </c>
      <c r="AY83" s="209" t="s">
        <v>136</v>
      </c>
      <c r="BK83" s="211">
        <f>SUM(BK84:BK113)</f>
        <v>0</v>
      </c>
    </row>
    <row r="84" spans="1:65" s="2" customFormat="1" ht="93" customHeight="1">
      <c r="A84" s="40"/>
      <c r="B84" s="41"/>
      <c r="C84" s="214" t="s">
        <v>81</v>
      </c>
      <c r="D84" s="214" t="s">
        <v>139</v>
      </c>
      <c r="E84" s="215" t="s">
        <v>81</v>
      </c>
      <c r="F84" s="216" t="s">
        <v>820</v>
      </c>
      <c r="G84" s="217" t="s">
        <v>821</v>
      </c>
      <c r="H84" s="218">
        <v>1</v>
      </c>
      <c r="I84" s="219"/>
      <c r="J84" s="218">
        <f>ROUND(I84*H84,2)</f>
        <v>0</v>
      </c>
      <c r="K84" s="216" t="s">
        <v>18</v>
      </c>
      <c r="L84" s="46"/>
      <c r="M84" s="220" t="s">
        <v>18</v>
      </c>
      <c r="N84" s="221" t="s">
        <v>45</v>
      </c>
      <c r="O84" s="86"/>
      <c r="P84" s="222">
        <f>O84*H84</f>
        <v>0</v>
      </c>
      <c r="Q84" s="222">
        <v>0</v>
      </c>
      <c r="R84" s="222">
        <f>Q84*H84</f>
        <v>0</v>
      </c>
      <c r="S84" s="222">
        <v>0</v>
      </c>
      <c r="T84" s="223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4" t="s">
        <v>143</v>
      </c>
      <c r="AT84" s="224" t="s">
        <v>139</v>
      </c>
      <c r="AU84" s="224" t="s">
        <v>81</v>
      </c>
      <c r="AY84" s="19" t="s">
        <v>136</v>
      </c>
      <c r="BE84" s="225">
        <f>IF(N84="základní",J84,0)</f>
        <v>0</v>
      </c>
      <c r="BF84" s="225">
        <f>IF(N84="snížená",J84,0)</f>
        <v>0</v>
      </c>
      <c r="BG84" s="225">
        <f>IF(N84="zákl. přenesená",J84,0)</f>
        <v>0</v>
      </c>
      <c r="BH84" s="225">
        <f>IF(N84="sníž. přenesená",J84,0)</f>
        <v>0</v>
      </c>
      <c r="BI84" s="225">
        <f>IF(N84="nulová",J84,0)</f>
        <v>0</v>
      </c>
      <c r="BJ84" s="19" t="s">
        <v>81</v>
      </c>
      <c r="BK84" s="225">
        <f>ROUND(I84*H84,2)</f>
        <v>0</v>
      </c>
      <c r="BL84" s="19" t="s">
        <v>143</v>
      </c>
      <c r="BM84" s="224" t="s">
        <v>83</v>
      </c>
    </row>
    <row r="85" spans="1:65" s="2" customFormat="1" ht="34.8" customHeight="1">
      <c r="A85" s="40"/>
      <c r="B85" s="41"/>
      <c r="C85" s="214" t="s">
        <v>83</v>
      </c>
      <c r="D85" s="214" t="s">
        <v>139</v>
      </c>
      <c r="E85" s="215" t="s">
        <v>83</v>
      </c>
      <c r="F85" s="216" t="s">
        <v>822</v>
      </c>
      <c r="G85" s="217" t="s">
        <v>823</v>
      </c>
      <c r="H85" s="218">
        <v>12</v>
      </c>
      <c r="I85" s="219"/>
      <c r="J85" s="218">
        <f>ROUND(I85*H85,2)</f>
        <v>0</v>
      </c>
      <c r="K85" s="216" t="s">
        <v>18</v>
      </c>
      <c r="L85" s="46"/>
      <c r="M85" s="220" t="s">
        <v>18</v>
      </c>
      <c r="N85" s="221" t="s">
        <v>45</v>
      </c>
      <c r="O85" s="86"/>
      <c r="P85" s="222">
        <f>O85*H85</f>
        <v>0</v>
      </c>
      <c r="Q85" s="222">
        <v>0</v>
      </c>
      <c r="R85" s="222">
        <f>Q85*H85</f>
        <v>0</v>
      </c>
      <c r="S85" s="222">
        <v>0</v>
      </c>
      <c r="T85" s="223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24" t="s">
        <v>143</v>
      </c>
      <c r="AT85" s="224" t="s">
        <v>139</v>
      </c>
      <c r="AU85" s="224" t="s">
        <v>81</v>
      </c>
      <c r="AY85" s="19" t="s">
        <v>136</v>
      </c>
      <c r="BE85" s="225">
        <f>IF(N85="základní",J85,0)</f>
        <v>0</v>
      </c>
      <c r="BF85" s="225">
        <f>IF(N85="snížená",J85,0)</f>
        <v>0</v>
      </c>
      <c r="BG85" s="225">
        <f>IF(N85="zákl. přenesená",J85,0)</f>
        <v>0</v>
      </c>
      <c r="BH85" s="225">
        <f>IF(N85="sníž. přenesená",J85,0)</f>
        <v>0</v>
      </c>
      <c r="BI85" s="225">
        <f>IF(N85="nulová",J85,0)</f>
        <v>0</v>
      </c>
      <c r="BJ85" s="19" t="s">
        <v>81</v>
      </c>
      <c r="BK85" s="225">
        <f>ROUND(I85*H85,2)</f>
        <v>0</v>
      </c>
      <c r="BL85" s="19" t="s">
        <v>143</v>
      </c>
      <c r="BM85" s="224" t="s">
        <v>143</v>
      </c>
    </row>
    <row r="86" spans="1:65" s="2" customFormat="1" ht="34.8" customHeight="1">
      <c r="A86" s="40"/>
      <c r="B86" s="41"/>
      <c r="C86" s="214" t="s">
        <v>151</v>
      </c>
      <c r="D86" s="214" t="s">
        <v>139</v>
      </c>
      <c r="E86" s="215" t="s">
        <v>151</v>
      </c>
      <c r="F86" s="216" t="s">
        <v>824</v>
      </c>
      <c r="G86" s="217" t="s">
        <v>823</v>
      </c>
      <c r="H86" s="218">
        <v>2</v>
      </c>
      <c r="I86" s="219"/>
      <c r="J86" s="218">
        <f>ROUND(I86*H86,2)</f>
        <v>0</v>
      </c>
      <c r="K86" s="216" t="s">
        <v>18</v>
      </c>
      <c r="L86" s="46"/>
      <c r="M86" s="220" t="s">
        <v>18</v>
      </c>
      <c r="N86" s="221" t="s">
        <v>45</v>
      </c>
      <c r="O86" s="86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4" t="s">
        <v>143</v>
      </c>
      <c r="AT86" s="224" t="s">
        <v>139</v>
      </c>
      <c r="AU86" s="224" t="s">
        <v>81</v>
      </c>
      <c r="AY86" s="19" t="s">
        <v>136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9" t="s">
        <v>81</v>
      </c>
      <c r="BK86" s="225">
        <f>ROUND(I86*H86,2)</f>
        <v>0</v>
      </c>
      <c r="BL86" s="19" t="s">
        <v>143</v>
      </c>
      <c r="BM86" s="224" t="s">
        <v>174</v>
      </c>
    </row>
    <row r="87" spans="1:65" s="2" customFormat="1" ht="45" customHeight="1">
      <c r="A87" s="40"/>
      <c r="B87" s="41"/>
      <c r="C87" s="214" t="s">
        <v>143</v>
      </c>
      <c r="D87" s="214" t="s">
        <v>139</v>
      </c>
      <c r="E87" s="215" t="s">
        <v>143</v>
      </c>
      <c r="F87" s="216" t="s">
        <v>825</v>
      </c>
      <c r="G87" s="217" t="s">
        <v>823</v>
      </c>
      <c r="H87" s="218">
        <v>3</v>
      </c>
      <c r="I87" s="219"/>
      <c r="J87" s="218">
        <f>ROUND(I87*H87,2)</f>
        <v>0</v>
      </c>
      <c r="K87" s="216" t="s">
        <v>18</v>
      </c>
      <c r="L87" s="46"/>
      <c r="M87" s="220" t="s">
        <v>18</v>
      </c>
      <c r="N87" s="221" t="s">
        <v>45</v>
      </c>
      <c r="O87" s="86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4" t="s">
        <v>143</v>
      </c>
      <c r="AT87" s="224" t="s">
        <v>139</v>
      </c>
      <c r="AU87" s="224" t="s">
        <v>81</v>
      </c>
      <c r="AY87" s="19" t="s">
        <v>136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9" t="s">
        <v>81</v>
      </c>
      <c r="BK87" s="225">
        <f>ROUND(I87*H87,2)</f>
        <v>0</v>
      </c>
      <c r="BL87" s="19" t="s">
        <v>143</v>
      </c>
      <c r="BM87" s="224" t="s">
        <v>137</v>
      </c>
    </row>
    <row r="88" spans="1:65" s="2" customFormat="1" ht="40.2" customHeight="1">
      <c r="A88" s="40"/>
      <c r="B88" s="41"/>
      <c r="C88" s="214" t="s">
        <v>162</v>
      </c>
      <c r="D88" s="214" t="s">
        <v>139</v>
      </c>
      <c r="E88" s="215" t="s">
        <v>162</v>
      </c>
      <c r="F88" s="216" t="s">
        <v>826</v>
      </c>
      <c r="G88" s="217" t="s">
        <v>823</v>
      </c>
      <c r="H88" s="218">
        <v>3</v>
      </c>
      <c r="I88" s="219"/>
      <c r="J88" s="218">
        <f>ROUND(I88*H88,2)</f>
        <v>0</v>
      </c>
      <c r="K88" s="216" t="s">
        <v>18</v>
      </c>
      <c r="L88" s="46"/>
      <c r="M88" s="220" t="s">
        <v>18</v>
      </c>
      <c r="N88" s="221" t="s">
        <v>45</v>
      </c>
      <c r="O88" s="86"/>
      <c r="P88" s="222">
        <f>O88*H88</f>
        <v>0</v>
      </c>
      <c r="Q88" s="222">
        <v>0</v>
      </c>
      <c r="R88" s="222">
        <f>Q88*H88</f>
        <v>0</v>
      </c>
      <c r="S88" s="222">
        <v>0</v>
      </c>
      <c r="T88" s="223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4" t="s">
        <v>143</v>
      </c>
      <c r="AT88" s="224" t="s">
        <v>139</v>
      </c>
      <c r="AU88" s="224" t="s">
        <v>81</v>
      </c>
      <c r="AY88" s="19" t="s">
        <v>136</v>
      </c>
      <c r="BE88" s="225">
        <f>IF(N88="základní",J88,0)</f>
        <v>0</v>
      </c>
      <c r="BF88" s="225">
        <f>IF(N88="snížená",J88,0)</f>
        <v>0</v>
      </c>
      <c r="BG88" s="225">
        <f>IF(N88="zákl. přenesená",J88,0)</f>
        <v>0</v>
      </c>
      <c r="BH88" s="225">
        <f>IF(N88="sníž. přenesená",J88,0)</f>
        <v>0</v>
      </c>
      <c r="BI88" s="225">
        <f>IF(N88="nulová",J88,0)</f>
        <v>0</v>
      </c>
      <c r="BJ88" s="19" t="s">
        <v>81</v>
      </c>
      <c r="BK88" s="225">
        <f>ROUND(I88*H88,2)</f>
        <v>0</v>
      </c>
      <c r="BL88" s="19" t="s">
        <v>143</v>
      </c>
      <c r="BM88" s="224" t="s">
        <v>197</v>
      </c>
    </row>
    <row r="89" spans="1:65" s="2" customFormat="1" ht="22.2" customHeight="1">
      <c r="A89" s="40"/>
      <c r="B89" s="41"/>
      <c r="C89" s="214" t="s">
        <v>174</v>
      </c>
      <c r="D89" s="214" t="s">
        <v>139</v>
      </c>
      <c r="E89" s="215" t="s">
        <v>174</v>
      </c>
      <c r="F89" s="216" t="s">
        <v>827</v>
      </c>
      <c r="G89" s="217" t="s">
        <v>823</v>
      </c>
      <c r="H89" s="218">
        <v>3</v>
      </c>
      <c r="I89" s="219"/>
      <c r="J89" s="218">
        <f>ROUND(I89*H89,2)</f>
        <v>0</v>
      </c>
      <c r="K89" s="216" t="s">
        <v>18</v>
      </c>
      <c r="L89" s="46"/>
      <c r="M89" s="220" t="s">
        <v>18</v>
      </c>
      <c r="N89" s="221" t="s">
        <v>45</v>
      </c>
      <c r="O89" s="86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4" t="s">
        <v>143</v>
      </c>
      <c r="AT89" s="224" t="s">
        <v>139</v>
      </c>
      <c r="AU89" s="224" t="s">
        <v>81</v>
      </c>
      <c r="AY89" s="19" t="s">
        <v>136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9" t="s">
        <v>81</v>
      </c>
      <c r="BK89" s="225">
        <f>ROUND(I89*H89,2)</f>
        <v>0</v>
      </c>
      <c r="BL89" s="19" t="s">
        <v>143</v>
      </c>
      <c r="BM89" s="224" t="s">
        <v>211</v>
      </c>
    </row>
    <row r="90" spans="1:65" s="2" customFormat="1" ht="22.2" customHeight="1">
      <c r="A90" s="40"/>
      <c r="B90" s="41"/>
      <c r="C90" s="214" t="s">
        <v>180</v>
      </c>
      <c r="D90" s="214" t="s">
        <v>139</v>
      </c>
      <c r="E90" s="215" t="s">
        <v>180</v>
      </c>
      <c r="F90" s="216" t="s">
        <v>828</v>
      </c>
      <c r="G90" s="217" t="s">
        <v>823</v>
      </c>
      <c r="H90" s="218">
        <v>2</v>
      </c>
      <c r="I90" s="219"/>
      <c r="J90" s="218">
        <f>ROUND(I90*H90,2)</f>
        <v>0</v>
      </c>
      <c r="K90" s="216" t="s">
        <v>18</v>
      </c>
      <c r="L90" s="46"/>
      <c r="M90" s="220" t="s">
        <v>18</v>
      </c>
      <c r="N90" s="221" t="s">
        <v>45</v>
      </c>
      <c r="O90" s="86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4" t="s">
        <v>143</v>
      </c>
      <c r="AT90" s="224" t="s">
        <v>139</v>
      </c>
      <c r="AU90" s="224" t="s">
        <v>81</v>
      </c>
      <c r="AY90" s="19" t="s">
        <v>136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9" t="s">
        <v>81</v>
      </c>
      <c r="BK90" s="225">
        <f>ROUND(I90*H90,2)</f>
        <v>0</v>
      </c>
      <c r="BL90" s="19" t="s">
        <v>143</v>
      </c>
      <c r="BM90" s="224" t="s">
        <v>245</v>
      </c>
    </row>
    <row r="91" spans="1:65" s="2" customFormat="1" ht="60.6" customHeight="1">
      <c r="A91" s="40"/>
      <c r="B91" s="41"/>
      <c r="C91" s="214" t="s">
        <v>137</v>
      </c>
      <c r="D91" s="214" t="s">
        <v>139</v>
      </c>
      <c r="E91" s="215" t="s">
        <v>137</v>
      </c>
      <c r="F91" s="216" t="s">
        <v>829</v>
      </c>
      <c r="G91" s="217" t="s">
        <v>823</v>
      </c>
      <c r="H91" s="218">
        <v>3</v>
      </c>
      <c r="I91" s="219"/>
      <c r="J91" s="218">
        <f>ROUND(I91*H91,2)</f>
        <v>0</v>
      </c>
      <c r="K91" s="216" t="s">
        <v>18</v>
      </c>
      <c r="L91" s="46"/>
      <c r="M91" s="220" t="s">
        <v>18</v>
      </c>
      <c r="N91" s="221" t="s">
        <v>45</v>
      </c>
      <c r="O91" s="8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4" t="s">
        <v>143</v>
      </c>
      <c r="AT91" s="224" t="s">
        <v>139</v>
      </c>
      <c r="AU91" s="224" t="s">
        <v>81</v>
      </c>
      <c r="AY91" s="19" t="s">
        <v>136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9" t="s">
        <v>81</v>
      </c>
      <c r="BK91" s="225">
        <f>ROUND(I91*H91,2)</f>
        <v>0</v>
      </c>
      <c r="BL91" s="19" t="s">
        <v>143</v>
      </c>
      <c r="BM91" s="224" t="s">
        <v>259</v>
      </c>
    </row>
    <row r="92" spans="1:65" s="2" customFormat="1" ht="22.2" customHeight="1">
      <c r="A92" s="40"/>
      <c r="B92" s="41"/>
      <c r="C92" s="214" t="s">
        <v>156</v>
      </c>
      <c r="D92" s="214" t="s">
        <v>139</v>
      </c>
      <c r="E92" s="215" t="s">
        <v>156</v>
      </c>
      <c r="F92" s="216" t="s">
        <v>830</v>
      </c>
      <c r="G92" s="217" t="s">
        <v>821</v>
      </c>
      <c r="H92" s="218">
        <v>1</v>
      </c>
      <c r="I92" s="219"/>
      <c r="J92" s="218">
        <f>ROUND(I92*H92,2)</f>
        <v>0</v>
      </c>
      <c r="K92" s="216" t="s">
        <v>18</v>
      </c>
      <c r="L92" s="46"/>
      <c r="M92" s="220" t="s">
        <v>18</v>
      </c>
      <c r="N92" s="221" t="s">
        <v>45</v>
      </c>
      <c r="O92" s="86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4" t="s">
        <v>143</v>
      </c>
      <c r="AT92" s="224" t="s">
        <v>139</v>
      </c>
      <c r="AU92" s="224" t="s">
        <v>81</v>
      </c>
      <c r="AY92" s="19" t="s">
        <v>136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9" t="s">
        <v>81</v>
      </c>
      <c r="BK92" s="225">
        <f>ROUND(I92*H92,2)</f>
        <v>0</v>
      </c>
      <c r="BL92" s="19" t="s">
        <v>143</v>
      </c>
      <c r="BM92" s="224" t="s">
        <v>272</v>
      </c>
    </row>
    <row r="93" spans="1:65" s="2" customFormat="1" ht="19.8" customHeight="1">
      <c r="A93" s="40"/>
      <c r="B93" s="41"/>
      <c r="C93" s="214" t="s">
        <v>197</v>
      </c>
      <c r="D93" s="214" t="s">
        <v>139</v>
      </c>
      <c r="E93" s="215" t="s">
        <v>197</v>
      </c>
      <c r="F93" s="216" t="s">
        <v>831</v>
      </c>
      <c r="G93" s="217" t="s">
        <v>821</v>
      </c>
      <c r="H93" s="218">
        <v>1</v>
      </c>
      <c r="I93" s="219"/>
      <c r="J93" s="218">
        <f>ROUND(I93*H93,2)</f>
        <v>0</v>
      </c>
      <c r="K93" s="216" t="s">
        <v>18</v>
      </c>
      <c r="L93" s="46"/>
      <c r="M93" s="220" t="s">
        <v>18</v>
      </c>
      <c r="N93" s="221" t="s">
        <v>45</v>
      </c>
      <c r="O93" s="86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4" t="s">
        <v>143</v>
      </c>
      <c r="AT93" s="224" t="s">
        <v>139</v>
      </c>
      <c r="AU93" s="224" t="s">
        <v>81</v>
      </c>
      <c r="AY93" s="19" t="s">
        <v>136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9" t="s">
        <v>81</v>
      </c>
      <c r="BK93" s="225">
        <f>ROUND(I93*H93,2)</f>
        <v>0</v>
      </c>
      <c r="BL93" s="19" t="s">
        <v>143</v>
      </c>
      <c r="BM93" s="224" t="s">
        <v>284</v>
      </c>
    </row>
    <row r="94" spans="1:65" s="2" customFormat="1" ht="14.4" customHeight="1">
      <c r="A94" s="40"/>
      <c r="B94" s="41"/>
      <c r="C94" s="214" t="s">
        <v>202</v>
      </c>
      <c r="D94" s="214" t="s">
        <v>139</v>
      </c>
      <c r="E94" s="215" t="s">
        <v>202</v>
      </c>
      <c r="F94" s="216" t="s">
        <v>832</v>
      </c>
      <c r="G94" s="217" t="s">
        <v>821</v>
      </c>
      <c r="H94" s="218">
        <v>1</v>
      </c>
      <c r="I94" s="219"/>
      <c r="J94" s="218">
        <f>ROUND(I94*H94,2)</f>
        <v>0</v>
      </c>
      <c r="K94" s="216" t="s">
        <v>18</v>
      </c>
      <c r="L94" s="46"/>
      <c r="M94" s="220" t="s">
        <v>18</v>
      </c>
      <c r="N94" s="221" t="s">
        <v>45</v>
      </c>
      <c r="O94" s="86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4" t="s">
        <v>143</v>
      </c>
      <c r="AT94" s="224" t="s">
        <v>139</v>
      </c>
      <c r="AU94" s="224" t="s">
        <v>81</v>
      </c>
      <c r="AY94" s="19" t="s">
        <v>136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9" t="s">
        <v>81</v>
      </c>
      <c r="BK94" s="225">
        <f>ROUND(I94*H94,2)</f>
        <v>0</v>
      </c>
      <c r="BL94" s="19" t="s">
        <v>143</v>
      </c>
      <c r="BM94" s="224" t="s">
        <v>294</v>
      </c>
    </row>
    <row r="95" spans="1:65" s="2" customFormat="1" ht="14.4" customHeight="1">
      <c r="A95" s="40"/>
      <c r="B95" s="41"/>
      <c r="C95" s="214" t="s">
        <v>211</v>
      </c>
      <c r="D95" s="214" t="s">
        <v>139</v>
      </c>
      <c r="E95" s="215" t="s">
        <v>211</v>
      </c>
      <c r="F95" s="216" t="s">
        <v>833</v>
      </c>
      <c r="G95" s="217" t="s">
        <v>821</v>
      </c>
      <c r="H95" s="218">
        <v>1</v>
      </c>
      <c r="I95" s="219"/>
      <c r="J95" s="218">
        <f>ROUND(I95*H95,2)</f>
        <v>0</v>
      </c>
      <c r="K95" s="216" t="s">
        <v>18</v>
      </c>
      <c r="L95" s="46"/>
      <c r="M95" s="220" t="s">
        <v>18</v>
      </c>
      <c r="N95" s="221" t="s">
        <v>45</v>
      </c>
      <c r="O95" s="86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143</v>
      </c>
      <c r="AT95" s="224" t="s">
        <v>139</v>
      </c>
      <c r="AU95" s="224" t="s">
        <v>81</v>
      </c>
      <c r="AY95" s="19" t="s">
        <v>136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9" t="s">
        <v>81</v>
      </c>
      <c r="BK95" s="225">
        <f>ROUND(I95*H95,2)</f>
        <v>0</v>
      </c>
      <c r="BL95" s="19" t="s">
        <v>143</v>
      </c>
      <c r="BM95" s="224" t="s">
        <v>305</v>
      </c>
    </row>
    <row r="96" spans="1:65" s="2" customFormat="1" ht="14.4" customHeight="1">
      <c r="A96" s="40"/>
      <c r="B96" s="41"/>
      <c r="C96" s="214" t="s">
        <v>235</v>
      </c>
      <c r="D96" s="214" t="s">
        <v>139</v>
      </c>
      <c r="E96" s="215" t="s">
        <v>235</v>
      </c>
      <c r="F96" s="216" t="s">
        <v>834</v>
      </c>
      <c r="G96" s="217" t="s">
        <v>275</v>
      </c>
      <c r="H96" s="218">
        <v>10</v>
      </c>
      <c r="I96" s="219"/>
      <c r="J96" s="218">
        <f>ROUND(I96*H96,2)</f>
        <v>0</v>
      </c>
      <c r="K96" s="216" t="s">
        <v>18</v>
      </c>
      <c r="L96" s="46"/>
      <c r="M96" s="220" t="s">
        <v>18</v>
      </c>
      <c r="N96" s="221" t="s">
        <v>45</v>
      </c>
      <c r="O96" s="86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4" t="s">
        <v>143</v>
      </c>
      <c r="AT96" s="224" t="s">
        <v>139</v>
      </c>
      <c r="AU96" s="224" t="s">
        <v>81</v>
      </c>
      <c r="AY96" s="19" t="s">
        <v>136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9" t="s">
        <v>81</v>
      </c>
      <c r="BK96" s="225">
        <f>ROUND(I96*H96,2)</f>
        <v>0</v>
      </c>
      <c r="BL96" s="19" t="s">
        <v>143</v>
      </c>
      <c r="BM96" s="224" t="s">
        <v>321</v>
      </c>
    </row>
    <row r="97" spans="1:65" s="2" customFormat="1" ht="14.4" customHeight="1">
      <c r="A97" s="40"/>
      <c r="B97" s="41"/>
      <c r="C97" s="214" t="s">
        <v>245</v>
      </c>
      <c r="D97" s="214" t="s">
        <v>139</v>
      </c>
      <c r="E97" s="215" t="s">
        <v>245</v>
      </c>
      <c r="F97" s="216" t="s">
        <v>835</v>
      </c>
      <c r="G97" s="217" t="s">
        <v>275</v>
      </c>
      <c r="H97" s="218">
        <v>10</v>
      </c>
      <c r="I97" s="219"/>
      <c r="J97" s="218">
        <f>ROUND(I97*H97,2)</f>
        <v>0</v>
      </c>
      <c r="K97" s="216" t="s">
        <v>18</v>
      </c>
      <c r="L97" s="46"/>
      <c r="M97" s="220" t="s">
        <v>18</v>
      </c>
      <c r="N97" s="221" t="s">
        <v>45</v>
      </c>
      <c r="O97" s="86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4" t="s">
        <v>143</v>
      </c>
      <c r="AT97" s="224" t="s">
        <v>139</v>
      </c>
      <c r="AU97" s="224" t="s">
        <v>81</v>
      </c>
      <c r="AY97" s="19" t="s">
        <v>136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9" t="s">
        <v>81</v>
      </c>
      <c r="BK97" s="225">
        <f>ROUND(I97*H97,2)</f>
        <v>0</v>
      </c>
      <c r="BL97" s="19" t="s">
        <v>143</v>
      </c>
      <c r="BM97" s="224" t="s">
        <v>335</v>
      </c>
    </row>
    <row r="98" spans="1:65" s="2" customFormat="1" ht="14.4" customHeight="1">
      <c r="A98" s="40"/>
      <c r="B98" s="41"/>
      <c r="C98" s="214" t="s">
        <v>8</v>
      </c>
      <c r="D98" s="214" t="s">
        <v>139</v>
      </c>
      <c r="E98" s="215" t="s">
        <v>8</v>
      </c>
      <c r="F98" s="216" t="s">
        <v>836</v>
      </c>
      <c r="G98" s="217" t="s">
        <v>275</v>
      </c>
      <c r="H98" s="218">
        <v>30</v>
      </c>
      <c r="I98" s="219"/>
      <c r="J98" s="218">
        <f>ROUND(I98*H98,2)</f>
        <v>0</v>
      </c>
      <c r="K98" s="216" t="s">
        <v>18</v>
      </c>
      <c r="L98" s="46"/>
      <c r="M98" s="220" t="s">
        <v>18</v>
      </c>
      <c r="N98" s="221" t="s">
        <v>45</v>
      </c>
      <c r="O98" s="86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4" t="s">
        <v>143</v>
      </c>
      <c r="AT98" s="224" t="s">
        <v>139</v>
      </c>
      <c r="AU98" s="224" t="s">
        <v>81</v>
      </c>
      <c r="AY98" s="19" t="s">
        <v>136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9" t="s">
        <v>81</v>
      </c>
      <c r="BK98" s="225">
        <f>ROUND(I98*H98,2)</f>
        <v>0</v>
      </c>
      <c r="BL98" s="19" t="s">
        <v>143</v>
      </c>
      <c r="BM98" s="224" t="s">
        <v>345</v>
      </c>
    </row>
    <row r="99" spans="1:65" s="2" customFormat="1" ht="14.4" customHeight="1">
      <c r="A99" s="40"/>
      <c r="B99" s="41"/>
      <c r="C99" s="214" t="s">
        <v>259</v>
      </c>
      <c r="D99" s="214" t="s">
        <v>139</v>
      </c>
      <c r="E99" s="215" t="s">
        <v>259</v>
      </c>
      <c r="F99" s="216" t="s">
        <v>837</v>
      </c>
      <c r="G99" s="217" t="s">
        <v>275</v>
      </c>
      <c r="H99" s="218">
        <v>30</v>
      </c>
      <c r="I99" s="219"/>
      <c r="J99" s="218">
        <f>ROUND(I99*H99,2)</f>
        <v>0</v>
      </c>
      <c r="K99" s="216" t="s">
        <v>18</v>
      </c>
      <c r="L99" s="46"/>
      <c r="M99" s="220" t="s">
        <v>18</v>
      </c>
      <c r="N99" s="221" t="s">
        <v>45</v>
      </c>
      <c r="O99" s="86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4" t="s">
        <v>143</v>
      </c>
      <c r="AT99" s="224" t="s">
        <v>139</v>
      </c>
      <c r="AU99" s="224" t="s">
        <v>81</v>
      </c>
      <c r="AY99" s="19" t="s">
        <v>136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9" t="s">
        <v>81</v>
      </c>
      <c r="BK99" s="225">
        <f>ROUND(I99*H99,2)</f>
        <v>0</v>
      </c>
      <c r="BL99" s="19" t="s">
        <v>143</v>
      </c>
      <c r="BM99" s="224" t="s">
        <v>357</v>
      </c>
    </row>
    <row r="100" spans="1:65" s="2" customFormat="1" ht="14.4" customHeight="1">
      <c r="A100" s="40"/>
      <c r="B100" s="41"/>
      <c r="C100" s="214" t="s">
        <v>265</v>
      </c>
      <c r="D100" s="214" t="s">
        <v>139</v>
      </c>
      <c r="E100" s="215" t="s">
        <v>265</v>
      </c>
      <c r="F100" s="216" t="s">
        <v>838</v>
      </c>
      <c r="G100" s="217" t="s">
        <v>275</v>
      </c>
      <c r="H100" s="218">
        <v>42</v>
      </c>
      <c r="I100" s="219"/>
      <c r="J100" s="218">
        <f>ROUND(I100*H100,2)</f>
        <v>0</v>
      </c>
      <c r="K100" s="216" t="s">
        <v>18</v>
      </c>
      <c r="L100" s="46"/>
      <c r="M100" s="220" t="s">
        <v>18</v>
      </c>
      <c r="N100" s="221" t="s">
        <v>45</v>
      </c>
      <c r="O100" s="86"/>
      <c r="P100" s="222">
        <f>O100*H100</f>
        <v>0</v>
      </c>
      <c r="Q100" s="222">
        <v>0</v>
      </c>
      <c r="R100" s="222">
        <f>Q100*H100</f>
        <v>0</v>
      </c>
      <c r="S100" s="222">
        <v>0</v>
      </c>
      <c r="T100" s="223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4" t="s">
        <v>143</v>
      </c>
      <c r="AT100" s="224" t="s">
        <v>139</v>
      </c>
      <c r="AU100" s="224" t="s">
        <v>81</v>
      </c>
      <c r="AY100" s="19" t="s">
        <v>136</v>
      </c>
      <c r="BE100" s="225">
        <f>IF(N100="základní",J100,0)</f>
        <v>0</v>
      </c>
      <c r="BF100" s="225">
        <f>IF(N100="snížená",J100,0)</f>
        <v>0</v>
      </c>
      <c r="BG100" s="225">
        <f>IF(N100="zákl. přenesená",J100,0)</f>
        <v>0</v>
      </c>
      <c r="BH100" s="225">
        <f>IF(N100="sníž. přenesená",J100,0)</f>
        <v>0</v>
      </c>
      <c r="BI100" s="225">
        <f>IF(N100="nulová",J100,0)</f>
        <v>0</v>
      </c>
      <c r="BJ100" s="19" t="s">
        <v>81</v>
      </c>
      <c r="BK100" s="225">
        <f>ROUND(I100*H100,2)</f>
        <v>0</v>
      </c>
      <c r="BL100" s="19" t="s">
        <v>143</v>
      </c>
      <c r="BM100" s="224" t="s">
        <v>369</v>
      </c>
    </row>
    <row r="101" spans="1:65" s="2" customFormat="1" ht="22.2" customHeight="1">
      <c r="A101" s="40"/>
      <c r="B101" s="41"/>
      <c r="C101" s="214" t="s">
        <v>272</v>
      </c>
      <c r="D101" s="214" t="s">
        <v>139</v>
      </c>
      <c r="E101" s="215" t="s">
        <v>272</v>
      </c>
      <c r="F101" s="216" t="s">
        <v>839</v>
      </c>
      <c r="G101" s="217" t="s">
        <v>275</v>
      </c>
      <c r="H101" s="218">
        <v>18</v>
      </c>
      <c r="I101" s="219"/>
      <c r="J101" s="218">
        <f>ROUND(I101*H101,2)</f>
        <v>0</v>
      </c>
      <c r="K101" s="216" t="s">
        <v>18</v>
      </c>
      <c r="L101" s="46"/>
      <c r="M101" s="220" t="s">
        <v>18</v>
      </c>
      <c r="N101" s="221" t="s">
        <v>45</v>
      </c>
      <c r="O101" s="86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4" t="s">
        <v>143</v>
      </c>
      <c r="AT101" s="224" t="s">
        <v>139</v>
      </c>
      <c r="AU101" s="224" t="s">
        <v>81</v>
      </c>
      <c r="AY101" s="19" t="s">
        <v>136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9" t="s">
        <v>81</v>
      </c>
      <c r="BK101" s="225">
        <f>ROUND(I101*H101,2)</f>
        <v>0</v>
      </c>
      <c r="BL101" s="19" t="s">
        <v>143</v>
      </c>
      <c r="BM101" s="224" t="s">
        <v>383</v>
      </c>
    </row>
    <row r="102" spans="1:65" s="2" customFormat="1" ht="14.4" customHeight="1">
      <c r="A102" s="40"/>
      <c r="B102" s="41"/>
      <c r="C102" s="214" t="s">
        <v>280</v>
      </c>
      <c r="D102" s="214" t="s">
        <v>139</v>
      </c>
      <c r="E102" s="215" t="s">
        <v>280</v>
      </c>
      <c r="F102" s="216" t="s">
        <v>840</v>
      </c>
      <c r="G102" s="217" t="s">
        <v>275</v>
      </c>
      <c r="H102" s="218">
        <v>48</v>
      </c>
      <c r="I102" s="219"/>
      <c r="J102" s="218">
        <f>ROUND(I102*H102,2)</f>
        <v>0</v>
      </c>
      <c r="K102" s="216" t="s">
        <v>18</v>
      </c>
      <c r="L102" s="46"/>
      <c r="M102" s="220" t="s">
        <v>18</v>
      </c>
      <c r="N102" s="221" t="s">
        <v>45</v>
      </c>
      <c r="O102" s="86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4" t="s">
        <v>143</v>
      </c>
      <c r="AT102" s="224" t="s">
        <v>139</v>
      </c>
      <c r="AU102" s="224" t="s">
        <v>81</v>
      </c>
      <c r="AY102" s="19" t="s">
        <v>136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9" t="s">
        <v>81</v>
      </c>
      <c r="BK102" s="225">
        <f>ROUND(I102*H102,2)</f>
        <v>0</v>
      </c>
      <c r="BL102" s="19" t="s">
        <v>143</v>
      </c>
      <c r="BM102" s="224" t="s">
        <v>393</v>
      </c>
    </row>
    <row r="103" spans="1:65" s="2" customFormat="1" ht="14.4" customHeight="1">
      <c r="A103" s="40"/>
      <c r="B103" s="41"/>
      <c r="C103" s="214" t="s">
        <v>284</v>
      </c>
      <c r="D103" s="214" t="s">
        <v>139</v>
      </c>
      <c r="E103" s="215" t="s">
        <v>284</v>
      </c>
      <c r="F103" s="216" t="s">
        <v>841</v>
      </c>
      <c r="G103" s="217" t="s">
        <v>275</v>
      </c>
      <c r="H103" s="218">
        <v>45</v>
      </c>
      <c r="I103" s="219"/>
      <c r="J103" s="218">
        <f>ROUND(I103*H103,2)</f>
        <v>0</v>
      </c>
      <c r="K103" s="216" t="s">
        <v>18</v>
      </c>
      <c r="L103" s="46"/>
      <c r="M103" s="220" t="s">
        <v>18</v>
      </c>
      <c r="N103" s="221" t="s">
        <v>45</v>
      </c>
      <c r="O103" s="86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4" t="s">
        <v>143</v>
      </c>
      <c r="AT103" s="224" t="s">
        <v>139</v>
      </c>
      <c r="AU103" s="224" t="s">
        <v>81</v>
      </c>
      <c r="AY103" s="19" t="s">
        <v>136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9" t="s">
        <v>81</v>
      </c>
      <c r="BK103" s="225">
        <f>ROUND(I103*H103,2)</f>
        <v>0</v>
      </c>
      <c r="BL103" s="19" t="s">
        <v>143</v>
      </c>
      <c r="BM103" s="224" t="s">
        <v>411</v>
      </c>
    </row>
    <row r="104" spans="1:65" s="2" customFormat="1" ht="14.4" customHeight="1">
      <c r="A104" s="40"/>
      <c r="B104" s="41"/>
      <c r="C104" s="214" t="s">
        <v>7</v>
      </c>
      <c r="D104" s="214" t="s">
        <v>139</v>
      </c>
      <c r="E104" s="215" t="s">
        <v>7</v>
      </c>
      <c r="F104" s="216" t="s">
        <v>842</v>
      </c>
      <c r="G104" s="217" t="s">
        <v>275</v>
      </c>
      <c r="H104" s="218">
        <v>108</v>
      </c>
      <c r="I104" s="219"/>
      <c r="J104" s="218">
        <f>ROUND(I104*H104,2)</f>
        <v>0</v>
      </c>
      <c r="K104" s="216" t="s">
        <v>18</v>
      </c>
      <c r="L104" s="46"/>
      <c r="M104" s="220" t="s">
        <v>18</v>
      </c>
      <c r="N104" s="221" t="s">
        <v>45</v>
      </c>
      <c r="O104" s="86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4" t="s">
        <v>143</v>
      </c>
      <c r="AT104" s="224" t="s">
        <v>139</v>
      </c>
      <c r="AU104" s="224" t="s">
        <v>81</v>
      </c>
      <c r="AY104" s="19" t="s">
        <v>136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9" t="s">
        <v>81</v>
      </c>
      <c r="BK104" s="225">
        <f>ROUND(I104*H104,2)</f>
        <v>0</v>
      </c>
      <c r="BL104" s="19" t="s">
        <v>143</v>
      </c>
      <c r="BM104" s="224" t="s">
        <v>425</v>
      </c>
    </row>
    <row r="105" spans="1:65" s="2" customFormat="1" ht="14.4" customHeight="1">
      <c r="A105" s="40"/>
      <c r="B105" s="41"/>
      <c r="C105" s="214" t="s">
        <v>294</v>
      </c>
      <c r="D105" s="214" t="s">
        <v>139</v>
      </c>
      <c r="E105" s="215" t="s">
        <v>294</v>
      </c>
      <c r="F105" s="216" t="s">
        <v>843</v>
      </c>
      <c r="G105" s="217" t="s">
        <v>275</v>
      </c>
      <c r="H105" s="218">
        <v>82</v>
      </c>
      <c r="I105" s="219"/>
      <c r="J105" s="218">
        <f>ROUND(I105*H105,2)</f>
        <v>0</v>
      </c>
      <c r="K105" s="216" t="s">
        <v>18</v>
      </c>
      <c r="L105" s="46"/>
      <c r="M105" s="220" t="s">
        <v>18</v>
      </c>
      <c r="N105" s="221" t="s">
        <v>45</v>
      </c>
      <c r="O105" s="86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4" t="s">
        <v>143</v>
      </c>
      <c r="AT105" s="224" t="s">
        <v>139</v>
      </c>
      <c r="AU105" s="224" t="s">
        <v>81</v>
      </c>
      <c r="AY105" s="19" t="s">
        <v>136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9" t="s">
        <v>81</v>
      </c>
      <c r="BK105" s="225">
        <f>ROUND(I105*H105,2)</f>
        <v>0</v>
      </c>
      <c r="BL105" s="19" t="s">
        <v>143</v>
      </c>
      <c r="BM105" s="224" t="s">
        <v>844</v>
      </c>
    </row>
    <row r="106" spans="1:65" s="2" customFormat="1" ht="14.4" customHeight="1">
      <c r="A106" s="40"/>
      <c r="B106" s="41"/>
      <c r="C106" s="214" t="s">
        <v>300</v>
      </c>
      <c r="D106" s="214" t="s">
        <v>139</v>
      </c>
      <c r="E106" s="215" t="s">
        <v>300</v>
      </c>
      <c r="F106" s="216" t="s">
        <v>845</v>
      </c>
      <c r="G106" s="217" t="s">
        <v>275</v>
      </c>
      <c r="H106" s="218">
        <v>30</v>
      </c>
      <c r="I106" s="219"/>
      <c r="J106" s="218">
        <f>ROUND(I106*H106,2)</f>
        <v>0</v>
      </c>
      <c r="K106" s="216" t="s">
        <v>18</v>
      </c>
      <c r="L106" s="46"/>
      <c r="M106" s="220" t="s">
        <v>18</v>
      </c>
      <c r="N106" s="221" t="s">
        <v>45</v>
      </c>
      <c r="O106" s="86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4" t="s">
        <v>143</v>
      </c>
      <c r="AT106" s="224" t="s">
        <v>139</v>
      </c>
      <c r="AU106" s="224" t="s">
        <v>81</v>
      </c>
      <c r="AY106" s="19" t="s">
        <v>136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9" t="s">
        <v>81</v>
      </c>
      <c r="BK106" s="225">
        <f>ROUND(I106*H106,2)</f>
        <v>0</v>
      </c>
      <c r="BL106" s="19" t="s">
        <v>143</v>
      </c>
      <c r="BM106" s="224" t="s">
        <v>846</v>
      </c>
    </row>
    <row r="107" spans="1:65" s="2" customFormat="1" ht="14.4" customHeight="1">
      <c r="A107" s="40"/>
      <c r="B107" s="41"/>
      <c r="C107" s="214" t="s">
        <v>305</v>
      </c>
      <c r="D107" s="214" t="s">
        <v>139</v>
      </c>
      <c r="E107" s="215" t="s">
        <v>305</v>
      </c>
      <c r="F107" s="216" t="s">
        <v>847</v>
      </c>
      <c r="G107" s="217" t="s">
        <v>275</v>
      </c>
      <c r="H107" s="218">
        <v>0</v>
      </c>
      <c r="I107" s="219"/>
      <c r="J107" s="218">
        <f>ROUND(I107*H107,2)</f>
        <v>0</v>
      </c>
      <c r="K107" s="216" t="s">
        <v>18</v>
      </c>
      <c r="L107" s="46"/>
      <c r="M107" s="220" t="s">
        <v>18</v>
      </c>
      <c r="N107" s="221" t="s">
        <v>45</v>
      </c>
      <c r="O107" s="86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4" t="s">
        <v>143</v>
      </c>
      <c r="AT107" s="224" t="s">
        <v>139</v>
      </c>
      <c r="AU107" s="224" t="s">
        <v>81</v>
      </c>
      <c r="AY107" s="19" t="s">
        <v>136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9" t="s">
        <v>81</v>
      </c>
      <c r="BK107" s="225">
        <f>ROUND(I107*H107,2)</f>
        <v>0</v>
      </c>
      <c r="BL107" s="19" t="s">
        <v>143</v>
      </c>
      <c r="BM107" s="224" t="s">
        <v>848</v>
      </c>
    </row>
    <row r="108" spans="1:65" s="2" customFormat="1" ht="14.4" customHeight="1">
      <c r="A108" s="40"/>
      <c r="B108" s="41"/>
      <c r="C108" s="214" t="s">
        <v>315</v>
      </c>
      <c r="D108" s="214" t="s">
        <v>139</v>
      </c>
      <c r="E108" s="215" t="s">
        <v>315</v>
      </c>
      <c r="F108" s="216" t="s">
        <v>849</v>
      </c>
      <c r="G108" s="217" t="s">
        <v>275</v>
      </c>
      <c r="H108" s="218">
        <v>30</v>
      </c>
      <c r="I108" s="219"/>
      <c r="J108" s="218">
        <f>ROUND(I108*H108,2)</f>
        <v>0</v>
      </c>
      <c r="K108" s="216" t="s">
        <v>18</v>
      </c>
      <c r="L108" s="46"/>
      <c r="M108" s="220" t="s">
        <v>18</v>
      </c>
      <c r="N108" s="221" t="s">
        <v>45</v>
      </c>
      <c r="O108" s="86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4" t="s">
        <v>143</v>
      </c>
      <c r="AT108" s="224" t="s">
        <v>139</v>
      </c>
      <c r="AU108" s="224" t="s">
        <v>81</v>
      </c>
      <c r="AY108" s="19" t="s">
        <v>136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9" t="s">
        <v>81</v>
      </c>
      <c r="BK108" s="225">
        <f>ROUND(I108*H108,2)</f>
        <v>0</v>
      </c>
      <c r="BL108" s="19" t="s">
        <v>143</v>
      </c>
      <c r="BM108" s="224" t="s">
        <v>850</v>
      </c>
    </row>
    <row r="109" spans="1:65" s="2" customFormat="1" ht="14.4" customHeight="1">
      <c r="A109" s="40"/>
      <c r="B109" s="41"/>
      <c r="C109" s="214" t="s">
        <v>321</v>
      </c>
      <c r="D109" s="214" t="s">
        <v>139</v>
      </c>
      <c r="E109" s="215" t="s">
        <v>321</v>
      </c>
      <c r="F109" s="216" t="s">
        <v>851</v>
      </c>
      <c r="G109" s="217" t="s">
        <v>275</v>
      </c>
      <c r="H109" s="218">
        <v>68</v>
      </c>
      <c r="I109" s="219"/>
      <c r="J109" s="218">
        <f>ROUND(I109*H109,2)</f>
        <v>0</v>
      </c>
      <c r="K109" s="216" t="s">
        <v>18</v>
      </c>
      <c r="L109" s="46"/>
      <c r="M109" s="220" t="s">
        <v>18</v>
      </c>
      <c r="N109" s="221" t="s">
        <v>45</v>
      </c>
      <c r="O109" s="86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4" t="s">
        <v>143</v>
      </c>
      <c r="AT109" s="224" t="s">
        <v>139</v>
      </c>
      <c r="AU109" s="224" t="s">
        <v>81</v>
      </c>
      <c r="AY109" s="19" t="s">
        <v>136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9" t="s">
        <v>81</v>
      </c>
      <c r="BK109" s="225">
        <f>ROUND(I109*H109,2)</f>
        <v>0</v>
      </c>
      <c r="BL109" s="19" t="s">
        <v>143</v>
      </c>
      <c r="BM109" s="224" t="s">
        <v>852</v>
      </c>
    </row>
    <row r="110" spans="1:65" s="2" customFormat="1" ht="14.4" customHeight="1">
      <c r="A110" s="40"/>
      <c r="B110" s="41"/>
      <c r="C110" s="214" t="s">
        <v>329</v>
      </c>
      <c r="D110" s="214" t="s">
        <v>139</v>
      </c>
      <c r="E110" s="215" t="s">
        <v>329</v>
      </c>
      <c r="F110" s="216" t="s">
        <v>853</v>
      </c>
      <c r="G110" s="217" t="s">
        <v>275</v>
      </c>
      <c r="H110" s="218">
        <v>90</v>
      </c>
      <c r="I110" s="219"/>
      <c r="J110" s="218">
        <f>ROUND(I110*H110,2)</f>
        <v>0</v>
      </c>
      <c r="K110" s="216" t="s">
        <v>18</v>
      </c>
      <c r="L110" s="46"/>
      <c r="M110" s="220" t="s">
        <v>18</v>
      </c>
      <c r="N110" s="221" t="s">
        <v>45</v>
      </c>
      <c r="O110" s="86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4" t="s">
        <v>143</v>
      </c>
      <c r="AT110" s="224" t="s">
        <v>139</v>
      </c>
      <c r="AU110" s="224" t="s">
        <v>81</v>
      </c>
      <c r="AY110" s="19" t="s">
        <v>136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9" t="s">
        <v>81</v>
      </c>
      <c r="BK110" s="225">
        <f>ROUND(I110*H110,2)</f>
        <v>0</v>
      </c>
      <c r="BL110" s="19" t="s">
        <v>143</v>
      </c>
      <c r="BM110" s="224" t="s">
        <v>854</v>
      </c>
    </row>
    <row r="111" spans="1:65" s="2" customFormat="1" ht="14.4" customHeight="1">
      <c r="A111" s="40"/>
      <c r="B111" s="41"/>
      <c r="C111" s="214" t="s">
        <v>335</v>
      </c>
      <c r="D111" s="214" t="s">
        <v>139</v>
      </c>
      <c r="E111" s="215" t="s">
        <v>335</v>
      </c>
      <c r="F111" s="216" t="s">
        <v>855</v>
      </c>
      <c r="G111" s="217" t="s">
        <v>275</v>
      </c>
      <c r="H111" s="218">
        <v>72</v>
      </c>
      <c r="I111" s="219"/>
      <c r="J111" s="218">
        <f>ROUND(I111*H111,2)</f>
        <v>0</v>
      </c>
      <c r="K111" s="216" t="s">
        <v>18</v>
      </c>
      <c r="L111" s="46"/>
      <c r="M111" s="220" t="s">
        <v>18</v>
      </c>
      <c r="N111" s="221" t="s">
        <v>45</v>
      </c>
      <c r="O111" s="86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4" t="s">
        <v>143</v>
      </c>
      <c r="AT111" s="224" t="s">
        <v>139</v>
      </c>
      <c r="AU111" s="224" t="s">
        <v>81</v>
      </c>
      <c r="AY111" s="19" t="s">
        <v>136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9" t="s">
        <v>81</v>
      </c>
      <c r="BK111" s="225">
        <f>ROUND(I111*H111,2)</f>
        <v>0</v>
      </c>
      <c r="BL111" s="19" t="s">
        <v>143</v>
      </c>
      <c r="BM111" s="224" t="s">
        <v>856</v>
      </c>
    </row>
    <row r="112" spans="1:65" s="2" customFormat="1" ht="34.8" customHeight="1">
      <c r="A112" s="40"/>
      <c r="B112" s="41"/>
      <c r="C112" s="214" t="s">
        <v>340</v>
      </c>
      <c r="D112" s="214" t="s">
        <v>139</v>
      </c>
      <c r="E112" s="215" t="s">
        <v>340</v>
      </c>
      <c r="F112" s="216" t="s">
        <v>857</v>
      </c>
      <c r="G112" s="217" t="s">
        <v>275</v>
      </c>
      <c r="H112" s="218">
        <v>16</v>
      </c>
      <c r="I112" s="219"/>
      <c r="J112" s="218">
        <f>ROUND(I112*H112,2)</f>
        <v>0</v>
      </c>
      <c r="K112" s="216" t="s">
        <v>18</v>
      </c>
      <c r="L112" s="46"/>
      <c r="M112" s="220" t="s">
        <v>18</v>
      </c>
      <c r="N112" s="221" t="s">
        <v>45</v>
      </c>
      <c r="O112" s="86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4" t="s">
        <v>143</v>
      </c>
      <c r="AT112" s="224" t="s">
        <v>139</v>
      </c>
      <c r="AU112" s="224" t="s">
        <v>81</v>
      </c>
      <c r="AY112" s="19" t="s">
        <v>136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9" t="s">
        <v>81</v>
      </c>
      <c r="BK112" s="225">
        <f>ROUND(I112*H112,2)</f>
        <v>0</v>
      </c>
      <c r="BL112" s="19" t="s">
        <v>143</v>
      </c>
      <c r="BM112" s="224" t="s">
        <v>858</v>
      </c>
    </row>
    <row r="113" spans="1:65" s="2" customFormat="1" ht="34.8" customHeight="1">
      <c r="A113" s="40"/>
      <c r="B113" s="41"/>
      <c r="C113" s="214" t="s">
        <v>345</v>
      </c>
      <c r="D113" s="214" t="s">
        <v>139</v>
      </c>
      <c r="E113" s="215" t="s">
        <v>345</v>
      </c>
      <c r="F113" s="216" t="s">
        <v>859</v>
      </c>
      <c r="G113" s="217" t="s">
        <v>275</v>
      </c>
      <c r="H113" s="218">
        <v>6</v>
      </c>
      <c r="I113" s="219"/>
      <c r="J113" s="218">
        <f>ROUND(I113*H113,2)</f>
        <v>0</v>
      </c>
      <c r="K113" s="216" t="s">
        <v>18</v>
      </c>
      <c r="L113" s="46"/>
      <c r="M113" s="220" t="s">
        <v>18</v>
      </c>
      <c r="N113" s="221" t="s">
        <v>45</v>
      </c>
      <c r="O113" s="86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4" t="s">
        <v>143</v>
      </c>
      <c r="AT113" s="224" t="s">
        <v>139</v>
      </c>
      <c r="AU113" s="224" t="s">
        <v>81</v>
      </c>
      <c r="AY113" s="19" t="s">
        <v>136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9" t="s">
        <v>81</v>
      </c>
      <c r="BK113" s="225">
        <f>ROUND(I113*H113,2)</f>
        <v>0</v>
      </c>
      <c r="BL113" s="19" t="s">
        <v>143</v>
      </c>
      <c r="BM113" s="224" t="s">
        <v>860</v>
      </c>
    </row>
    <row r="114" spans="1:63" s="12" customFormat="1" ht="25.9" customHeight="1">
      <c r="A114" s="12"/>
      <c r="B114" s="198"/>
      <c r="C114" s="199"/>
      <c r="D114" s="200" t="s">
        <v>73</v>
      </c>
      <c r="E114" s="201" t="s">
        <v>861</v>
      </c>
      <c r="F114" s="201" t="s">
        <v>862</v>
      </c>
      <c r="G114" s="199"/>
      <c r="H114" s="199"/>
      <c r="I114" s="202"/>
      <c r="J114" s="203">
        <f>BK114</f>
        <v>0</v>
      </c>
      <c r="K114" s="199"/>
      <c r="L114" s="204"/>
      <c r="M114" s="205"/>
      <c r="N114" s="206"/>
      <c r="O114" s="206"/>
      <c r="P114" s="207">
        <f>SUM(P115:P122)</f>
        <v>0</v>
      </c>
      <c r="Q114" s="206"/>
      <c r="R114" s="207">
        <f>SUM(R115:R122)</f>
        <v>0</v>
      </c>
      <c r="S114" s="206"/>
      <c r="T114" s="208">
        <f>SUM(T115:T122)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81</v>
      </c>
      <c r="AT114" s="210" t="s">
        <v>73</v>
      </c>
      <c r="AU114" s="210" t="s">
        <v>74</v>
      </c>
      <c r="AY114" s="209" t="s">
        <v>136</v>
      </c>
      <c r="BK114" s="211">
        <f>SUM(BK115:BK122)</f>
        <v>0</v>
      </c>
    </row>
    <row r="115" spans="1:65" s="2" customFormat="1" ht="19.8" customHeight="1">
      <c r="A115" s="40"/>
      <c r="B115" s="41"/>
      <c r="C115" s="214" t="s">
        <v>351</v>
      </c>
      <c r="D115" s="214" t="s">
        <v>139</v>
      </c>
      <c r="E115" s="215" t="s">
        <v>351</v>
      </c>
      <c r="F115" s="216" t="s">
        <v>863</v>
      </c>
      <c r="G115" s="217" t="s">
        <v>275</v>
      </c>
      <c r="H115" s="218">
        <v>72</v>
      </c>
      <c r="I115" s="219"/>
      <c r="J115" s="218">
        <f>ROUND(I115*H115,2)</f>
        <v>0</v>
      </c>
      <c r="K115" s="216" t="s">
        <v>18</v>
      </c>
      <c r="L115" s="46"/>
      <c r="M115" s="220" t="s">
        <v>18</v>
      </c>
      <c r="N115" s="221" t="s">
        <v>45</v>
      </c>
      <c r="O115" s="86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4" t="s">
        <v>143</v>
      </c>
      <c r="AT115" s="224" t="s">
        <v>139</v>
      </c>
      <c r="AU115" s="224" t="s">
        <v>81</v>
      </c>
      <c r="AY115" s="19" t="s">
        <v>136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9" t="s">
        <v>81</v>
      </c>
      <c r="BK115" s="225">
        <f>ROUND(I115*H115,2)</f>
        <v>0</v>
      </c>
      <c r="BL115" s="19" t="s">
        <v>143</v>
      </c>
      <c r="BM115" s="224" t="s">
        <v>864</v>
      </c>
    </row>
    <row r="116" spans="1:65" s="2" customFormat="1" ht="14.4" customHeight="1">
      <c r="A116" s="40"/>
      <c r="B116" s="41"/>
      <c r="C116" s="214" t="s">
        <v>357</v>
      </c>
      <c r="D116" s="214" t="s">
        <v>139</v>
      </c>
      <c r="E116" s="215" t="s">
        <v>357</v>
      </c>
      <c r="F116" s="216" t="s">
        <v>865</v>
      </c>
      <c r="G116" s="217" t="s">
        <v>821</v>
      </c>
      <c r="H116" s="218">
        <v>1</v>
      </c>
      <c r="I116" s="219"/>
      <c r="J116" s="218">
        <f>ROUND(I116*H116,2)</f>
        <v>0</v>
      </c>
      <c r="K116" s="216" t="s">
        <v>18</v>
      </c>
      <c r="L116" s="46"/>
      <c r="M116" s="220" t="s">
        <v>18</v>
      </c>
      <c r="N116" s="221" t="s">
        <v>45</v>
      </c>
      <c r="O116" s="86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4" t="s">
        <v>143</v>
      </c>
      <c r="AT116" s="224" t="s">
        <v>139</v>
      </c>
      <c r="AU116" s="224" t="s">
        <v>81</v>
      </c>
      <c r="AY116" s="19" t="s">
        <v>136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9" t="s">
        <v>81</v>
      </c>
      <c r="BK116" s="225">
        <f>ROUND(I116*H116,2)</f>
        <v>0</v>
      </c>
      <c r="BL116" s="19" t="s">
        <v>143</v>
      </c>
      <c r="BM116" s="224" t="s">
        <v>866</v>
      </c>
    </row>
    <row r="117" spans="1:65" s="2" customFormat="1" ht="22.2" customHeight="1">
      <c r="A117" s="40"/>
      <c r="B117" s="41"/>
      <c r="C117" s="214" t="s">
        <v>365</v>
      </c>
      <c r="D117" s="214" t="s">
        <v>139</v>
      </c>
      <c r="E117" s="215" t="s">
        <v>365</v>
      </c>
      <c r="F117" s="216" t="s">
        <v>867</v>
      </c>
      <c r="G117" s="217" t="s">
        <v>821</v>
      </c>
      <c r="H117" s="218">
        <v>1</v>
      </c>
      <c r="I117" s="219"/>
      <c r="J117" s="218">
        <f>ROUND(I117*H117,2)</f>
        <v>0</v>
      </c>
      <c r="K117" s="216" t="s">
        <v>18</v>
      </c>
      <c r="L117" s="46"/>
      <c r="M117" s="220" t="s">
        <v>18</v>
      </c>
      <c r="N117" s="221" t="s">
        <v>45</v>
      </c>
      <c r="O117" s="86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4" t="s">
        <v>143</v>
      </c>
      <c r="AT117" s="224" t="s">
        <v>139</v>
      </c>
      <c r="AU117" s="224" t="s">
        <v>81</v>
      </c>
      <c r="AY117" s="19" t="s">
        <v>136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9" t="s">
        <v>81</v>
      </c>
      <c r="BK117" s="225">
        <f>ROUND(I117*H117,2)</f>
        <v>0</v>
      </c>
      <c r="BL117" s="19" t="s">
        <v>143</v>
      </c>
      <c r="BM117" s="224" t="s">
        <v>868</v>
      </c>
    </row>
    <row r="118" spans="1:65" s="2" customFormat="1" ht="14.4" customHeight="1">
      <c r="A118" s="40"/>
      <c r="B118" s="41"/>
      <c r="C118" s="214" t="s">
        <v>369</v>
      </c>
      <c r="D118" s="214" t="s">
        <v>139</v>
      </c>
      <c r="E118" s="215" t="s">
        <v>369</v>
      </c>
      <c r="F118" s="216" t="s">
        <v>869</v>
      </c>
      <c r="G118" s="217" t="s">
        <v>870</v>
      </c>
      <c r="H118" s="218">
        <v>1</v>
      </c>
      <c r="I118" s="219"/>
      <c r="J118" s="218">
        <f>ROUND(I118*H118,2)</f>
        <v>0</v>
      </c>
      <c r="K118" s="216" t="s">
        <v>18</v>
      </c>
      <c r="L118" s="46"/>
      <c r="M118" s="220" t="s">
        <v>18</v>
      </c>
      <c r="N118" s="221" t="s">
        <v>45</v>
      </c>
      <c r="O118" s="86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4" t="s">
        <v>143</v>
      </c>
      <c r="AT118" s="224" t="s">
        <v>139</v>
      </c>
      <c r="AU118" s="224" t="s">
        <v>81</v>
      </c>
      <c r="AY118" s="19" t="s">
        <v>136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9" t="s">
        <v>81</v>
      </c>
      <c r="BK118" s="225">
        <f>ROUND(I118*H118,2)</f>
        <v>0</v>
      </c>
      <c r="BL118" s="19" t="s">
        <v>143</v>
      </c>
      <c r="BM118" s="224" t="s">
        <v>871</v>
      </c>
    </row>
    <row r="119" spans="1:65" s="2" customFormat="1" ht="14.4" customHeight="1">
      <c r="A119" s="40"/>
      <c r="B119" s="41"/>
      <c r="C119" s="214" t="s">
        <v>377</v>
      </c>
      <c r="D119" s="214" t="s">
        <v>139</v>
      </c>
      <c r="E119" s="215" t="s">
        <v>377</v>
      </c>
      <c r="F119" s="216" t="s">
        <v>872</v>
      </c>
      <c r="G119" s="217" t="s">
        <v>821</v>
      </c>
      <c r="H119" s="218">
        <v>1</v>
      </c>
      <c r="I119" s="219"/>
      <c r="J119" s="218">
        <f>ROUND(I119*H119,2)</f>
        <v>0</v>
      </c>
      <c r="K119" s="216" t="s">
        <v>18</v>
      </c>
      <c r="L119" s="46"/>
      <c r="M119" s="220" t="s">
        <v>18</v>
      </c>
      <c r="N119" s="221" t="s">
        <v>45</v>
      </c>
      <c r="O119" s="86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4" t="s">
        <v>143</v>
      </c>
      <c r="AT119" s="224" t="s">
        <v>139</v>
      </c>
      <c r="AU119" s="224" t="s">
        <v>81</v>
      </c>
      <c r="AY119" s="19" t="s">
        <v>136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9" t="s">
        <v>81</v>
      </c>
      <c r="BK119" s="225">
        <f>ROUND(I119*H119,2)</f>
        <v>0</v>
      </c>
      <c r="BL119" s="19" t="s">
        <v>143</v>
      </c>
      <c r="BM119" s="224" t="s">
        <v>873</v>
      </c>
    </row>
    <row r="120" spans="1:65" s="2" customFormat="1" ht="14.4" customHeight="1">
      <c r="A120" s="40"/>
      <c r="B120" s="41"/>
      <c r="C120" s="214" t="s">
        <v>383</v>
      </c>
      <c r="D120" s="214" t="s">
        <v>139</v>
      </c>
      <c r="E120" s="215" t="s">
        <v>383</v>
      </c>
      <c r="F120" s="216" t="s">
        <v>874</v>
      </c>
      <c r="G120" s="217" t="s">
        <v>821</v>
      </c>
      <c r="H120" s="218">
        <v>1</v>
      </c>
      <c r="I120" s="219"/>
      <c r="J120" s="218">
        <f>ROUND(I120*H120,2)</f>
        <v>0</v>
      </c>
      <c r="K120" s="216" t="s">
        <v>18</v>
      </c>
      <c r="L120" s="46"/>
      <c r="M120" s="220" t="s">
        <v>18</v>
      </c>
      <c r="N120" s="221" t="s">
        <v>45</v>
      </c>
      <c r="O120" s="86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4" t="s">
        <v>143</v>
      </c>
      <c r="AT120" s="224" t="s">
        <v>139</v>
      </c>
      <c r="AU120" s="224" t="s">
        <v>81</v>
      </c>
      <c r="AY120" s="19" t="s">
        <v>136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9" t="s">
        <v>81</v>
      </c>
      <c r="BK120" s="225">
        <f>ROUND(I120*H120,2)</f>
        <v>0</v>
      </c>
      <c r="BL120" s="19" t="s">
        <v>143</v>
      </c>
      <c r="BM120" s="224" t="s">
        <v>875</v>
      </c>
    </row>
    <row r="121" spans="1:65" s="2" customFormat="1" ht="14.4" customHeight="1">
      <c r="A121" s="40"/>
      <c r="B121" s="41"/>
      <c r="C121" s="214" t="s">
        <v>388</v>
      </c>
      <c r="D121" s="214" t="s">
        <v>139</v>
      </c>
      <c r="E121" s="215" t="s">
        <v>388</v>
      </c>
      <c r="F121" s="216" t="s">
        <v>876</v>
      </c>
      <c r="G121" s="217" t="s">
        <v>870</v>
      </c>
      <c r="H121" s="218">
        <v>1</v>
      </c>
      <c r="I121" s="219"/>
      <c r="J121" s="218">
        <f>ROUND(I121*H121,2)</f>
        <v>0</v>
      </c>
      <c r="K121" s="216" t="s">
        <v>18</v>
      </c>
      <c r="L121" s="46"/>
      <c r="M121" s="220" t="s">
        <v>18</v>
      </c>
      <c r="N121" s="221" t="s">
        <v>45</v>
      </c>
      <c r="O121" s="86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4" t="s">
        <v>143</v>
      </c>
      <c r="AT121" s="224" t="s">
        <v>139</v>
      </c>
      <c r="AU121" s="224" t="s">
        <v>81</v>
      </c>
      <c r="AY121" s="19" t="s">
        <v>136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9" t="s">
        <v>81</v>
      </c>
      <c r="BK121" s="225">
        <f>ROUND(I121*H121,2)</f>
        <v>0</v>
      </c>
      <c r="BL121" s="19" t="s">
        <v>143</v>
      </c>
      <c r="BM121" s="224" t="s">
        <v>877</v>
      </c>
    </row>
    <row r="122" spans="1:65" s="2" customFormat="1" ht="14.4" customHeight="1">
      <c r="A122" s="40"/>
      <c r="B122" s="41"/>
      <c r="C122" s="214" t="s">
        <v>393</v>
      </c>
      <c r="D122" s="214" t="s">
        <v>139</v>
      </c>
      <c r="E122" s="215" t="s">
        <v>393</v>
      </c>
      <c r="F122" s="216" t="s">
        <v>878</v>
      </c>
      <c r="G122" s="217" t="s">
        <v>870</v>
      </c>
      <c r="H122" s="218">
        <v>1</v>
      </c>
      <c r="I122" s="219"/>
      <c r="J122" s="218">
        <f>ROUND(I122*H122,2)</f>
        <v>0</v>
      </c>
      <c r="K122" s="216" t="s">
        <v>18</v>
      </c>
      <c r="L122" s="46"/>
      <c r="M122" s="220" t="s">
        <v>18</v>
      </c>
      <c r="N122" s="221" t="s">
        <v>45</v>
      </c>
      <c r="O122" s="86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4" t="s">
        <v>143</v>
      </c>
      <c r="AT122" s="224" t="s">
        <v>139</v>
      </c>
      <c r="AU122" s="224" t="s">
        <v>81</v>
      </c>
      <c r="AY122" s="19" t="s">
        <v>136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9" t="s">
        <v>81</v>
      </c>
      <c r="BK122" s="225">
        <f>ROUND(I122*H122,2)</f>
        <v>0</v>
      </c>
      <c r="BL122" s="19" t="s">
        <v>143</v>
      </c>
      <c r="BM122" s="224" t="s">
        <v>879</v>
      </c>
    </row>
    <row r="123" spans="1:63" s="12" customFormat="1" ht="25.9" customHeight="1">
      <c r="A123" s="12"/>
      <c r="B123" s="198"/>
      <c r="C123" s="199"/>
      <c r="D123" s="200" t="s">
        <v>73</v>
      </c>
      <c r="E123" s="201" t="s">
        <v>880</v>
      </c>
      <c r="F123" s="201" t="s">
        <v>881</v>
      </c>
      <c r="G123" s="199"/>
      <c r="H123" s="199"/>
      <c r="I123" s="202"/>
      <c r="J123" s="203">
        <f>BK123</f>
        <v>0</v>
      </c>
      <c r="K123" s="199"/>
      <c r="L123" s="204"/>
      <c r="M123" s="205"/>
      <c r="N123" s="206"/>
      <c r="O123" s="206"/>
      <c r="P123" s="207">
        <f>SUM(P124:P137)</f>
        <v>0</v>
      </c>
      <c r="Q123" s="206"/>
      <c r="R123" s="207">
        <f>SUM(R124:R137)</f>
        <v>0</v>
      </c>
      <c r="S123" s="206"/>
      <c r="T123" s="208">
        <f>SUM(T124:T137)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9" t="s">
        <v>81</v>
      </c>
      <c r="AT123" s="210" t="s">
        <v>73</v>
      </c>
      <c r="AU123" s="210" t="s">
        <v>74</v>
      </c>
      <c r="AY123" s="209" t="s">
        <v>136</v>
      </c>
      <c r="BK123" s="211">
        <f>SUM(BK124:BK137)</f>
        <v>0</v>
      </c>
    </row>
    <row r="124" spans="1:65" s="2" customFormat="1" ht="14.4" customHeight="1">
      <c r="A124" s="40"/>
      <c r="B124" s="41"/>
      <c r="C124" s="214" t="s">
        <v>400</v>
      </c>
      <c r="D124" s="214" t="s">
        <v>139</v>
      </c>
      <c r="E124" s="215" t="s">
        <v>400</v>
      </c>
      <c r="F124" s="216" t="s">
        <v>882</v>
      </c>
      <c r="G124" s="217" t="s">
        <v>821</v>
      </c>
      <c r="H124" s="218">
        <v>1</v>
      </c>
      <c r="I124" s="219"/>
      <c r="J124" s="218">
        <f>ROUND(I124*H124,2)</f>
        <v>0</v>
      </c>
      <c r="K124" s="216" t="s">
        <v>18</v>
      </c>
      <c r="L124" s="46"/>
      <c r="M124" s="220" t="s">
        <v>18</v>
      </c>
      <c r="N124" s="221" t="s">
        <v>45</v>
      </c>
      <c r="O124" s="86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4" t="s">
        <v>143</v>
      </c>
      <c r="AT124" s="224" t="s">
        <v>139</v>
      </c>
      <c r="AU124" s="224" t="s">
        <v>81</v>
      </c>
      <c r="AY124" s="19" t="s">
        <v>136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9" t="s">
        <v>81</v>
      </c>
      <c r="BK124" s="225">
        <f>ROUND(I124*H124,2)</f>
        <v>0</v>
      </c>
      <c r="BL124" s="19" t="s">
        <v>143</v>
      </c>
      <c r="BM124" s="224" t="s">
        <v>883</v>
      </c>
    </row>
    <row r="125" spans="1:65" s="2" customFormat="1" ht="14.4" customHeight="1">
      <c r="A125" s="40"/>
      <c r="B125" s="41"/>
      <c r="C125" s="214" t="s">
        <v>411</v>
      </c>
      <c r="D125" s="214" t="s">
        <v>139</v>
      </c>
      <c r="E125" s="215" t="s">
        <v>411</v>
      </c>
      <c r="F125" s="216" t="s">
        <v>884</v>
      </c>
      <c r="G125" s="217" t="s">
        <v>870</v>
      </c>
      <c r="H125" s="218">
        <v>1</v>
      </c>
      <c r="I125" s="219"/>
      <c r="J125" s="218">
        <f>ROUND(I125*H125,2)</f>
        <v>0</v>
      </c>
      <c r="K125" s="216" t="s">
        <v>18</v>
      </c>
      <c r="L125" s="46"/>
      <c r="M125" s="220" t="s">
        <v>18</v>
      </c>
      <c r="N125" s="221" t="s">
        <v>45</v>
      </c>
      <c r="O125" s="86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4" t="s">
        <v>143</v>
      </c>
      <c r="AT125" s="224" t="s">
        <v>139</v>
      </c>
      <c r="AU125" s="224" t="s">
        <v>81</v>
      </c>
      <c r="AY125" s="19" t="s">
        <v>136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9" t="s">
        <v>81</v>
      </c>
      <c r="BK125" s="225">
        <f>ROUND(I125*H125,2)</f>
        <v>0</v>
      </c>
      <c r="BL125" s="19" t="s">
        <v>143</v>
      </c>
      <c r="BM125" s="224" t="s">
        <v>885</v>
      </c>
    </row>
    <row r="126" spans="1:65" s="2" customFormat="1" ht="19.8" customHeight="1">
      <c r="A126" s="40"/>
      <c r="B126" s="41"/>
      <c r="C126" s="214" t="s">
        <v>420</v>
      </c>
      <c r="D126" s="214" t="s">
        <v>139</v>
      </c>
      <c r="E126" s="215" t="s">
        <v>420</v>
      </c>
      <c r="F126" s="216" t="s">
        <v>886</v>
      </c>
      <c r="G126" s="217" t="s">
        <v>870</v>
      </c>
      <c r="H126" s="218">
        <v>1</v>
      </c>
      <c r="I126" s="219"/>
      <c r="J126" s="218">
        <f>ROUND(I126*H126,2)</f>
        <v>0</v>
      </c>
      <c r="K126" s="216" t="s">
        <v>18</v>
      </c>
      <c r="L126" s="46"/>
      <c r="M126" s="220" t="s">
        <v>18</v>
      </c>
      <c r="N126" s="221" t="s">
        <v>45</v>
      </c>
      <c r="O126" s="86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4" t="s">
        <v>143</v>
      </c>
      <c r="AT126" s="224" t="s">
        <v>139</v>
      </c>
      <c r="AU126" s="224" t="s">
        <v>81</v>
      </c>
      <c r="AY126" s="19" t="s">
        <v>136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9" t="s">
        <v>81</v>
      </c>
      <c r="BK126" s="225">
        <f>ROUND(I126*H126,2)</f>
        <v>0</v>
      </c>
      <c r="BL126" s="19" t="s">
        <v>143</v>
      </c>
      <c r="BM126" s="224" t="s">
        <v>887</v>
      </c>
    </row>
    <row r="127" spans="1:65" s="2" customFormat="1" ht="14.4" customHeight="1">
      <c r="A127" s="40"/>
      <c r="B127" s="41"/>
      <c r="C127" s="214" t="s">
        <v>425</v>
      </c>
      <c r="D127" s="214" t="s">
        <v>139</v>
      </c>
      <c r="E127" s="215" t="s">
        <v>425</v>
      </c>
      <c r="F127" s="216" t="s">
        <v>888</v>
      </c>
      <c r="G127" s="217" t="s">
        <v>870</v>
      </c>
      <c r="H127" s="218">
        <v>1</v>
      </c>
      <c r="I127" s="219"/>
      <c r="J127" s="218">
        <f>ROUND(I127*H127,2)</f>
        <v>0</v>
      </c>
      <c r="K127" s="216" t="s">
        <v>18</v>
      </c>
      <c r="L127" s="46"/>
      <c r="M127" s="220" t="s">
        <v>18</v>
      </c>
      <c r="N127" s="221" t="s">
        <v>45</v>
      </c>
      <c r="O127" s="86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4" t="s">
        <v>143</v>
      </c>
      <c r="AT127" s="224" t="s">
        <v>139</v>
      </c>
      <c r="AU127" s="224" t="s">
        <v>81</v>
      </c>
      <c r="AY127" s="19" t="s">
        <v>136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9" t="s">
        <v>81</v>
      </c>
      <c r="BK127" s="225">
        <f>ROUND(I127*H127,2)</f>
        <v>0</v>
      </c>
      <c r="BL127" s="19" t="s">
        <v>143</v>
      </c>
      <c r="BM127" s="224" t="s">
        <v>889</v>
      </c>
    </row>
    <row r="128" spans="1:65" s="2" customFormat="1" ht="14.4" customHeight="1">
      <c r="A128" s="40"/>
      <c r="B128" s="41"/>
      <c r="C128" s="214" t="s">
        <v>431</v>
      </c>
      <c r="D128" s="214" t="s">
        <v>139</v>
      </c>
      <c r="E128" s="215" t="s">
        <v>431</v>
      </c>
      <c r="F128" s="216" t="s">
        <v>890</v>
      </c>
      <c r="G128" s="217" t="s">
        <v>870</v>
      </c>
      <c r="H128" s="218">
        <v>1</v>
      </c>
      <c r="I128" s="219"/>
      <c r="J128" s="218">
        <f>ROUND(I128*H128,2)</f>
        <v>0</v>
      </c>
      <c r="K128" s="216" t="s">
        <v>18</v>
      </c>
      <c r="L128" s="46"/>
      <c r="M128" s="220" t="s">
        <v>18</v>
      </c>
      <c r="N128" s="221" t="s">
        <v>45</v>
      </c>
      <c r="O128" s="86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4" t="s">
        <v>143</v>
      </c>
      <c r="AT128" s="224" t="s">
        <v>139</v>
      </c>
      <c r="AU128" s="224" t="s">
        <v>81</v>
      </c>
      <c r="AY128" s="19" t="s">
        <v>136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9" t="s">
        <v>81</v>
      </c>
      <c r="BK128" s="225">
        <f>ROUND(I128*H128,2)</f>
        <v>0</v>
      </c>
      <c r="BL128" s="19" t="s">
        <v>143</v>
      </c>
      <c r="BM128" s="224" t="s">
        <v>891</v>
      </c>
    </row>
    <row r="129" spans="1:65" s="2" customFormat="1" ht="14.4" customHeight="1">
      <c r="A129" s="40"/>
      <c r="B129" s="41"/>
      <c r="C129" s="214" t="s">
        <v>844</v>
      </c>
      <c r="D129" s="214" t="s">
        <v>139</v>
      </c>
      <c r="E129" s="215" t="s">
        <v>844</v>
      </c>
      <c r="F129" s="216" t="s">
        <v>892</v>
      </c>
      <c r="G129" s="217" t="s">
        <v>870</v>
      </c>
      <c r="H129" s="218">
        <v>1</v>
      </c>
      <c r="I129" s="219"/>
      <c r="J129" s="218">
        <f>ROUND(I129*H129,2)</f>
        <v>0</v>
      </c>
      <c r="K129" s="216" t="s">
        <v>18</v>
      </c>
      <c r="L129" s="46"/>
      <c r="M129" s="220" t="s">
        <v>18</v>
      </c>
      <c r="N129" s="221" t="s">
        <v>45</v>
      </c>
      <c r="O129" s="86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4" t="s">
        <v>143</v>
      </c>
      <c r="AT129" s="224" t="s">
        <v>139</v>
      </c>
      <c r="AU129" s="224" t="s">
        <v>81</v>
      </c>
      <c r="AY129" s="19" t="s">
        <v>136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9" t="s">
        <v>81</v>
      </c>
      <c r="BK129" s="225">
        <f>ROUND(I129*H129,2)</f>
        <v>0</v>
      </c>
      <c r="BL129" s="19" t="s">
        <v>143</v>
      </c>
      <c r="BM129" s="224" t="s">
        <v>893</v>
      </c>
    </row>
    <row r="130" spans="1:65" s="2" customFormat="1" ht="22.2" customHeight="1">
      <c r="A130" s="40"/>
      <c r="B130" s="41"/>
      <c r="C130" s="214" t="s">
        <v>894</v>
      </c>
      <c r="D130" s="214" t="s">
        <v>139</v>
      </c>
      <c r="E130" s="215" t="s">
        <v>894</v>
      </c>
      <c r="F130" s="216" t="s">
        <v>895</v>
      </c>
      <c r="G130" s="217" t="s">
        <v>870</v>
      </c>
      <c r="H130" s="218">
        <v>1</v>
      </c>
      <c r="I130" s="219"/>
      <c r="J130" s="218">
        <f>ROUND(I130*H130,2)</f>
        <v>0</v>
      </c>
      <c r="K130" s="216" t="s">
        <v>18</v>
      </c>
      <c r="L130" s="46"/>
      <c r="M130" s="220" t="s">
        <v>18</v>
      </c>
      <c r="N130" s="221" t="s">
        <v>45</v>
      </c>
      <c r="O130" s="86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4" t="s">
        <v>143</v>
      </c>
      <c r="AT130" s="224" t="s">
        <v>139</v>
      </c>
      <c r="AU130" s="224" t="s">
        <v>81</v>
      </c>
      <c r="AY130" s="19" t="s">
        <v>136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9" t="s">
        <v>81</v>
      </c>
      <c r="BK130" s="225">
        <f>ROUND(I130*H130,2)</f>
        <v>0</v>
      </c>
      <c r="BL130" s="19" t="s">
        <v>143</v>
      </c>
      <c r="BM130" s="224" t="s">
        <v>896</v>
      </c>
    </row>
    <row r="131" spans="1:65" s="2" customFormat="1" ht="14.4" customHeight="1">
      <c r="A131" s="40"/>
      <c r="B131" s="41"/>
      <c r="C131" s="214" t="s">
        <v>846</v>
      </c>
      <c r="D131" s="214" t="s">
        <v>139</v>
      </c>
      <c r="E131" s="215" t="s">
        <v>846</v>
      </c>
      <c r="F131" s="216" t="s">
        <v>897</v>
      </c>
      <c r="G131" s="217" t="s">
        <v>821</v>
      </c>
      <c r="H131" s="218">
        <v>1</v>
      </c>
      <c r="I131" s="219"/>
      <c r="J131" s="218">
        <f>ROUND(I131*H131,2)</f>
        <v>0</v>
      </c>
      <c r="K131" s="216" t="s">
        <v>18</v>
      </c>
      <c r="L131" s="46"/>
      <c r="M131" s="220" t="s">
        <v>18</v>
      </c>
      <c r="N131" s="221" t="s">
        <v>45</v>
      </c>
      <c r="O131" s="86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4" t="s">
        <v>143</v>
      </c>
      <c r="AT131" s="224" t="s">
        <v>139</v>
      </c>
      <c r="AU131" s="224" t="s">
        <v>81</v>
      </c>
      <c r="AY131" s="19" t="s">
        <v>136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9" t="s">
        <v>81</v>
      </c>
      <c r="BK131" s="225">
        <f>ROUND(I131*H131,2)</f>
        <v>0</v>
      </c>
      <c r="BL131" s="19" t="s">
        <v>143</v>
      </c>
      <c r="BM131" s="224" t="s">
        <v>898</v>
      </c>
    </row>
    <row r="132" spans="1:65" s="2" customFormat="1" ht="14.4" customHeight="1">
      <c r="A132" s="40"/>
      <c r="B132" s="41"/>
      <c r="C132" s="214" t="s">
        <v>899</v>
      </c>
      <c r="D132" s="214" t="s">
        <v>139</v>
      </c>
      <c r="E132" s="215" t="s">
        <v>899</v>
      </c>
      <c r="F132" s="216" t="s">
        <v>900</v>
      </c>
      <c r="G132" s="217" t="s">
        <v>821</v>
      </c>
      <c r="H132" s="218">
        <v>1</v>
      </c>
      <c r="I132" s="219"/>
      <c r="J132" s="218">
        <f>ROUND(I132*H132,2)</f>
        <v>0</v>
      </c>
      <c r="K132" s="216" t="s">
        <v>18</v>
      </c>
      <c r="L132" s="46"/>
      <c r="M132" s="220" t="s">
        <v>18</v>
      </c>
      <c r="N132" s="221" t="s">
        <v>45</v>
      </c>
      <c r="O132" s="86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4" t="s">
        <v>143</v>
      </c>
      <c r="AT132" s="224" t="s">
        <v>139</v>
      </c>
      <c r="AU132" s="224" t="s">
        <v>81</v>
      </c>
      <c r="AY132" s="19" t="s">
        <v>136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9" t="s">
        <v>81</v>
      </c>
      <c r="BK132" s="225">
        <f>ROUND(I132*H132,2)</f>
        <v>0</v>
      </c>
      <c r="BL132" s="19" t="s">
        <v>143</v>
      </c>
      <c r="BM132" s="224" t="s">
        <v>901</v>
      </c>
    </row>
    <row r="133" spans="1:65" s="2" customFormat="1" ht="14.4" customHeight="1">
      <c r="A133" s="40"/>
      <c r="B133" s="41"/>
      <c r="C133" s="214" t="s">
        <v>848</v>
      </c>
      <c r="D133" s="214" t="s">
        <v>139</v>
      </c>
      <c r="E133" s="215" t="s">
        <v>848</v>
      </c>
      <c r="F133" s="216" t="s">
        <v>902</v>
      </c>
      <c r="G133" s="217" t="s">
        <v>821</v>
      </c>
      <c r="H133" s="218">
        <v>1</v>
      </c>
      <c r="I133" s="219"/>
      <c r="J133" s="218">
        <f>ROUND(I133*H133,2)</f>
        <v>0</v>
      </c>
      <c r="K133" s="216" t="s">
        <v>18</v>
      </c>
      <c r="L133" s="46"/>
      <c r="M133" s="220" t="s">
        <v>18</v>
      </c>
      <c r="N133" s="221" t="s">
        <v>45</v>
      </c>
      <c r="O133" s="86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4" t="s">
        <v>143</v>
      </c>
      <c r="AT133" s="224" t="s">
        <v>139</v>
      </c>
      <c r="AU133" s="224" t="s">
        <v>81</v>
      </c>
      <c r="AY133" s="19" t="s">
        <v>136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9" t="s">
        <v>81</v>
      </c>
      <c r="BK133" s="225">
        <f>ROUND(I133*H133,2)</f>
        <v>0</v>
      </c>
      <c r="BL133" s="19" t="s">
        <v>143</v>
      </c>
      <c r="BM133" s="224" t="s">
        <v>903</v>
      </c>
    </row>
    <row r="134" spans="1:65" s="2" customFormat="1" ht="14.4" customHeight="1">
      <c r="A134" s="40"/>
      <c r="B134" s="41"/>
      <c r="C134" s="214" t="s">
        <v>904</v>
      </c>
      <c r="D134" s="214" t="s">
        <v>139</v>
      </c>
      <c r="E134" s="215" t="s">
        <v>904</v>
      </c>
      <c r="F134" s="216" t="s">
        <v>905</v>
      </c>
      <c r="G134" s="217" t="s">
        <v>821</v>
      </c>
      <c r="H134" s="218">
        <v>1</v>
      </c>
      <c r="I134" s="219"/>
      <c r="J134" s="218">
        <f>ROUND(I134*H134,2)</f>
        <v>0</v>
      </c>
      <c r="K134" s="216" t="s">
        <v>18</v>
      </c>
      <c r="L134" s="46"/>
      <c r="M134" s="220" t="s">
        <v>18</v>
      </c>
      <c r="N134" s="221" t="s">
        <v>45</v>
      </c>
      <c r="O134" s="86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4" t="s">
        <v>143</v>
      </c>
      <c r="AT134" s="224" t="s">
        <v>139</v>
      </c>
      <c r="AU134" s="224" t="s">
        <v>81</v>
      </c>
      <c r="AY134" s="19" t="s">
        <v>136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9" t="s">
        <v>81</v>
      </c>
      <c r="BK134" s="225">
        <f>ROUND(I134*H134,2)</f>
        <v>0</v>
      </c>
      <c r="BL134" s="19" t="s">
        <v>143</v>
      </c>
      <c r="BM134" s="224" t="s">
        <v>906</v>
      </c>
    </row>
    <row r="135" spans="1:65" s="2" customFormat="1" ht="22.2" customHeight="1">
      <c r="A135" s="40"/>
      <c r="B135" s="41"/>
      <c r="C135" s="214" t="s">
        <v>850</v>
      </c>
      <c r="D135" s="214" t="s">
        <v>139</v>
      </c>
      <c r="E135" s="215" t="s">
        <v>850</v>
      </c>
      <c r="F135" s="216" t="s">
        <v>907</v>
      </c>
      <c r="G135" s="217" t="s">
        <v>821</v>
      </c>
      <c r="H135" s="218">
        <v>1</v>
      </c>
      <c r="I135" s="219"/>
      <c r="J135" s="218">
        <f>ROUND(I135*H135,2)</f>
        <v>0</v>
      </c>
      <c r="K135" s="216" t="s">
        <v>18</v>
      </c>
      <c r="L135" s="46"/>
      <c r="M135" s="220" t="s">
        <v>18</v>
      </c>
      <c r="N135" s="221" t="s">
        <v>45</v>
      </c>
      <c r="O135" s="86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4" t="s">
        <v>143</v>
      </c>
      <c r="AT135" s="224" t="s">
        <v>139</v>
      </c>
      <c r="AU135" s="224" t="s">
        <v>81</v>
      </c>
      <c r="AY135" s="19" t="s">
        <v>136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9" t="s">
        <v>81</v>
      </c>
      <c r="BK135" s="225">
        <f>ROUND(I135*H135,2)</f>
        <v>0</v>
      </c>
      <c r="BL135" s="19" t="s">
        <v>143</v>
      </c>
      <c r="BM135" s="224" t="s">
        <v>908</v>
      </c>
    </row>
    <row r="136" spans="1:65" s="2" customFormat="1" ht="14.4" customHeight="1">
      <c r="A136" s="40"/>
      <c r="B136" s="41"/>
      <c r="C136" s="214" t="s">
        <v>909</v>
      </c>
      <c r="D136" s="214" t="s">
        <v>139</v>
      </c>
      <c r="E136" s="215" t="s">
        <v>909</v>
      </c>
      <c r="F136" s="216" t="s">
        <v>910</v>
      </c>
      <c r="G136" s="217" t="s">
        <v>823</v>
      </c>
      <c r="H136" s="218">
        <v>1</v>
      </c>
      <c r="I136" s="219"/>
      <c r="J136" s="218">
        <f>ROUND(I136*H136,2)</f>
        <v>0</v>
      </c>
      <c r="K136" s="216" t="s">
        <v>18</v>
      </c>
      <c r="L136" s="46"/>
      <c r="M136" s="220" t="s">
        <v>18</v>
      </c>
      <c r="N136" s="221" t="s">
        <v>45</v>
      </c>
      <c r="O136" s="86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4" t="s">
        <v>143</v>
      </c>
      <c r="AT136" s="224" t="s">
        <v>139</v>
      </c>
      <c r="AU136" s="224" t="s">
        <v>81</v>
      </c>
      <c r="AY136" s="19" t="s">
        <v>136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9" t="s">
        <v>81</v>
      </c>
      <c r="BK136" s="225">
        <f>ROUND(I136*H136,2)</f>
        <v>0</v>
      </c>
      <c r="BL136" s="19" t="s">
        <v>143</v>
      </c>
      <c r="BM136" s="224" t="s">
        <v>911</v>
      </c>
    </row>
    <row r="137" spans="1:65" s="2" customFormat="1" ht="14.4" customHeight="1">
      <c r="A137" s="40"/>
      <c r="B137" s="41"/>
      <c r="C137" s="214" t="s">
        <v>852</v>
      </c>
      <c r="D137" s="214" t="s">
        <v>139</v>
      </c>
      <c r="E137" s="215" t="s">
        <v>852</v>
      </c>
      <c r="F137" s="216" t="s">
        <v>912</v>
      </c>
      <c r="G137" s="217" t="s">
        <v>823</v>
      </c>
      <c r="H137" s="218">
        <v>1</v>
      </c>
      <c r="I137" s="219"/>
      <c r="J137" s="218">
        <f>ROUND(I137*H137,2)</f>
        <v>0</v>
      </c>
      <c r="K137" s="216" t="s">
        <v>18</v>
      </c>
      <c r="L137" s="46"/>
      <c r="M137" s="291" t="s">
        <v>18</v>
      </c>
      <c r="N137" s="292" t="s">
        <v>45</v>
      </c>
      <c r="O137" s="289"/>
      <c r="P137" s="293">
        <f>O137*H137</f>
        <v>0</v>
      </c>
      <c r="Q137" s="293">
        <v>0</v>
      </c>
      <c r="R137" s="293">
        <f>Q137*H137</f>
        <v>0</v>
      </c>
      <c r="S137" s="293">
        <v>0</v>
      </c>
      <c r="T137" s="29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4" t="s">
        <v>143</v>
      </c>
      <c r="AT137" s="224" t="s">
        <v>139</v>
      </c>
      <c r="AU137" s="224" t="s">
        <v>81</v>
      </c>
      <c r="AY137" s="19" t="s">
        <v>136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9" t="s">
        <v>81</v>
      </c>
      <c r="BK137" s="225">
        <f>ROUND(I137*H137,2)</f>
        <v>0</v>
      </c>
      <c r="BL137" s="19" t="s">
        <v>143</v>
      </c>
      <c r="BM137" s="224" t="s">
        <v>913</v>
      </c>
    </row>
    <row r="138" spans="1:31" s="2" customFormat="1" ht="6.95" customHeight="1">
      <c r="A138" s="40"/>
      <c r="B138" s="61"/>
      <c r="C138" s="62"/>
      <c r="D138" s="62"/>
      <c r="E138" s="62"/>
      <c r="F138" s="62"/>
      <c r="G138" s="62"/>
      <c r="H138" s="62"/>
      <c r="I138" s="62"/>
      <c r="J138" s="62"/>
      <c r="K138" s="62"/>
      <c r="L138" s="46"/>
      <c r="M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</row>
  </sheetData>
  <sheetProtection password="CC33" sheet="1" objects="1" scenarios="1" formatColumns="0" formatRows="0" autoFilter="0"/>
  <autoFilter ref="C81:K13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83</v>
      </c>
    </row>
    <row r="4" spans="2:46" s="1" customFormat="1" ht="24.95" customHeight="1">
      <c r="B4" s="22"/>
      <c r="D4" s="142" t="s">
        <v>102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15</v>
      </c>
      <c r="L6" s="22"/>
    </row>
    <row r="7" spans="2:12" s="1" customFormat="1" ht="14.4" customHeight="1">
      <c r="B7" s="22"/>
      <c r="E7" s="145" t="str">
        <f>'Rekapitulace stavby'!K6</f>
        <v>Sanace VDJ Klatovy - Plánická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103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7" t="s">
        <v>914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17</v>
      </c>
      <c r="E11" s="40"/>
      <c r="F11" s="135" t="s">
        <v>101</v>
      </c>
      <c r="G11" s="40"/>
      <c r="H11" s="40"/>
      <c r="I11" s="144" t="s">
        <v>19</v>
      </c>
      <c r="J11" s="135" t="s">
        <v>18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20</v>
      </c>
      <c r="E12" s="40"/>
      <c r="F12" s="135" t="s">
        <v>21</v>
      </c>
      <c r="G12" s="40"/>
      <c r="H12" s="40"/>
      <c r="I12" s="144" t="s">
        <v>22</v>
      </c>
      <c r="J12" s="148" t="str">
        <f>'Rekapitulace stavby'!AN8</f>
        <v>29. 3. 2023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24</v>
      </c>
      <c r="E14" s="40"/>
      <c r="F14" s="40"/>
      <c r="G14" s="40"/>
      <c r="H14" s="40"/>
      <c r="I14" s="144" t="s">
        <v>25</v>
      </c>
      <c r="J14" s="135" t="s">
        <v>26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29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30</v>
      </c>
      <c r="E17" s="40"/>
      <c r="F17" s="40"/>
      <c r="G17" s="40"/>
      <c r="H17" s="40"/>
      <c r="I17" s="144" t="s">
        <v>25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32</v>
      </c>
      <c r="E20" s="40"/>
      <c r="F20" s="40"/>
      <c r="G20" s="40"/>
      <c r="H20" s="40"/>
      <c r="I20" s="144" t="s">
        <v>25</v>
      </c>
      <c r="J20" s="135" t="s">
        <v>33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34</v>
      </c>
      <c r="F21" s="40"/>
      <c r="G21" s="40"/>
      <c r="H21" s="40"/>
      <c r="I21" s="144" t="s">
        <v>28</v>
      </c>
      <c r="J21" s="135" t="s">
        <v>35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37</v>
      </c>
      <c r="E23" s="40"/>
      <c r="F23" s="40"/>
      <c r="G23" s="40"/>
      <c r="H23" s="40"/>
      <c r="I23" s="144" t="s">
        <v>25</v>
      </c>
      <c r="J23" s="135" t="s">
        <v>33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34</v>
      </c>
      <c r="F24" s="40"/>
      <c r="G24" s="40"/>
      <c r="H24" s="40"/>
      <c r="I24" s="144" t="s">
        <v>28</v>
      </c>
      <c r="J24" s="135" t="s">
        <v>35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38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4.4" customHeight="1">
      <c r="A27" s="149"/>
      <c r="B27" s="150"/>
      <c r="C27" s="149"/>
      <c r="D27" s="149"/>
      <c r="E27" s="151" t="s">
        <v>18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40</v>
      </c>
      <c r="E30" s="40"/>
      <c r="F30" s="40"/>
      <c r="G30" s="40"/>
      <c r="H30" s="40"/>
      <c r="I30" s="40"/>
      <c r="J30" s="155">
        <f>ROUND(J83,2)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42</v>
      </c>
      <c r="G32" s="40"/>
      <c r="H32" s="40"/>
      <c r="I32" s="156" t="s">
        <v>41</v>
      </c>
      <c r="J32" s="156" t="s">
        <v>43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44</v>
      </c>
      <c r="E33" s="144" t="s">
        <v>45</v>
      </c>
      <c r="F33" s="158">
        <f>ROUND((SUM(BE83:BE95)),2)</f>
        <v>0</v>
      </c>
      <c r="G33" s="40"/>
      <c r="H33" s="40"/>
      <c r="I33" s="159">
        <v>0.21</v>
      </c>
      <c r="J33" s="158">
        <f>ROUND(((SUM(BE83:BE95))*I33),2)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46</v>
      </c>
      <c r="F34" s="158">
        <f>ROUND((SUM(BF83:BF95)),2)</f>
        <v>0</v>
      </c>
      <c r="G34" s="40"/>
      <c r="H34" s="40"/>
      <c r="I34" s="159">
        <v>0.15</v>
      </c>
      <c r="J34" s="158">
        <f>ROUND(((SUM(BF83:BF95))*I34),2)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47</v>
      </c>
      <c r="F35" s="158">
        <f>ROUND((SUM(BG83:BG95)),2)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48</v>
      </c>
      <c r="F36" s="158">
        <f>ROUND((SUM(BH83:BH95)),2)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49</v>
      </c>
      <c r="F37" s="158">
        <f>ROUND((SUM(BI83:BI95)),2)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50</v>
      </c>
      <c r="E39" s="162"/>
      <c r="F39" s="162"/>
      <c r="G39" s="163" t="s">
        <v>51</v>
      </c>
      <c r="H39" s="164" t="s">
        <v>52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107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15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1" t="str">
        <f>E7</f>
        <v>Sanace VDJ Klatovy - Plánická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103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VON - Vedlejší a ostatní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20</v>
      </c>
      <c r="D52" s="42"/>
      <c r="E52" s="42"/>
      <c r="F52" s="29" t="str">
        <f>F12</f>
        <v>Klatovy</v>
      </c>
      <c r="G52" s="42"/>
      <c r="H52" s="42"/>
      <c r="I52" s="34" t="s">
        <v>22</v>
      </c>
      <c r="J52" s="74" t="str">
        <f>IF(J12="","",J12)</f>
        <v>29. 3. 2023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6.4" customHeight="1">
      <c r="A54" s="40"/>
      <c r="B54" s="41"/>
      <c r="C54" s="34" t="s">
        <v>24</v>
      </c>
      <c r="D54" s="42"/>
      <c r="E54" s="42"/>
      <c r="F54" s="29" t="str">
        <f>E15</f>
        <v>Město Klatovy</v>
      </c>
      <c r="G54" s="42"/>
      <c r="H54" s="42"/>
      <c r="I54" s="34" t="s">
        <v>32</v>
      </c>
      <c r="J54" s="38" t="str">
        <f>E21</f>
        <v>Vodohospodářský podnik a.s.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6.4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Vodohospodářský podnik a.s.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108</v>
      </c>
      <c r="D57" s="173"/>
      <c r="E57" s="173"/>
      <c r="F57" s="173"/>
      <c r="G57" s="173"/>
      <c r="H57" s="173"/>
      <c r="I57" s="173"/>
      <c r="J57" s="174" t="s">
        <v>109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72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110</v>
      </c>
    </row>
    <row r="60" spans="1:31" s="9" customFormat="1" ht="24.95" customHeight="1">
      <c r="A60" s="9"/>
      <c r="B60" s="176"/>
      <c r="C60" s="177"/>
      <c r="D60" s="178" t="s">
        <v>915</v>
      </c>
      <c r="E60" s="179"/>
      <c r="F60" s="179"/>
      <c r="G60" s="179"/>
      <c r="H60" s="179"/>
      <c r="I60" s="179"/>
      <c r="J60" s="180">
        <f>J84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916</v>
      </c>
      <c r="E61" s="184"/>
      <c r="F61" s="184"/>
      <c r="G61" s="184"/>
      <c r="H61" s="184"/>
      <c r="I61" s="184"/>
      <c r="J61" s="185">
        <f>J85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917</v>
      </c>
      <c r="E62" s="184"/>
      <c r="F62" s="184"/>
      <c r="G62" s="184"/>
      <c r="H62" s="184"/>
      <c r="I62" s="184"/>
      <c r="J62" s="185">
        <f>J88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918</v>
      </c>
      <c r="E63" s="184"/>
      <c r="F63" s="184"/>
      <c r="G63" s="184"/>
      <c r="H63" s="184"/>
      <c r="I63" s="184"/>
      <c r="J63" s="185">
        <f>J93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4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121</v>
      </c>
      <c r="D70" s="42"/>
      <c r="E70" s="42"/>
      <c r="F70" s="42"/>
      <c r="G70" s="42"/>
      <c r="H70" s="42"/>
      <c r="I70" s="42"/>
      <c r="J70" s="42"/>
      <c r="K70" s="4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15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4.4" customHeight="1">
      <c r="A73" s="40"/>
      <c r="B73" s="41"/>
      <c r="C73" s="42"/>
      <c r="D73" s="42"/>
      <c r="E73" s="171" t="str">
        <f>E7</f>
        <v>Sanace VDJ Klatovy - Plánická</v>
      </c>
      <c r="F73" s="34"/>
      <c r="G73" s="34"/>
      <c r="H73" s="34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103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5.6" customHeight="1">
      <c r="A75" s="40"/>
      <c r="B75" s="41"/>
      <c r="C75" s="42"/>
      <c r="D75" s="42"/>
      <c r="E75" s="71" t="str">
        <f>E9</f>
        <v>VON - Vedlejší a ostatní náklady</v>
      </c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20</v>
      </c>
      <c r="D77" s="42"/>
      <c r="E77" s="42"/>
      <c r="F77" s="29" t="str">
        <f>F12</f>
        <v>Klatovy</v>
      </c>
      <c r="G77" s="42"/>
      <c r="H77" s="42"/>
      <c r="I77" s="34" t="s">
        <v>22</v>
      </c>
      <c r="J77" s="74" t="str">
        <f>IF(J12="","",J12)</f>
        <v>29. 3. 2023</v>
      </c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26.4" customHeight="1">
      <c r="A79" s="40"/>
      <c r="B79" s="41"/>
      <c r="C79" s="34" t="s">
        <v>24</v>
      </c>
      <c r="D79" s="42"/>
      <c r="E79" s="42"/>
      <c r="F79" s="29" t="str">
        <f>E15</f>
        <v>Město Klatovy</v>
      </c>
      <c r="G79" s="42"/>
      <c r="H79" s="42"/>
      <c r="I79" s="34" t="s">
        <v>32</v>
      </c>
      <c r="J79" s="38" t="str">
        <f>E21</f>
        <v>Vodohospodářský podnik a.s.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6.4" customHeight="1">
      <c r="A80" s="40"/>
      <c r="B80" s="41"/>
      <c r="C80" s="34" t="s">
        <v>30</v>
      </c>
      <c r="D80" s="42"/>
      <c r="E80" s="42"/>
      <c r="F80" s="29" t="str">
        <f>IF(E18="","",E18)</f>
        <v>Vyplň údaj</v>
      </c>
      <c r="G80" s="42"/>
      <c r="H80" s="42"/>
      <c r="I80" s="34" t="s">
        <v>37</v>
      </c>
      <c r="J80" s="38" t="str">
        <f>E24</f>
        <v>Vodohospodářský podnik a.s.</v>
      </c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87"/>
      <c r="B82" s="188"/>
      <c r="C82" s="189" t="s">
        <v>122</v>
      </c>
      <c r="D82" s="190" t="s">
        <v>59</v>
      </c>
      <c r="E82" s="190" t="s">
        <v>55</v>
      </c>
      <c r="F82" s="190" t="s">
        <v>56</v>
      </c>
      <c r="G82" s="190" t="s">
        <v>123</v>
      </c>
      <c r="H82" s="190" t="s">
        <v>124</v>
      </c>
      <c r="I82" s="190" t="s">
        <v>125</v>
      </c>
      <c r="J82" s="190" t="s">
        <v>109</v>
      </c>
      <c r="K82" s="191" t="s">
        <v>126</v>
      </c>
      <c r="L82" s="192"/>
      <c r="M82" s="94" t="s">
        <v>18</v>
      </c>
      <c r="N82" s="95" t="s">
        <v>44</v>
      </c>
      <c r="O82" s="95" t="s">
        <v>127</v>
      </c>
      <c r="P82" s="95" t="s">
        <v>128</v>
      </c>
      <c r="Q82" s="95" t="s">
        <v>129</v>
      </c>
      <c r="R82" s="95" t="s">
        <v>130</v>
      </c>
      <c r="S82" s="95" t="s">
        <v>131</v>
      </c>
      <c r="T82" s="96" t="s">
        <v>132</v>
      </c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</row>
    <row r="83" spans="1:63" s="2" customFormat="1" ht="22.8" customHeight="1">
      <c r="A83" s="40"/>
      <c r="B83" s="41"/>
      <c r="C83" s="101" t="s">
        <v>133</v>
      </c>
      <c r="D83" s="42"/>
      <c r="E83" s="42"/>
      <c r="F83" s="42"/>
      <c r="G83" s="42"/>
      <c r="H83" s="42"/>
      <c r="I83" s="42"/>
      <c r="J83" s="193">
        <f>BK83</f>
        <v>0</v>
      </c>
      <c r="K83" s="42"/>
      <c r="L83" s="46"/>
      <c r="M83" s="97"/>
      <c r="N83" s="194"/>
      <c r="O83" s="98"/>
      <c r="P83" s="195">
        <f>P84</f>
        <v>0</v>
      </c>
      <c r="Q83" s="98"/>
      <c r="R83" s="195">
        <f>R84</f>
        <v>0</v>
      </c>
      <c r="S83" s="98"/>
      <c r="T83" s="196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73</v>
      </c>
      <c r="AU83" s="19" t="s">
        <v>110</v>
      </c>
      <c r="BK83" s="197">
        <f>BK84</f>
        <v>0</v>
      </c>
    </row>
    <row r="84" spans="1:63" s="12" customFormat="1" ht="25.9" customHeight="1">
      <c r="A84" s="12"/>
      <c r="B84" s="198"/>
      <c r="C84" s="199"/>
      <c r="D84" s="200" t="s">
        <v>73</v>
      </c>
      <c r="E84" s="201" t="s">
        <v>919</v>
      </c>
      <c r="F84" s="201" t="s">
        <v>920</v>
      </c>
      <c r="G84" s="199"/>
      <c r="H84" s="199"/>
      <c r="I84" s="202"/>
      <c r="J84" s="203">
        <f>BK84</f>
        <v>0</v>
      </c>
      <c r="K84" s="199"/>
      <c r="L84" s="204"/>
      <c r="M84" s="205"/>
      <c r="N84" s="206"/>
      <c r="O84" s="206"/>
      <c r="P84" s="207">
        <f>P85+P88+P93</f>
        <v>0</v>
      </c>
      <c r="Q84" s="206"/>
      <c r="R84" s="207">
        <f>R85+R88+R93</f>
        <v>0</v>
      </c>
      <c r="S84" s="206"/>
      <c r="T84" s="208">
        <f>T85+T88+T93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9" t="s">
        <v>162</v>
      </c>
      <c r="AT84" s="210" t="s">
        <v>73</v>
      </c>
      <c r="AU84" s="210" t="s">
        <v>74</v>
      </c>
      <c r="AY84" s="209" t="s">
        <v>136</v>
      </c>
      <c r="BK84" s="211">
        <f>BK85+BK88+BK93</f>
        <v>0</v>
      </c>
    </row>
    <row r="85" spans="1:63" s="12" customFormat="1" ht="22.8" customHeight="1">
      <c r="A85" s="12"/>
      <c r="B85" s="198"/>
      <c r="C85" s="199"/>
      <c r="D85" s="200" t="s">
        <v>73</v>
      </c>
      <c r="E85" s="212" t="s">
        <v>921</v>
      </c>
      <c r="F85" s="212" t="s">
        <v>922</v>
      </c>
      <c r="G85" s="199"/>
      <c r="H85" s="199"/>
      <c r="I85" s="202"/>
      <c r="J85" s="213">
        <f>BK85</f>
        <v>0</v>
      </c>
      <c r="K85" s="199"/>
      <c r="L85" s="204"/>
      <c r="M85" s="205"/>
      <c r="N85" s="206"/>
      <c r="O85" s="206"/>
      <c r="P85" s="207">
        <f>SUM(P86:P87)</f>
        <v>0</v>
      </c>
      <c r="Q85" s="206"/>
      <c r="R85" s="207">
        <f>SUM(R86:R87)</f>
        <v>0</v>
      </c>
      <c r="S85" s="206"/>
      <c r="T85" s="208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9" t="s">
        <v>162</v>
      </c>
      <c r="AT85" s="210" t="s">
        <v>73</v>
      </c>
      <c r="AU85" s="210" t="s">
        <v>81</v>
      </c>
      <c r="AY85" s="209" t="s">
        <v>136</v>
      </c>
      <c r="BK85" s="211">
        <f>SUM(BK86:BK87)</f>
        <v>0</v>
      </c>
    </row>
    <row r="86" spans="1:65" s="2" customFormat="1" ht="14.4" customHeight="1">
      <c r="A86" s="40"/>
      <c r="B86" s="41"/>
      <c r="C86" s="214" t="s">
        <v>81</v>
      </c>
      <c r="D86" s="214" t="s">
        <v>139</v>
      </c>
      <c r="E86" s="215" t="s">
        <v>923</v>
      </c>
      <c r="F86" s="216" t="s">
        <v>922</v>
      </c>
      <c r="G86" s="217" t="s">
        <v>160</v>
      </c>
      <c r="H86" s="218">
        <v>1</v>
      </c>
      <c r="I86" s="219"/>
      <c r="J86" s="218">
        <f>ROUND(I86*H86,2)</f>
        <v>0</v>
      </c>
      <c r="K86" s="216" t="s">
        <v>18</v>
      </c>
      <c r="L86" s="46"/>
      <c r="M86" s="220" t="s">
        <v>18</v>
      </c>
      <c r="N86" s="221" t="s">
        <v>45</v>
      </c>
      <c r="O86" s="86"/>
      <c r="P86" s="222">
        <f>O86*H86</f>
        <v>0</v>
      </c>
      <c r="Q86" s="222">
        <v>0</v>
      </c>
      <c r="R86" s="222">
        <f>Q86*H86</f>
        <v>0</v>
      </c>
      <c r="S86" s="222">
        <v>0</v>
      </c>
      <c r="T86" s="223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24" t="s">
        <v>924</v>
      </c>
      <c r="AT86" s="224" t="s">
        <v>139</v>
      </c>
      <c r="AU86" s="224" t="s">
        <v>83</v>
      </c>
      <c r="AY86" s="19" t="s">
        <v>136</v>
      </c>
      <c r="BE86" s="225">
        <f>IF(N86="základní",J86,0)</f>
        <v>0</v>
      </c>
      <c r="BF86" s="225">
        <f>IF(N86="snížená",J86,0)</f>
        <v>0</v>
      </c>
      <c r="BG86" s="225">
        <f>IF(N86="zákl. přenesená",J86,0)</f>
        <v>0</v>
      </c>
      <c r="BH86" s="225">
        <f>IF(N86="sníž. přenesená",J86,0)</f>
        <v>0</v>
      </c>
      <c r="BI86" s="225">
        <f>IF(N86="nulová",J86,0)</f>
        <v>0</v>
      </c>
      <c r="BJ86" s="19" t="s">
        <v>81</v>
      </c>
      <c r="BK86" s="225">
        <f>ROUND(I86*H86,2)</f>
        <v>0</v>
      </c>
      <c r="BL86" s="19" t="s">
        <v>924</v>
      </c>
      <c r="BM86" s="224" t="s">
        <v>925</v>
      </c>
    </row>
    <row r="87" spans="1:65" s="2" customFormat="1" ht="22.2" customHeight="1">
      <c r="A87" s="40"/>
      <c r="B87" s="41"/>
      <c r="C87" s="214" t="s">
        <v>83</v>
      </c>
      <c r="D87" s="214" t="s">
        <v>139</v>
      </c>
      <c r="E87" s="215" t="s">
        <v>926</v>
      </c>
      <c r="F87" s="216" t="s">
        <v>927</v>
      </c>
      <c r="G87" s="217" t="s">
        <v>160</v>
      </c>
      <c r="H87" s="218">
        <v>1</v>
      </c>
      <c r="I87" s="219"/>
      <c r="J87" s="218">
        <f>ROUND(I87*H87,2)</f>
        <v>0</v>
      </c>
      <c r="K87" s="216" t="s">
        <v>18</v>
      </c>
      <c r="L87" s="46"/>
      <c r="M87" s="220" t="s">
        <v>18</v>
      </c>
      <c r="N87" s="221" t="s">
        <v>45</v>
      </c>
      <c r="O87" s="86"/>
      <c r="P87" s="222">
        <f>O87*H87</f>
        <v>0</v>
      </c>
      <c r="Q87" s="222">
        <v>0</v>
      </c>
      <c r="R87" s="222">
        <f>Q87*H87</f>
        <v>0</v>
      </c>
      <c r="S87" s="222">
        <v>0</v>
      </c>
      <c r="T87" s="223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24" t="s">
        <v>924</v>
      </c>
      <c r="AT87" s="224" t="s">
        <v>139</v>
      </c>
      <c r="AU87" s="224" t="s">
        <v>83</v>
      </c>
      <c r="AY87" s="19" t="s">
        <v>136</v>
      </c>
      <c r="BE87" s="225">
        <f>IF(N87="základní",J87,0)</f>
        <v>0</v>
      </c>
      <c r="BF87" s="225">
        <f>IF(N87="snížená",J87,0)</f>
        <v>0</v>
      </c>
      <c r="BG87" s="225">
        <f>IF(N87="zákl. přenesená",J87,0)</f>
        <v>0</v>
      </c>
      <c r="BH87" s="225">
        <f>IF(N87="sníž. přenesená",J87,0)</f>
        <v>0</v>
      </c>
      <c r="BI87" s="225">
        <f>IF(N87="nulová",J87,0)</f>
        <v>0</v>
      </c>
      <c r="BJ87" s="19" t="s">
        <v>81</v>
      </c>
      <c r="BK87" s="225">
        <f>ROUND(I87*H87,2)</f>
        <v>0</v>
      </c>
      <c r="BL87" s="19" t="s">
        <v>924</v>
      </c>
      <c r="BM87" s="224" t="s">
        <v>928</v>
      </c>
    </row>
    <row r="88" spans="1:63" s="12" customFormat="1" ht="22.8" customHeight="1">
      <c r="A88" s="12"/>
      <c r="B88" s="198"/>
      <c r="C88" s="199"/>
      <c r="D88" s="200" t="s">
        <v>73</v>
      </c>
      <c r="E88" s="212" t="s">
        <v>929</v>
      </c>
      <c r="F88" s="212" t="s">
        <v>930</v>
      </c>
      <c r="G88" s="199"/>
      <c r="H88" s="199"/>
      <c r="I88" s="202"/>
      <c r="J88" s="213">
        <f>BK88</f>
        <v>0</v>
      </c>
      <c r="K88" s="199"/>
      <c r="L88" s="204"/>
      <c r="M88" s="205"/>
      <c r="N88" s="206"/>
      <c r="O88" s="206"/>
      <c r="P88" s="207">
        <f>SUM(P89:P92)</f>
        <v>0</v>
      </c>
      <c r="Q88" s="206"/>
      <c r="R88" s="207">
        <f>SUM(R89:R92)</f>
        <v>0</v>
      </c>
      <c r="S88" s="206"/>
      <c r="T88" s="208">
        <f>SUM(T89:T92)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162</v>
      </c>
      <c r="AT88" s="210" t="s">
        <v>73</v>
      </c>
      <c r="AU88" s="210" t="s">
        <v>81</v>
      </c>
      <c r="AY88" s="209" t="s">
        <v>136</v>
      </c>
      <c r="BK88" s="211">
        <f>SUM(BK89:BK92)</f>
        <v>0</v>
      </c>
    </row>
    <row r="89" spans="1:65" s="2" customFormat="1" ht="14.4" customHeight="1">
      <c r="A89" s="40"/>
      <c r="B89" s="41"/>
      <c r="C89" s="214" t="s">
        <v>151</v>
      </c>
      <c r="D89" s="214" t="s">
        <v>139</v>
      </c>
      <c r="E89" s="215" t="s">
        <v>931</v>
      </c>
      <c r="F89" s="216" t="s">
        <v>930</v>
      </c>
      <c r="G89" s="217" t="s">
        <v>160</v>
      </c>
      <c r="H89" s="218">
        <v>1</v>
      </c>
      <c r="I89" s="219"/>
      <c r="J89" s="218">
        <f>ROUND(I89*H89,2)</f>
        <v>0</v>
      </c>
      <c r="K89" s="216" t="s">
        <v>18</v>
      </c>
      <c r="L89" s="46"/>
      <c r="M89" s="220" t="s">
        <v>18</v>
      </c>
      <c r="N89" s="221" t="s">
        <v>45</v>
      </c>
      <c r="O89" s="86"/>
      <c r="P89" s="222">
        <f>O89*H89</f>
        <v>0</v>
      </c>
      <c r="Q89" s="222">
        <v>0</v>
      </c>
      <c r="R89" s="222">
        <f>Q89*H89</f>
        <v>0</v>
      </c>
      <c r="S89" s="222">
        <v>0</v>
      </c>
      <c r="T89" s="223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24" t="s">
        <v>924</v>
      </c>
      <c r="AT89" s="224" t="s">
        <v>139</v>
      </c>
      <c r="AU89" s="224" t="s">
        <v>83</v>
      </c>
      <c r="AY89" s="19" t="s">
        <v>136</v>
      </c>
      <c r="BE89" s="225">
        <f>IF(N89="základní",J89,0)</f>
        <v>0</v>
      </c>
      <c r="BF89" s="225">
        <f>IF(N89="snížená",J89,0)</f>
        <v>0</v>
      </c>
      <c r="BG89" s="225">
        <f>IF(N89="zákl. přenesená",J89,0)</f>
        <v>0</v>
      </c>
      <c r="BH89" s="225">
        <f>IF(N89="sníž. přenesená",J89,0)</f>
        <v>0</v>
      </c>
      <c r="BI89" s="225">
        <f>IF(N89="nulová",J89,0)</f>
        <v>0</v>
      </c>
      <c r="BJ89" s="19" t="s">
        <v>81</v>
      </c>
      <c r="BK89" s="225">
        <f>ROUND(I89*H89,2)</f>
        <v>0</v>
      </c>
      <c r="BL89" s="19" t="s">
        <v>924</v>
      </c>
      <c r="BM89" s="224" t="s">
        <v>932</v>
      </c>
    </row>
    <row r="90" spans="1:65" s="2" customFormat="1" ht="14.4" customHeight="1">
      <c r="A90" s="40"/>
      <c r="B90" s="41"/>
      <c r="C90" s="214" t="s">
        <v>143</v>
      </c>
      <c r="D90" s="214" t="s">
        <v>139</v>
      </c>
      <c r="E90" s="215" t="s">
        <v>933</v>
      </c>
      <c r="F90" s="216" t="s">
        <v>934</v>
      </c>
      <c r="G90" s="217" t="s">
        <v>160</v>
      </c>
      <c r="H90" s="218">
        <v>1</v>
      </c>
      <c r="I90" s="219"/>
      <c r="J90" s="218">
        <f>ROUND(I90*H90,2)</f>
        <v>0</v>
      </c>
      <c r="K90" s="216" t="s">
        <v>18</v>
      </c>
      <c r="L90" s="46"/>
      <c r="M90" s="220" t="s">
        <v>18</v>
      </c>
      <c r="N90" s="221" t="s">
        <v>45</v>
      </c>
      <c r="O90" s="86"/>
      <c r="P90" s="222">
        <f>O90*H90</f>
        <v>0</v>
      </c>
      <c r="Q90" s="222">
        <v>0</v>
      </c>
      <c r="R90" s="222">
        <f>Q90*H90</f>
        <v>0</v>
      </c>
      <c r="S90" s="222">
        <v>0</v>
      </c>
      <c r="T90" s="223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4" t="s">
        <v>924</v>
      </c>
      <c r="AT90" s="224" t="s">
        <v>139</v>
      </c>
      <c r="AU90" s="224" t="s">
        <v>83</v>
      </c>
      <c r="AY90" s="19" t="s">
        <v>136</v>
      </c>
      <c r="BE90" s="225">
        <f>IF(N90="základní",J90,0)</f>
        <v>0</v>
      </c>
      <c r="BF90" s="225">
        <f>IF(N90="snížená",J90,0)</f>
        <v>0</v>
      </c>
      <c r="BG90" s="225">
        <f>IF(N90="zákl. přenesená",J90,0)</f>
        <v>0</v>
      </c>
      <c r="BH90" s="225">
        <f>IF(N90="sníž. přenesená",J90,0)</f>
        <v>0</v>
      </c>
      <c r="BI90" s="225">
        <f>IF(N90="nulová",J90,0)</f>
        <v>0</v>
      </c>
      <c r="BJ90" s="19" t="s">
        <v>81</v>
      </c>
      <c r="BK90" s="225">
        <f>ROUND(I90*H90,2)</f>
        <v>0</v>
      </c>
      <c r="BL90" s="19" t="s">
        <v>924</v>
      </c>
      <c r="BM90" s="224" t="s">
        <v>935</v>
      </c>
    </row>
    <row r="91" spans="1:65" s="2" customFormat="1" ht="14.4" customHeight="1">
      <c r="A91" s="40"/>
      <c r="B91" s="41"/>
      <c r="C91" s="214" t="s">
        <v>162</v>
      </c>
      <c r="D91" s="214" t="s">
        <v>139</v>
      </c>
      <c r="E91" s="215" t="s">
        <v>936</v>
      </c>
      <c r="F91" s="216" t="s">
        <v>937</v>
      </c>
      <c r="G91" s="217" t="s">
        <v>160</v>
      </c>
      <c r="H91" s="218">
        <v>1</v>
      </c>
      <c r="I91" s="219"/>
      <c r="J91" s="218">
        <f>ROUND(I91*H91,2)</f>
        <v>0</v>
      </c>
      <c r="K91" s="216" t="s">
        <v>18</v>
      </c>
      <c r="L91" s="46"/>
      <c r="M91" s="220" t="s">
        <v>18</v>
      </c>
      <c r="N91" s="221" t="s">
        <v>45</v>
      </c>
      <c r="O91" s="86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4" t="s">
        <v>924</v>
      </c>
      <c r="AT91" s="224" t="s">
        <v>139</v>
      </c>
      <c r="AU91" s="224" t="s">
        <v>83</v>
      </c>
      <c r="AY91" s="19" t="s">
        <v>136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9" t="s">
        <v>81</v>
      </c>
      <c r="BK91" s="225">
        <f>ROUND(I91*H91,2)</f>
        <v>0</v>
      </c>
      <c r="BL91" s="19" t="s">
        <v>924</v>
      </c>
      <c r="BM91" s="224" t="s">
        <v>938</v>
      </c>
    </row>
    <row r="92" spans="1:65" s="2" customFormat="1" ht="14.4" customHeight="1">
      <c r="A92" s="40"/>
      <c r="B92" s="41"/>
      <c r="C92" s="214" t="s">
        <v>174</v>
      </c>
      <c r="D92" s="214" t="s">
        <v>139</v>
      </c>
      <c r="E92" s="215" t="s">
        <v>939</v>
      </c>
      <c r="F92" s="216" t="s">
        <v>940</v>
      </c>
      <c r="G92" s="217" t="s">
        <v>160</v>
      </c>
      <c r="H92" s="218">
        <v>1</v>
      </c>
      <c r="I92" s="219"/>
      <c r="J92" s="218">
        <f>ROUND(I92*H92,2)</f>
        <v>0</v>
      </c>
      <c r="K92" s="216" t="s">
        <v>18</v>
      </c>
      <c r="L92" s="46"/>
      <c r="M92" s="220" t="s">
        <v>18</v>
      </c>
      <c r="N92" s="221" t="s">
        <v>45</v>
      </c>
      <c r="O92" s="86"/>
      <c r="P92" s="222">
        <f>O92*H92</f>
        <v>0</v>
      </c>
      <c r="Q92" s="222">
        <v>0</v>
      </c>
      <c r="R92" s="222">
        <f>Q92*H92</f>
        <v>0</v>
      </c>
      <c r="S92" s="222">
        <v>0</v>
      </c>
      <c r="T92" s="223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24" t="s">
        <v>924</v>
      </c>
      <c r="AT92" s="224" t="s">
        <v>139</v>
      </c>
      <c r="AU92" s="224" t="s">
        <v>83</v>
      </c>
      <c r="AY92" s="19" t="s">
        <v>136</v>
      </c>
      <c r="BE92" s="225">
        <f>IF(N92="základní",J92,0)</f>
        <v>0</v>
      </c>
      <c r="BF92" s="225">
        <f>IF(N92="snížená",J92,0)</f>
        <v>0</v>
      </c>
      <c r="BG92" s="225">
        <f>IF(N92="zákl. přenesená",J92,0)</f>
        <v>0</v>
      </c>
      <c r="BH92" s="225">
        <f>IF(N92="sníž. přenesená",J92,0)</f>
        <v>0</v>
      </c>
      <c r="BI92" s="225">
        <f>IF(N92="nulová",J92,0)</f>
        <v>0</v>
      </c>
      <c r="BJ92" s="19" t="s">
        <v>81</v>
      </c>
      <c r="BK92" s="225">
        <f>ROUND(I92*H92,2)</f>
        <v>0</v>
      </c>
      <c r="BL92" s="19" t="s">
        <v>924</v>
      </c>
      <c r="BM92" s="224" t="s">
        <v>941</v>
      </c>
    </row>
    <row r="93" spans="1:63" s="12" customFormat="1" ht="22.8" customHeight="1">
      <c r="A93" s="12"/>
      <c r="B93" s="198"/>
      <c r="C93" s="199"/>
      <c r="D93" s="200" t="s">
        <v>73</v>
      </c>
      <c r="E93" s="212" t="s">
        <v>942</v>
      </c>
      <c r="F93" s="212" t="s">
        <v>943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SUM(P94:P95)</f>
        <v>0</v>
      </c>
      <c r="Q93" s="206"/>
      <c r="R93" s="207">
        <f>SUM(R94:R95)</f>
        <v>0</v>
      </c>
      <c r="S93" s="206"/>
      <c r="T93" s="208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162</v>
      </c>
      <c r="AT93" s="210" t="s">
        <v>73</v>
      </c>
      <c r="AU93" s="210" t="s">
        <v>81</v>
      </c>
      <c r="AY93" s="209" t="s">
        <v>136</v>
      </c>
      <c r="BK93" s="211">
        <f>SUM(BK94:BK95)</f>
        <v>0</v>
      </c>
    </row>
    <row r="94" spans="1:65" s="2" customFormat="1" ht="22.2" customHeight="1">
      <c r="A94" s="40"/>
      <c r="B94" s="41"/>
      <c r="C94" s="214" t="s">
        <v>180</v>
      </c>
      <c r="D94" s="214" t="s">
        <v>139</v>
      </c>
      <c r="E94" s="215" t="s">
        <v>944</v>
      </c>
      <c r="F94" s="216" t="s">
        <v>945</v>
      </c>
      <c r="G94" s="217" t="s">
        <v>160</v>
      </c>
      <c r="H94" s="218">
        <v>1</v>
      </c>
      <c r="I94" s="219"/>
      <c r="J94" s="218">
        <f>ROUND(I94*H94,2)</f>
        <v>0</v>
      </c>
      <c r="K94" s="216" t="s">
        <v>18</v>
      </c>
      <c r="L94" s="46"/>
      <c r="M94" s="220" t="s">
        <v>18</v>
      </c>
      <c r="N94" s="221" t="s">
        <v>45</v>
      </c>
      <c r="O94" s="86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4" t="s">
        <v>924</v>
      </c>
      <c r="AT94" s="224" t="s">
        <v>139</v>
      </c>
      <c r="AU94" s="224" t="s">
        <v>83</v>
      </c>
      <c r="AY94" s="19" t="s">
        <v>136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9" t="s">
        <v>81</v>
      </c>
      <c r="BK94" s="225">
        <f>ROUND(I94*H94,2)</f>
        <v>0</v>
      </c>
      <c r="BL94" s="19" t="s">
        <v>924</v>
      </c>
      <c r="BM94" s="224" t="s">
        <v>946</v>
      </c>
    </row>
    <row r="95" spans="1:65" s="2" customFormat="1" ht="14.4" customHeight="1">
      <c r="A95" s="40"/>
      <c r="B95" s="41"/>
      <c r="C95" s="214" t="s">
        <v>137</v>
      </c>
      <c r="D95" s="214" t="s">
        <v>139</v>
      </c>
      <c r="E95" s="215" t="s">
        <v>947</v>
      </c>
      <c r="F95" s="216" t="s">
        <v>948</v>
      </c>
      <c r="G95" s="217" t="s">
        <v>160</v>
      </c>
      <c r="H95" s="218">
        <v>1</v>
      </c>
      <c r="I95" s="219"/>
      <c r="J95" s="218">
        <f>ROUND(I95*H95,2)</f>
        <v>0</v>
      </c>
      <c r="K95" s="216" t="s">
        <v>18</v>
      </c>
      <c r="L95" s="46"/>
      <c r="M95" s="291" t="s">
        <v>18</v>
      </c>
      <c r="N95" s="292" t="s">
        <v>45</v>
      </c>
      <c r="O95" s="289"/>
      <c r="P95" s="293">
        <f>O95*H95</f>
        <v>0</v>
      </c>
      <c r="Q95" s="293">
        <v>0</v>
      </c>
      <c r="R95" s="293">
        <f>Q95*H95</f>
        <v>0</v>
      </c>
      <c r="S95" s="293">
        <v>0</v>
      </c>
      <c r="T95" s="29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4" t="s">
        <v>924</v>
      </c>
      <c r="AT95" s="224" t="s">
        <v>139</v>
      </c>
      <c r="AU95" s="224" t="s">
        <v>83</v>
      </c>
      <c r="AY95" s="19" t="s">
        <v>136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9" t="s">
        <v>81</v>
      </c>
      <c r="BK95" s="225">
        <f>ROUND(I95*H95,2)</f>
        <v>0</v>
      </c>
      <c r="BL95" s="19" t="s">
        <v>924</v>
      </c>
      <c r="BM95" s="224" t="s">
        <v>949</v>
      </c>
    </row>
    <row r="96" spans="1:31" s="2" customFormat="1" ht="6.95" customHeight="1">
      <c r="A96" s="40"/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46"/>
      <c r="M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</sheetData>
  <sheetProtection password="CC33" sheet="1" objects="1" scenarios="1" formatColumns="0" formatRows="0" autoFilter="0"/>
  <autoFilter ref="C82:K9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5" customWidth="1"/>
    <col min="2" max="2" width="1.7109375" style="295" customWidth="1"/>
    <col min="3" max="4" width="5.00390625" style="295" customWidth="1"/>
    <col min="5" max="5" width="11.7109375" style="295" customWidth="1"/>
    <col min="6" max="6" width="9.140625" style="295" customWidth="1"/>
    <col min="7" max="7" width="5.00390625" style="295" customWidth="1"/>
    <col min="8" max="8" width="77.8515625" style="295" customWidth="1"/>
    <col min="9" max="10" width="20.00390625" style="295" customWidth="1"/>
    <col min="11" max="11" width="1.7109375" style="295" customWidth="1"/>
  </cols>
  <sheetData>
    <row r="1" s="1" customFormat="1" ht="37.5" customHeight="1"/>
    <row r="2" spans="2:11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7" customFormat="1" ht="45" customHeight="1">
      <c r="B3" s="299"/>
      <c r="C3" s="300" t="s">
        <v>950</v>
      </c>
      <c r="D3" s="300"/>
      <c r="E3" s="300"/>
      <c r="F3" s="300"/>
      <c r="G3" s="300"/>
      <c r="H3" s="300"/>
      <c r="I3" s="300"/>
      <c r="J3" s="300"/>
      <c r="K3" s="301"/>
    </row>
    <row r="4" spans="2:11" s="1" customFormat="1" ht="25.5" customHeight="1">
      <c r="B4" s="302"/>
      <c r="C4" s="303" t="s">
        <v>951</v>
      </c>
      <c r="D4" s="303"/>
      <c r="E4" s="303"/>
      <c r="F4" s="303"/>
      <c r="G4" s="303"/>
      <c r="H4" s="303"/>
      <c r="I4" s="303"/>
      <c r="J4" s="303"/>
      <c r="K4" s="304"/>
    </row>
    <row r="5" spans="2:11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s="1" customFormat="1" ht="15" customHeight="1">
      <c r="B6" s="302"/>
      <c r="C6" s="306" t="s">
        <v>952</v>
      </c>
      <c r="D6" s="306"/>
      <c r="E6" s="306"/>
      <c r="F6" s="306"/>
      <c r="G6" s="306"/>
      <c r="H6" s="306"/>
      <c r="I6" s="306"/>
      <c r="J6" s="306"/>
      <c r="K6" s="304"/>
    </row>
    <row r="7" spans="2:11" s="1" customFormat="1" ht="15" customHeight="1">
      <c r="B7" s="307"/>
      <c r="C7" s="306" t="s">
        <v>953</v>
      </c>
      <c r="D7" s="306"/>
      <c r="E7" s="306"/>
      <c r="F7" s="306"/>
      <c r="G7" s="306"/>
      <c r="H7" s="306"/>
      <c r="I7" s="306"/>
      <c r="J7" s="306"/>
      <c r="K7" s="304"/>
    </row>
    <row r="8" spans="2:11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s="1" customFormat="1" ht="15" customHeight="1">
      <c r="B9" s="307"/>
      <c r="C9" s="306" t="s">
        <v>954</v>
      </c>
      <c r="D9" s="306"/>
      <c r="E9" s="306"/>
      <c r="F9" s="306"/>
      <c r="G9" s="306"/>
      <c r="H9" s="306"/>
      <c r="I9" s="306"/>
      <c r="J9" s="306"/>
      <c r="K9" s="304"/>
    </row>
    <row r="10" spans="2:11" s="1" customFormat="1" ht="15" customHeight="1">
      <c r="B10" s="307"/>
      <c r="C10" s="306"/>
      <c r="D10" s="306" t="s">
        <v>955</v>
      </c>
      <c r="E10" s="306"/>
      <c r="F10" s="306"/>
      <c r="G10" s="306"/>
      <c r="H10" s="306"/>
      <c r="I10" s="306"/>
      <c r="J10" s="306"/>
      <c r="K10" s="304"/>
    </row>
    <row r="11" spans="2:11" s="1" customFormat="1" ht="15" customHeight="1">
      <c r="B11" s="307"/>
      <c r="C11" s="308"/>
      <c r="D11" s="306" t="s">
        <v>956</v>
      </c>
      <c r="E11" s="306"/>
      <c r="F11" s="306"/>
      <c r="G11" s="306"/>
      <c r="H11" s="306"/>
      <c r="I11" s="306"/>
      <c r="J11" s="306"/>
      <c r="K11" s="304"/>
    </row>
    <row r="12" spans="2:11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pans="2:11" s="1" customFormat="1" ht="15" customHeight="1">
      <c r="B13" s="307"/>
      <c r="C13" s="308"/>
      <c r="D13" s="309" t="s">
        <v>957</v>
      </c>
      <c r="E13" s="306"/>
      <c r="F13" s="306"/>
      <c r="G13" s="306"/>
      <c r="H13" s="306"/>
      <c r="I13" s="306"/>
      <c r="J13" s="306"/>
      <c r="K13" s="304"/>
    </row>
    <row r="14" spans="2:11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pans="2:11" s="1" customFormat="1" ht="15" customHeight="1">
      <c r="B15" s="307"/>
      <c r="C15" s="308"/>
      <c r="D15" s="306" t="s">
        <v>958</v>
      </c>
      <c r="E15" s="306"/>
      <c r="F15" s="306"/>
      <c r="G15" s="306"/>
      <c r="H15" s="306"/>
      <c r="I15" s="306"/>
      <c r="J15" s="306"/>
      <c r="K15" s="304"/>
    </row>
    <row r="16" spans="2:11" s="1" customFormat="1" ht="15" customHeight="1">
      <c r="B16" s="307"/>
      <c r="C16" s="308"/>
      <c r="D16" s="306" t="s">
        <v>959</v>
      </c>
      <c r="E16" s="306"/>
      <c r="F16" s="306"/>
      <c r="G16" s="306"/>
      <c r="H16" s="306"/>
      <c r="I16" s="306"/>
      <c r="J16" s="306"/>
      <c r="K16" s="304"/>
    </row>
    <row r="17" spans="2:11" s="1" customFormat="1" ht="15" customHeight="1">
      <c r="B17" s="307"/>
      <c r="C17" s="308"/>
      <c r="D17" s="306" t="s">
        <v>960</v>
      </c>
      <c r="E17" s="306"/>
      <c r="F17" s="306"/>
      <c r="G17" s="306"/>
      <c r="H17" s="306"/>
      <c r="I17" s="306"/>
      <c r="J17" s="306"/>
      <c r="K17" s="304"/>
    </row>
    <row r="18" spans="2:11" s="1" customFormat="1" ht="15" customHeight="1">
      <c r="B18" s="307"/>
      <c r="C18" s="308"/>
      <c r="D18" s="308"/>
      <c r="E18" s="310" t="s">
        <v>80</v>
      </c>
      <c r="F18" s="306" t="s">
        <v>961</v>
      </c>
      <c r="G18" s="306"/>
      <c r="H18" s="306"/>
      <c r="I18" s="306"/>
      <c r="J18" s="306"/>
      <c r="K18" s="304"/>
    </row>
    <row r="19" spans="2:11" s="1" customFormat="1" ht="15" customHeight="1">
      <c r="B19" s="307"/>
      <c r="C19" s="308"/>
      <c r="D19" s="308"/>
      <c r="E19" s="310" t="s">
        <v>962</v>
      </c>
      <c r="F19" s="306" t="s">
        <v>963</v>
      </c>
      <c r="G19" s="306"/>
      <c r="H19" s="306"/>
      <c r="I19" s="306"/>
      <c r="J19" s="306"/>
      <c r="K19" s="304"/>
    </row>
    <row r="20" spans="2:11" s="1" customFormat="1" ht="15" customHeight="1">
      <c r="B20" s="307"/>
      <c r="C20" s="308"/>
      <c r="D20" s="308"/>
      <c r="E20" s="310" t="s">
        <v>964</v>
      </c>
      <c r="F20" s="306" t="s">
        <v>965</v>
      </c>
      <c r="G20" s="306"/>
      <c r="H20" s="306"/>
      <c r="I20" s="306"/>
      <c r="J20" s="306"/>
      <c r="K20" s="304"/>
    </row>
    <row r="21" spans="2:11" s="1" customFormat="1" ht="15" customHeight="1">
      <c r="B21" s="307"/>
      <c r="C21" s="308"/>
      <c r="D21" s="308"/>
      <c r="E21" s="310" t="s">
        <v>98</v>
      </c>
      <c r="F21" s="306" t="s">
        <v>99</v>
      </c>
      <c r="G21" s="306"/>
      <c r="H21" s="306"/>
      <c r="I21" s="306"/>
      <c r="J21" s="306"/>
      <c r="K21" s="304"/>
    </row>
    <row r="22" spans="2:11" s="1" customFormat="1" ht="15" customHeight="1">
      <c r="B22" s="307"/>
      <c r="C22" s="308"/>
      <c r="D22" s="308"/>
      <c r="E22" s="310" t="s">
        <v>966</v>
      </c>
      <c r="F22" s="306" t="s">
        <v>881</v>
      </c>
      <c r="G22" s="306"/>
      <c r="H22" s="306"/>
      <c r="I22" s="306"/>
      <c r="J22" s="306"/>
      <c r="K22" s="304"/>
    </row>
    <row r="23" spans="2:11" s="1" customFormat="1" ht="15" customHeight="1">
      <c r="B23" s="307"/>
      <c r="C23" s="308"/>
      <c r="D23" s="308"/>
      <c r="E23" s="310" t="s">
        <v>87</v>
      </c>
      <c r="F23" s="306" t="s">
        <v>967</v>
      </c>
      <c r="G23" s="306"/>
      <c r="H23" s="306"/>
      <c r="I23" s="306"/>
      <c r="J23" s="306"/>
      <c r="K23" s="304"/>
    </row>
    <row r="24" spans="2:11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pans="2:11" s="1" customFormat="1" ht="15" customHeight="1">
      <c r="B25" s="307"/>
      <c r="C25" s="306" t="s">
        <v>968</v>
      </c>
      <c r="D25" s="306"/>
      <c r="E25" s="306"/>
      <c r="F25" s="306"/>
      <c r="G25" s="306"/>
      <c r="H25" s="306"/>
      <c r="I25" s="306"/>
      <c r="J25" s="306"/>
      <c r="K25" s="304"/>
    </row>
    <row r="26" spans="2:11" s="1" customFormat="1" ht="15" customHeight="1">
      <c r="B26" s="307"/>
      <c r="C26" s="306" t="s">
        <v>969</v>
      </c>
      <c r="D26" s="306"/>
      <c r="E26" s="306"/>
      <c r="F26" s="306"/>
      <c r="G26" s="306"/>
      <c r="H26" s="306"/>
      <c r="I26" s="306"/>
      <c r="J26" s="306"/>
      <c r="K26" s="304"/>
    </row>
    <row r="27" spans="2:11" s="1" customFormat="1" ht="15" customHeight="1">
      <c r="B27" s="307"/>
      <c r="C27" s="306"/>
      <c r="D27" s="306" t="s">
        <v>970</v>
      </c>
      <c r="E27" s="306"/>
      <c r="F27" s="306"/>
      <c r="G27" s="306"/>
      <c r="H27" s="306"/>
      <c r="I27" s="306"/>
      <c r="J27" s="306"/>
      <c r="K27" s="304"/>
    </row>
    <row r="28" spans="2:11" s="1" customFormat="1" ht="15" customHeight="1">
      <c r="B28" s="307"/>
      <c r="C28" s="308"/>
      <c r="D28" s="306" t="s">
        <v>971</v>
      </c>
      <c r="E28" s="306"/>
      <c r="F28" s="306"/>
      <c r="G28" s="306"/>
      <c r="H28" s="306"/>
      <c r="I28" s="306"/>
      <c r="J28" s="306"/>
      <c r="K28" s="304"/>
    </row>
    <row r="29" spans="2:11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pans="2:11" s="1" customFormat="1" ht="15" customHeight="1">
      <c r="B30" s="307"/>
      <c r="C30" s="308"/>
      <c r="D30" s="306" t="s">
        <v>972</v>
      </c>
      <c r="E30" s="306"/>
      <c r="F30" s="306"/>
      <c r="G30" s="306"/>
      <c r="H30" s="306"/>
      <c r="I30" s="306"/>
      <c r="J30" s="306"/>
      <c r="K30" s="304"/>
    </row>
    <row r="31" spans="2:11" s="1" customFormat="1" ht="15" customHeight="1">
      <c r="B31" s="307"/>
      <c r="C31" s="308"/>
      <c r="D31" s="306" t="s">
        <v>973</v>
      </c>
      <c r="E31" s="306"/>
      <c r="F31" s="306"/>
      <c r="G31" s="306"/>
      <c r="H31" s="306"/>
      <c r="I31" s="306"/>
      <c r="J31" s="306"/>
      <c r="K31" s="304"/>
    </row>
    <row r="32" spans="2:11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pans="2:11" s="1" customFormat="1" ht="15" customHeight="1">
      <c r="B33" s="307"/>
      <c r="C33" s="308"/>
      <c r="D33" s="306" t="s">
        <v>974</v>
      </c>
      <c r="E33" s="306"/>
      <c r="F33" s="306"/>
      <c r="G33" s="306"/>
      <c r="H33" s="306"/>
      <c r="I33" s="306"/>
      <c r="J33" s="306"/>
      <c r="K33" s="304"/>
    </row>
    <row r="34" spans="2:11" s="1" customFormat="1" ht="15" customHeight="1">
      <c r="B34" s="307"/>
      <c r="C34" s="308"/>
      <c r="D34" s="306" t="s">
        <v>975</v>
      </c>
      <c r="E34" s="306"/>
      <c r="F34" s="306"/>
      <c r="G34" s="306"/>
      <c r="H34" s="306"/>
      <c r="I34" s="306"/>
      <c r="J34" s="306"/>
      <c r="K34" s="304"/>
    </row>
    <row r="35" spans="2:11" s="1" customFormat="1" ht="15" customHeight="1">
      <c r="B35" s="307"/>
      <c r="C35" s="308"/>
      <c r="D35" s="306" t="s">
        <v>976</v>
      </c>
      <c r="E35" s="306"/>
      <c r="F35" s="306"/>
      <c r="G35" s="306"/>
      <c r="H35" s="306"/>
      <c r="I35" s="306"/>
      <c r="J35" s="306"/>
      <c r="K35" s="304"/>
    </row>
    <row r="36" spans="2:11" s="1" customFormat="1" ht="15" customHeight="1">
      <c r="B36" s="307"/>
      <c r="C36" s="308"/>
      <c r="D36" s="306"/>
      <c r="E36" s="309" t="s">
        <v>122</v>
      </c>
      <c r="F36" s="306"/>
      <c r="G36" s="306" t="s">
        <v>977</v>
      </c>
      <c r="H36" s="306"/>
      <c r="I36" s="306"/>
      <c r="J36" s="306"/>
      <c r="K36" s="304"/>
    </row>
    <row r="37" spans="2:11" s="1" customFormat="1" ht="30.75" customHeight="1">
      <c r="B37" s="307"/>
      <c r="C37" s="308"/>
      <c r="D37" s="306"/>
      <c r="E37" s="309" t="s">
        <v>978</v>
      </c>
      <c r="F37" s="306"/>
      <c r="G37" s="306" t="s">
        <v>979</v>
      </c>
      <c r="H37" s="306"/>
      <c r="I37" s="306"/>
      <c r="J37" s="306"/>
      <c r="K37" s="304"/>
    </row>
    <row r="38" spans="2:11" s="1" customFormat="1" ht="15" customHeight="1">
      <c r="B38" s="307"/>
      <c r="C38" s="308"/>
      <c r="D38" s="306"/>
      <c r="E38" s="309" t="s">
        <v>55</v>
      </c>
      <c r="F38" s="306"/>
      <c r="G38" s="306" t="s">
        <v>980</v>
      </c>
      <c r="H38" s="306"/>
      <c r="I38" s="306"/>
      <c r="J38" s="306"/>
      <c r="K38" s="304"/>
    </row>
    <row r="39" spans="2:11" s="1" customFormat="1" ht="15" customHeight="1">
      <c r="B39" s="307"/>
      <c r="C39" s="308"/>
      <c r="D39" s="306"/>
      <c r="E39" s="309" t="s">
        <v>56</v>
      </c>
      <c r="F39" s="306"/>
      <c r="G39" s="306" t="s">
        <v>981</v>
      </c>
      <c r="H39" s="306"/>
      <c r="I39" s="306"/>
      <c r="J39" s="306"/>
      <c r="K39" s="304"/>
    </row>
    <row r="40" spans="2:11" s="1" customFormat="1" ht="15" customHeight="1">
      <c r="B40" s="307"/>
      <c r="C40" s="308"/>
      <c r="D40" s="306"/>
      <c r="E40" s="309" t="s">
        <v>123</v>
      </c>
      <c r="F40" s="306"/>
      <c r="G40" s="306" t="s">
        <v>982</v>
      </c>
      <c r="H40" s="306"/>
      <c r="I40" s="306"/>
      <c r="J40" s="306"/>
      <c r="K40" s="304"/>
    </row>
    <row r="41" spans="2:11" s="1" customFormat="1" ht="15" customHeight="1">
      <c r="B41" s="307"/>
      <c r="C41" s="308"/>
      <c r="D41" s="306"/>
      <c r="E41" s="309" t="s">
        <v>124</v>
      </c>
      <c r="F41" s="306"/>
      <c r="G41" s="306" t="s">
        <v>983</v>
      </c>
      <c r="H41" s="306"/>
      <c r="I41" s="306"/>
      <c r="J41" s="306"/>
      <c r="K41" s="304"/>
    </row>
    <row r="42" spans="2:11" s="1" customFormat="1" ht="15" customHeight="1">
      <c r="B42" s="307"/>
      <c r="C42" s="308"/>
      <c r="D42" s="306"/>
      <c r="E42" s="309" t="s">
        <v>984</v>
      </c>
      <c r="F42" s="306"/>
      <c r="G42" s="306" t="s">
        <v>985</v>
      </c>
      <c r="H42" s="306"/>
      <c r="I42" s="306"/>
      <c r="J42" s="306"/>
      <c r="K42" s="304"/>
    </row>
    <row r="43" spans="2:11" s="1" customFormat="1" ht="15" customHeight="1">
      <c r="B43" s="307"/>
      <c r="C43" s="308"/>
      <c r="D43" s="306"/>
      <c r="E43" s="309"/>
      <c r="F43" s="306"/>
      <c r="G43" s="306" t="s">
        <v>986</v>
      </c>
      <c r="H43" s="306"/>
      <c r="I43" s="306"/>
      <c r="J43" s="306"/>
      <c r="K43" s="304"/>
    </row>
    <row r="44" spans="2:11" s="1" customFormat="1" ht="15" customHeight="1">
      <c r="B44" s="307"/>
      <c r="C44" s="308"/>
      <c r="D44" s="306"/>
      <c r="E44" s="309" t="s">
        <v>987</v>
      </c>
      <c r="F44" s="306"/>
      <c r="G44" s="306" t="s">
        <v>988</v>
      </c>
      <c r="H44" s="306"/>
      <c r="I44" s="306"/>
      <c r="J44" s="306"/>
      <c r="K44" s="304"/>
    </row>
    <row r="45" spans="2:11" s="1" customFormat="1" ht="15" customHeight="1">
      <c r="B45" s="307"/>
      <c r="C45" s="308"/>
      <c r="D45" s="306"/>
      <c r="E45" s="309" t="s">
        <v>126</v>
      </c>
      <c r="F45" s="306"/>
      <c r="G45" s="306" t="s">
        <v>989</v>
      </c>
      <c r="H45" s="306"/>
      <c r="I45" s="306"/>
      <c r="J45" s="306"/>
      <c r="K45" s="304"/>
    </row>
    <row r="46" spans="2:11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pans="2:11" s="1" customFormat="1" ht="15" customHeight="1">
      <c r="B47" s="307"/>
      <c r="C47" s="308"/>
      <c r="D47" s="306" t="s">
        <v>990</v>
      </c>
      <c r="E47" s="306"/>
      <c r="F47" s="306"/>
      <c r="G47" s="306"/>
      <c r="H47" s="306"/>
      <c r="I47" s="306"/>
      <c r="J47" s="306"/>
      <c r="K47" s="304"/>
    </row>
    <row r="48" spans="2:11" s="1" customFormat="1" ht="15" customHeight="1">
      <c r="B48" s="307"/>
      <c r="C48" s="308"/>
      <c r="D48" s="308"/>
      <c r="E48" s="306" t="s">
        <v>991</v>
      </c>
      <c r="F48" s="306"/>
      <c r="G48" s="306"/>
      <c r="H48" s="306"/>
      <c r="I48" s="306"/>
      <c r="J48" s="306"/>
      <c r="K48" s="304"/>
    </row>
    <row r="49" spans="2:11" s="1" customFormat="1" ht="15" customHeight="1">
      <c r="B49" s="307"/>
      <c r="C49" s="308"/>
      <c r="D49" s="308"/>
      <c r="E49" s="306" t="s">
        <v>992</v>
      </c>
      <c r="F49" s="306"/>
      <c r="G49" s="306"/>
      <c r="H49" s="306"/>
      <c r="I49" s="306"/>
      <c r="J49" s="306"/>
      <c r="K49" s="304"/>
    </row>
    <row r="50" spans="2:11" s="1" customFormat="1" ht="15" customHeight="1">
      <c r="B50" s="307"/>
      <c r="C50" s="308"/>
      <c r="D50" s="308"/>
      <c r="E50" s="306" t="s">
        <v>993</v>
      </c>
      <c r="F50" s="306"/>
      <c r="G50" s="306"/>
      <c r="H50" s="306"/>
      <c r="I50" s="306"/>
      <c r="J50" s="306"/>
      <c r="K50" s="304"/>
    </row>
    <row r="51" spans="2:11" s="1" customFormat="1" ht="15" customHeight="1">
      <c r="B51" s="307"/>
      <c r="C51" s="308"/>
      <c r="D51" s="306" t="s">
        <v>994</v>
      </c>
      <c r="E51" s="306"/>
      <c r="F51" s="306"/>
      <c r="G51" s="306"/>
      <c r="H51" s="306"/>
      <c r="I51" s="306"/>
      <c r="J51" s="306"/>
      <c r="K51" s="304"/>
    </row>
    <row r="52" spans="2:11" s="1" customFormat="1" ht="25.5" customHeight="1">
      <c r="B52" s="302"/>
      <c r="C52" s="303" t="s">
        <v>995</v>
      </c>
      <c r="D52" s="303"/>
      <c r="E52" s="303"/>
      <c r="F52" s="303"/>
      <c r="G52" s="303"/>
      <c r="H52" s="303"/>
      <c r="I52" s="303"/>
      <c r="J52" s="303"/>
      <c r="K52" s="304"/>
    </row>
    <row r="53" spans="2:11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pans="2:11" s="1" customFormat="1" ht="15" customHeight="1">
      <c r="B54" s="302"/>
      <c r="C54" s="306" t="s">
        <v>996</v>
      </c>
      <c r="D54" s="306"/>
      <c r="E54" s="306"/>
      <c r="F54" s="306"/>
      <c r="G54" s="306"/>
      <c r="H54" s="306"/>
      <c r="I54" s="306"/>
      <c r="J54" s="306"/>
      <c r="K54" s="304"/>
    </row>
    <row r="55" spans="2:11" s="1" customFormat="1" ht="15" customHeight="1">
      <c r="B55" s="302"/>
      <c r="C55" s="306" t="s">
        <v>997</v>
      </c>
      <c r="D55" s="306"/>
      <c r="E55" s="306"/>
      <c r="F55" s="306"/>
      <c r="G55" s="306"/>
      <c r="H55" s="306"/>
      <c r="I55" s="306"/>
      <c r="J55" s="306"/>
      <c r="K55" s="304"/>
    </row>
    <row r="56" spans="2:11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pans="2:11" s="1" customFormat="1" ht="15" customHeight="1">
      <c r="B57" s="302"/>
      <c r="C57" s="306" t="s">
        <v>998</v>
      </c>
      <c r="D57" s="306"/>
      <c r="E57" s="306"/>
      <c r="F57" s="306"/>
      <c r="G57" s="306"/>
      <c r="H57" s="306"/>
      <c r="I57" s="306"/>
      <c r="J57" s="306"/>
      <c r="K57" s="304"/>
    </row>
    <row r="58" spans="2:11" s="1" customFormat="1" ht="15" customHeight="1">
      <c r="B58" s="302"/>
      <c r="C58" s="308"/>
      <c r="D58" s="306" t="s">
        <v>999</v>
      </c>
      <c r="E58" s="306"/>
      <c r="F58" s="306"/>
      <c r="G58" s="306"/>
      <c r="H58" s="306"/>
      <c r="I58" s="306"/>
      <c r="J58" s="306"/>
      <c r="K58" s="304"/>
    </row>
    <row r="59" spans="2:11" s="1" customFormat="1" ht="15" customHeight="1">
      <c r="B59" s="302"/>
      <c r="C59" s="308"/>
      <c r="D59" s="306" t="s">
        <v>1000</v>
      </c>
      <c r="E59" s="306"/>
      <c r="F59" s="306"/>
      <c r="G59" s="306"/>
      <c r="H59" s="306"/>
      <c r="I59" s="306"/>
      <c r="J59" s="306"/>
      <c r="K59" s="304"/>
    </row>
    <row r="60" spans="2:11" s="1" customFormat="1" ht="15" customHeight="1">
      <c r="B60" s="302"/>
      <c r="C60" s="308"/>
      <c r="D60" s="306" t="s">
        <v>1001</v>
      </c>
      <c r="E60" s="306"/>
      <c r="F60" s="306"/>
      <c r="G60" s="306"/>
      <c r="H60" s="306"/>
      <c r="I60" s="306"/>
      <c r="J60" s="306"/>
      <c r="K60" s="304"/>
    </row>
    <row r="61" spans="2:11" s="1" customFormat="1" ht="15" customHeight="1">
      <c r="B61" s="302"/>
      <c r="C61" s="308"/>
      <c r="D61" s="306" t="s">
        <v>1002</v>
      </c>
      <c r="E61" s="306"/>
      <c r="F61" s="306"/>
      <c r="G61" s="306"/>
      <c r="H61" s="306"/>
      <c r="I61" s="306"/>
      <c r="J61" s="306"/>
      <c r="K61" s="304"/>
    </row>
    <row r="62" spans="2:11" s="1" customFormat="1" ht="15" customHeight="1">
      <c r="B62" s="302"/>
      <c r="C62" s="308"/>
      <c r="D62" s="311" t="s">
        <v>1003</v>
      </c>
      <c r="E62" s="311"/>
      <c r="F62" s="311"/>
      <c r="G62" s="311"/>
      <c r="H62" s="311"/>
      <c r="I62" s="311"/>
      <c r="J62" s="311"/>
      <c r="K62" s="304"/>
    </row>
    <row r="63" spans="2:11" s="1" customFormat="1" ht="15" customHeight="1">
      <c r="B63" s="302"/>
      <c r="C63" s="308"/>
      <c r="D63" s="306" t="s">
        <v>1004</v>
      </c>
      <c r="E63" s="306"/>
      <c r="F63" s="306"/>
      <c r="G63" s="306"/>
      <c r="H63" s="306"/>
      <c r="I63" s="306"/>
      <c r="J63" s="306"/>
      <c r="K63" s="304"/>
    </row>
    <row r="64" spans="2:11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pans="2:11" s="1" customFormat="1" ht="15" customHeight="1">
      <c r="B65" s="302"/>
      <c r="C65" s="308"/>
      <c r="D65" s="306" t="s">
        <v>1005</v>
      </c>
      <c r="E65" s="306"/>
      <c r="F65" s="306"/>
      <c r="G65" s="306"/>
      <c r="H65" s="306"/>
      <c r="I65" s="306"/>
      <c r="J65" s="306"/>
      <c r="K65" s="304"/>
    </row>
    <row r="66" spans="2:11" s="1" customFormat="1" ht="15" customHeight="1">
      <c r="B66" s="302"/>
      <c r="C66" s="308"/>
      <c r="D66" s="311" t="s">
        <v>1006</v>
      </c>
      <c r="E66" s="311"/>
      <c r="F66" s="311"/>
      <c r="G66" s="311"/>
      <c r="H66" s="311"/>
      <c r="I66" s="311"/>
      <c r="J66" s="311"/>
      <c r="K66" s="304"/>
    </row>
    <row r="67" spans="2:11" s="1" customFormat="1" ht="15" customHeight="1">
      <c r="B67" s="302"/>
      <c r="C67" s="308"/>
      <c r="D67" s="306" t="s">
        <v>1007</v>
      </c>
      <c r="E67" s="306"/>
      <c r="F67" s="306"/>
      <c r="G67" s="306"/>
      <c r="H67" s="306"/>
      <c r="I67" s="306"/>
      <c r="J67" s="306"/>
      <c r="K67" s="304"/>
    </row>
    <row r="68" spans="2:11" s="1" customFormat="1" ht="15" customHeight="1">
      <c r="B68" s="302"/>
      <c r="C68" s="308"/>
      <c r="D68" s="306" t="s">
        <v>1008</v>
      </c>
      <c r="E68" s="306"/>
      <c r="F68" s="306"/>
      <c r="G68" s="306"/>
      <c r="H68" s="306"/>
      <c r="I68" s="306"/>
      <c r="J68" s="306"/>
      <c r="K68" s="304"/>
    </row>
    <row r="69" spans="2:11" s="1" customFormat="1" ht="15" customHeight="1">
      <c r="B69" s="302"/>
      <c r="C69" s="308"/>
      <c r="D69" s="306" t="s">
        <v>1009</v>
      </c>
      <c r="E69" s="306"/>
      <c r="F69" s="306"/>
      <c r="G69" s="306"/>
      <c r="H69" s="306"/>
      <c r="I69" s="306"/>
      <c r="J69" s="306"/>
      <c r="K69" s="304"/>
    </row>
    <row r="70" spans="2:11" s="1" customFormat="1" ht="15" customHeight="1">
      <c r="B70" s="302"/>
      <c r="C70" s="308"/>
      <c r="D70" s="306" t="s">
        <v>1010</v>
      </c>
      <c r="E70" s="306"/>
      <c r="F70" s="306"/>
      <c r="G70" s="306"/>
      <c r="H70" s="306"/>
      <c r="I70" s="306"/>
      <c r="J70" s="306"/>
      <c r="K70" s="304"/>
    </row>
    <row r="71" spans="2:1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pans="2:11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2:11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pans="2:11" s="1" customFormat="1" ht="45" customHeight="1">
      <c r="B75" s="321"/>
      <c r="C75" s="322" t="s">
        <v>1011</v>
      </c>
      <c r="D75" s="322"/>
      <c r="E75" s="322"/>
      <c r="F75" s="322"/>
      <c r="G75" s="322"/>
      <c r="H75" s="322"/>
      <c r="I75" s="322"/>
      <c r="J75" s="322"/>
      <c r="K75" s="323"/>
    </row>
    <row r="76" spans="2:11" s="1" customFormat="1" ht="17.25" customHeight="1">
      <c r="B76" s="321"/>
      <c r="C76" s="324" t="s">
        <v>1012</v>
      </c>
      <c r="D76" s="324"/>
      <c r="E76" s="324"/>
      <c r="F76" s="324" t="s">
        <v>1013</v>
      </c>
      <c r="G76" s="325"/>
      <c r="H76" s="324" t="s">
        <v>56</v>
      </c>
      <c r="I76" s="324" t="s">
        <v>59</v>
      </c>
      <c r="J76" s="324" t="s">
        <v>1014</v>
      </c>
      <c r="K76" s="323"/>
    </row>
    <row r="77" spans="2:11" s="1" customFormat="1" ht="17.25" customHeight="1">
      <c r="B77" s="321"/>
      <c r="C77" s="326" t="s">
        <v>1015</v>
      </c>
      <c r="D77" s="326"/>
      <c r="E77" s="326"/>
      <c r="F77" s="327" t="s">
        <v>1016</v>
      </c>
      <c r="G77" s="328"/>
      <c r="H77" s="326"/>
      <c r="I77" s="326"/>
      <c r="J77" s="326" t="s">
        <v>1017</v>
      </c>
      <c r="K77" s="323"/>
    </row>
    <row r="78" spans="2:11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pans="2:11" s="1" customFormat="1" ht="15" customHeight="1">
      <c r="B79" s="321"/>
      <c r="C79" s="309" t="s">
        <v>55</v>
      </c>
      <c r="D79" s="331"/>
      <c r="E79" s="331"/>
      <c r="F79" s="332" t="s">
        <v>1018</v>
      </c>
      <c r="G79" s="333"/>
      <c r="H79" s="309" t="s">
        <v>1019</v>
      </c>
      <c r="I79" s="309" t="s">
        <v>1020</v>
      </c>
      <c r="J79" s="309">
        <v>20</v>
      </c>
      <c r="K79" s="323"/>
    </row>
    <row r="80" spans="2:11" s="1" customFormat="1" ht="15" customHeight="1">
      <c r="B80" s="321"/>
      <c r="C80" s="309" t="s">
        <v>1021</v>
      </c>
      <c r="D80" s="309"/>
      <c r="E80" s="309"/>
      <c r="F80" s="332" t="s">
        <v>1018</v>
      </c>
      <c r="G80" s="333"/>
      <c r="H80" s="309" t="s">
        <v>1022</v>
      </c>
      <c r="I80" s="309" t="s">
        <v>1020</v>
      </c>
      <c r="J80" s="309">
        <v>120</v>
      </c>
      <c r="K80" s="323"/>
    </row>
    <row r="81" spans="2:11" s="1" customFormat="1" ht="15" customHeight="1">
      <c r="B81" s="334"/>
      <c r="C81" s="309" t="s">
        <v>1023</v>
      </c>
      <c r="D81" s="309"/>
      <c r="E81" s="309"/>
      <c r="F81" s="332" t="s">
        <v>1024</v>
      </c>
      <c r="G81" s="333"/>
      <c r="H81" s="309" t="s">
        <v>1025</v>
      </c>
      <c r="I81" s="309" t="s">
        <v>1020</v>
      </c>
      <c r="J81" s="309">
        <v>50</v>
      </c>
      <c r="K81" s="323"/>
    </row>
    <row r="82" spans="2:11" s="1" customFormat="1" ht="15" customHeight="1">
      <c r="B82" s="334"/>
      <c r="C82" s="309" t="s">
        <v>1026</v>
      </c>
      <c r="D82" s="309"/>
      <c r="E82" s="309"/>
      <c r="F82" s="332" t="s">
        <v>1018</v>
      </c>
      <c r="G82" s="333"/>
      <c r="H82" s="309" t="s">
        <v>1027</v>
      </c>
      <c r="I82" s="309" t="s">
        <v>1028</v>
      </c>
      <c r="J82" s="309"/>
      <c r="K82" s="323"/>
    </row>
    <row r="83" spans="2:11" s="1" customFormat="1" ht="15" customHeight="1">
      <c r="B83" s="334"/>
      <c r="C83" s="335" t="s">
        <v>1029</v>
      </c>
      <c r="D83" s="335"/>
      <c r="E83" s="335"/>
      <c r="F83" s="336" t="s">
        <v>1024</v>
      </c>
      <c r="G83" s="335"/>
      <c r="H83" s="335" t="s">
        <v>1030</v>
      </c>
      <c r="I83" s="335" t="s">
        <v>1020</v>
      </c>
      <c r="J83" s="335">
        <v>15</v>
      </c>
      <c r="K83" s="323"/>
    </row>
    <row r="84" spans="2:11" s="1" customFormat="1" ht="15" customHeight="1">
      <c r="B84" s="334"/>
      <c r="C84" s="335" t="s">
        <v>1031</v>
      </c>
      <c r="D84" s="335"/>
      <c r="E84" s="335"/>
      <c r="F84" s="336" t="s">
        <v>1024</v>
      </c>
      <c r="G84" s="335"/>
      <c r="H84" s="335" t="s">
        <v>1032</v>
      </c>
      <c r="I84" s="335" t="s">
        <v>1020</v>
      </c>
      <c r="J84" s="335">
        <v>15</v>
      </c>
      <c r="K84" s="323"/>
    </row>
    <row r="85" spans="2:11" s="1" customFormat="1" ht="15" customHeight="1">
      <c r="B85" s="334"/>
      <c r="C85" s="335" t="s">
        <v>1033</v>
      </c>
      <c r="D85" s="335"/>
      <c r="E85" s="335"/>
      <c r="F85" s="336" t="s">
        <v>1024</v>
      </c>
      <c r="G85" s="335"/>
      <c r="H85" s="335" t="s">
        <v>1034</v>
      </c>
      <c r="I85" s="335" t="s">
        <v>1020</v>
      </c>
      <c r="J85" s="335">
        <v>20</v>
      </c>
      <c r="K85" s="323"/>
    </row>
    <row r="86" spans="2:11" s="1" customFormat="1" ht="15" customHeight="1">
      <c r="B86" s="334"/>
      <c r="C86" s="335" t="s">
        <v>1035</v>
      </c>
      <c r="D86" s="335"/>
      <c r="E86" s="335"/>
      <c r="F86" s="336" t="s">
        <v>1024</v>
      </c>
      <c r="G86" s="335"/>
      <c r="H86" s="335" t="s">
        <v>1036</v>
      </c>
      <c r="I86" s="335" t="s">
        <v>1020</v>
      </c>
      <c r="J86" s="335">
        <v>20</v>
      </c>
      <c r="K86" s="323"/>
    </row>
    <row r="87" spans="2:11" s="1" customFormat="1" ht="15" customHeight="1">
      <c r="B87" s="334"/>
      <c r="C87" s="309" t="s">
        <v>1037</v>
      </c>
      <c r="D87" s="309"/>
      <c r="E87" s="309"/>
      <c r="F87" s="332" t="s">
        <v>1024</v>
      </c>
      <c r="G87" s="333"/>
      <c r="H87" s="309" t="s">
        <v>1038</v>
      </c>
      <c r="I87" s="309" t="s">
        <v>1020</v>
      </c>
      <c r="J87" s="309">
        <v>50</v>
      </c>
      <c r="K87" s="323"/>
    </row>
    <row r="88" spans="2:11" s="1" customFormat="1" ht="15" customHeight="1">
      <c r="B88" s="334"/>
      <c r="C88" s="309" t="s">
        <v>1039</v>
      </c>
      <c r="D88" s="309"/>
      <c r="E88" s="309"/>
      <c r="F88" s="332" t="s">
        <v>1024</v>
      </c>
      <c r="G88" s="333"/>
      <c r="H88" s="309" t="s">
        <v>1040</v>
      </c>
      <c r="I88" s="309" t="s">
        <v>1020</v>
      </c>
      <c r="J88" s="309">
        <v>20</v>
      </c>
      <c r="K88" s="323"/>
    </row>
    <row r="89" spans="2:11" s="1" customFormat="1" ht="15" customHeight="1">
      <c r="B89" s="334"/>
      <c r="C89" s="309" t="s">
        <v>1041</v>
      </c>
      <c r="D89" s="309"/>
      <c r="E89" s="309"/>
      <c r="F89" s="332" t="s">
        <v>1024</v>
      </c>
      <c r="G89" s="333"/>
      <c r="H89" s="309" t="s">
        <v>1042</v>
      </c>
      <c r="I89" s="309" t="s">
        <v>1020</v>
      </c>
      <c r="J89" s="309">
        <v>20</v>
      </c>
      <c r="K89" s="323"/>
    </row>
    <row r="90" spans="2:11" s="1" customFormat="1" ht="15" customHeight="1">
      <c r="B90" s="334"/>
      <c r="C90" s="309" t="s">
        <v>1043</v>
      </c>
      <c r="D90" s="309"/>
      <c r="E90" s="309"/>
      <c r="F90" s="332" t="s">
        <v>1024</v>
      </c>
      <c r="G90" s="333"/>
      <c r="H90" s="309" t="s">
        <v>1044</v>
      </c>
      <c r="I90" s="309" t="s">
        <v>1020</v>
      </c>
      <c r="J90" s="309">
        <v>50</v>
      </c>
      <c r="K90" s="323"/>
    </row>
    <row r="91" spans="2:11" s="1" customFormat="1" ht="15" customHeight="1">
      <c r="B91" s="334"/>
      <c r="C91" s="309" t="s">
        <v>1045</v>
      </c>
      <c r="D91" s="309"/>
      <c r="E91" s="309"/>
      <c r="F91" s="332" t="s">
        <v>1024</v>
      </c>
      <c r="G91" s="333"/>
      <c r="H91" s="309" t="s">
        <v>1045</v>
      </c>
      <c r="I91" s="309" t="s">
        <v>1020</v>
      </c>
      <c r="J91" s="309">
        <v>50</v>
      </c>
      <c r="K91" s="323"/>
    </row>
    <row r="92" spans="2:11" s="1" customFormat="1" ht="15" customHeight="1">
      <c r="B92" s="334"/>
      <c r="C92" s="309" t="s">
        <v>1046</v>
      </c>
      <c r="D92" s="309"/>
      <c r="E92" s="309"/>
      <c r="F92" s="332" t="s">
        <v>1024</v>
      </c>
      <c r="G92" s="333"/>
      <c r="H92" s="309" t="s">
        <v>1047</v>
      </c>
      <c r="I92" s="309" t="s">
        <v>1020</v>
      </c>
      <c r="J92" s="309">
        <v>255</v>
      </c>
      <c r="K92" s="323"/>
    </row>
    <row r="93" spans="2:11" s="1" customFormat="1" ht="15" customHeight="1">
      <c r="B93" s="334"/>
      <c r="C93" s="309" t="s">
        <v>1048</v>
      </c>
      <c r="D93" s="309"/>
      <c r="E93" s="309"/>
      <c r="F93" s="332" t="s">
        <v>1018</v>
      </c>
      <c r="G93" s="333"/>
      <c r="H93" s="309" t="s">
        <v>1049</v>
      </c>
      <c r="I93" s="309" t="s">
        <v>1050</v>
      </c>
      <c r="J93" s="309"/>
      <c r="K93" s="323"/>
    </row>
    <row r="94" spans="2:11" s="1" customFormat="1" ht="15" customHeight="1">
      <c r="B94" s="334"/>
      <c r="C94" s="309" t="s">
        <v>1051</v>
      </c>
      <c r="D94" s="309"/>
      <c r="E94" s="309"/>
      <c r="F94" s="332" t="s">
        <v>1018</v>
      </c>
      <c r="G94" s="333"/>
      <c r="H94" s="309" t="s">
        <v>1052</v>
      </c>
      <c r="I94" s="309" t="s">
        <v>1053</v>
      </c>
      <c r="J94" s="309"/>
      <c r="K94" s="323"/>
    </row>
    <row r="95" spans="2:11" s="1" customFormat="1" ht="15" customHeight="1">
      <c r="B95" s="334"/>
      <c r="C95" s="309" t="s">
        <v>1054</v>
      </c>
      <c r="D95" s="309"/>
      <c r="E95" s="309"/>
      <c r="F95" s="332" t="s">
        <v>1018</v>
      </c>
      <c r="G95" s="333"/>
      <c r="H95" s="309" t="s">
        <v>1054</v>
      </c>
      <c r="I95" s="309" t="s">
        <v>1053</v>
      </c>
      <c r="J95" s="309"/>
      <c r="K95" s="323"/>
    </row>
    <row r="96" spans="2:11" s="1" customFormat="1" ht="15" customHeight="1">
      <c r="B96" s="334"/>
      <c r="C96" s="309" t="s">
        <v>40</v>
      </c>
      <c r="D96" s="309"/>
      <c r="E96" s="309"/>
      <c r="F96" s="332" t="s">
        <v>1018</v>
      </c>
      <c r="G96" s="333"/>
      <c r="H96" s="309" t="s">
        <v>1055</v>
      </c>
      <c r="I96" s="309" t="s">
        <v>1053</v>
      </c>
      <c r="J96" s="309"/>
      <c r="K96" s="323"/>
    </row>
    <row r="97" spans="2:11" s="1" customFormat="1" ht="15" customHeight="1">
      <c r="B97" s="334"/>
      <c r="C97" s="309" t="s">
        <v>50</v>
      </c>
      <c r="D97" s="309"/>
      <c r="E97" s="309"/>
      <c r="F97" s="332" t="s">
        <v>1018</v>
      </c>
      <c r="G97" s="333"/>
      <c r="H97" s="309" t="s">
        <v>1056</v>
      </c>
      <c r="I97" s="309" t="s">
        <v>1053</v>
      </c>
      <c r="J97" s="309"/>
      <c r="K97" s="323"/>
    </row>
    <row r="98" spans="2:11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pans="2:11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pans="2:11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2:1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pans="2:11" s="1" customFormat="1" ht="45" customHeight="1">
      <c r="B102" s="321"/>
      <c r="C102" s="322" t="s">
        <v>1057</v>
      </c>
      <c r="D102" s="322"/>
      <c r="E102" s="322"/>
      <c r="F102" s="322"/>
      <c r="G102" s="322"/>
      <c r="H102" s="322"/>
      <c r="I102" s="322"/>
      <c r="J102" s="322"/>
      <c r="K102" s="323"/>
    </row>
    <row r="103" spans="2:11" s="1" customFormat="1" ht="17.25" customHeight="1">
      <c r="B103" s="321"/>
      <c r="C103" s="324" t="s">
        <v>1012</v>
      </c>
      <c r="D103" s="324"/>
      <c r="E103" s="324"/>
      <c r="F103" s="324" t="s">
        <v>1013</v>
      </c>
      <c r="G103" s="325"/>
      <c r="H103" s="324" t="s">
        <v>56</v>
      </c>
      <c r="I103" s="324" t="s">
        <v>59</v>
      </c>
      <c r="J103" s="324" t="s">
        <v>1014</v>
      </c>
      <c r="K103" s="323"/>
    </row>
    <row r="104" spans="2:11" s="1" customFormat="1" ht="17.25" customHeight="1">
      <c r="B104" s="321"/>
      <c r="C104" s="326" t="s">
        <v>1015</v>
      </c>
      <c r="D104" s="326"/>
      <c r="E104" s="326"/>
      <c r="F104" s="327" t="s">
        <v>1016</v>
      </c>
      <c r="G104" s="328"/>
      <c r="H104" s="326"/>
      <c r="I104" s="326"/>
      <c r="J104" s="326" t="s">
        <v>1017</v>
      </c>
      <c r="K104" s="323"/>
    </row>
    <row r="105" spans="2:11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pans="2:11" s="1" customFormat="1" ht="15" customHeight="1">
      <c r="B106" s="321"/>
      <c r="C106" s="309" t="s">
        <v>55</v>
      </c>
      <c r="D106" s="331"/>
      <c r="E106" s="331"/>
      <c r="F106" s="332" t="s">
        <v>1018</v>
      </c>
      <c r="G106" s="309"/>
      <c r="H106" s="309" t="s">
        <v>1058</v>
      </c>
      <c r="I106" s="309" t="s">
        <v>1020</v>
      </c>
      <c r="J106" s="309">
        <v>20</v>
      </c>
      <c r="K106" s="323"/>
    </row>
    <row r="107" spans="2:11" s="1" customFormat="1" ht="15" customHeight="1">
      <c r="B107" s="321"/>
      <c r="C107" s="309" t="s">
        <v>1021</v>
      </c>
      <c r="D107" s="309"/>
      <c r="E107" s="309"/>
      <c r="F107" s="332" t="s">
        <v>1018</v>
      </c>
      <c r="G107" s="309"/>
      <c r="H107" s="309" t="s">
        <v>1058</v>
      </c>
      <c r="I107" s="309" t="s">
        <v>1020</v>
      </c>
      <c r="J107" s="309">
        <v>120</v>
      </c>
      <c r="K107" s="323"/>
    </row>
    <row r="108" spans="2:11" s="1" customFormat="1" ht="15" customHeight="1">
      <c r="B108" s="334"/>
      <c r="C108" s="309" t="s">
        <v>1023</v>
      </c>
      <c r="D108" s="309"/>
      <c r="E108" s="309"/>
      <c r="F108" s="332" t="s">
        <v>1024</v>
      </c>
      <c r="G108" s="309"/>
      <c r="H108" s="309" t="s">
        <v>1058</v>
      </c>
      <c r="I108" s="309" t="s">
        <v>1020</v>
      </c>
      <c r="J108" s="309">
        <v>50</v>
      </c>
      <c r="K108" s="323"/>
    </row>
    <row r="109" spans="2:11" s="1" customFormat="1" ht="15" customHeight="1">
      <c r="B109" s="334"/>
      <c r="C109" s="309" t="s">
        <v>1026</v>
      </c>
      <c r="D109" s="309"/>
      <c r="E109" s="309"/>
      <c r="F109" s="332" t="s">
        <v>1018</v>
      </c>
      <c r="G109" s="309"/>
      <c r="H109" s="309" t="s">
        <v>1058</v>
      </c>
      <c r="I109" s="309" t="s">
        <v>1028</v>
      </c>
      <c r="J109" s="309"/>
      <c r="K109" s="323"/>
    </row>
    <row r="110" spans="2:11" s="1" customFormat="1" ht="15" customHeight="1">
      <c r="B110" s="334"/>
      <c r="C110" s="309" t="s">
        <v>1037</v>
      </c>
      <c r="D110" s="309"/>
      <c r="E110" s="309"/>
      <c r="F110" s="332" t="s">
        <v>1024</v>
      </c>
      <c r="G110" s="309"/>
      <c r="H110" s="309" t="s">
        <v>1058</v>
      </c>
      <c r="I110" s="309" t="s">
        <v>1020</v>
      </c>
      <c r="J110" s="309">
        <v>50</v>
      </c>
      <c r="K110" s="323"/>
    </row>
    <row r="111" spans="2:11" s="1" customFormat="1" ht="15" customHeight="1">
      <c r="B111" s="334"/>
      <c r="C111" s="309" t="s">
        <v>1045</v>
      </c>
      <c r="D111" s="309"/>
      <c r="E111" s="309"/>
      <c r="F111" s="332" t="s">
        <v>1024</v>
      </c>
      <c r="G111" s="309"/>
      <c r="H111" s="309" t="s">
        <v>1058</v>
      </c>
      <c r="I111" s="309" t="s">
        <v>1020</v>
      </c>
      <c r="J111" s="309">
        <v>50</v>
      </c>
      <c r="K111" s="323"/>
    </row>
    <row r="112" spans="2:11" s="1" customFormat="1" ht="15" customHeight="1">
      <c r="B112" s="334"/>
      <c r="C112" s="309" t="s">
        <v>1043</v>
      </c>
      <c r="D112" s="309"/>
      <c r="E112" s="309"/>
      <c r="F112" s="332" t="s">
        <v>1024</v>
      </c>
      <c r="G112" s="309"/>
      <c r="H112" s="309" t="s">
        <v>1058</v>
      </c>
      <c r="I112" s="309" t="s">
        <v>1020</v>
      </c>
      <c r="J112" s="309">
        <v>50</v>
      </c>
      <c r="K112" s="323"/>
    </row>
    <row r="113" spans="2:11" s="1" customFormat="1" ht="15" customHeight="1">
      <c r="B113" s="334"/>
      <c r="C113" s="309" t="s">
        <v>55</v>
      </c>
      <c r="D113" s="309"/>
      <c r="E113" s="309"/>
      <c r="F113" s="332" t="s">
        <v>1018</v>
      </c>
      <c r="G113" s="309"/>
      <c r="H113" s="309" t="s">
        <v>1059</v>
      </c>
      <c r="I113" s="309" t="s">
        <v>1020</v>
      </c>
      <c r="J113" s="309">
        <v>20</v>
      </c>
      <c r="K113" s="323"/>
    </row>
    <row r="114" spans="2:11" s="1" customFormat="1" ht="15" customHeight="1">
      <c r="B114" s="334"/>
      <c r="C114" s="309" t="s">
        <v>1060</v>
      </c>
      <c r="D114" s="309"/>
      <c r="E114" s="309"/>
      <c r="F114" s="332" t="s">
        <v>1018</v>
      </c>
      <c r="G114" s="309"/>
      <c r="H114" s="309" t="s">
        <v>1061</v>
      </c>
      <c r="I114" s="309" t="s">
        <v>1020</v>
      </c>
      <c r="J114" s="309">
        <v>120</v>
      </c>
      <c r="K114" s="323"/>
    </row>
    <row r="115" spans="2:11" s="1" customFormat="1" ht="15" customHeight="1">
      <c r="B115" s="334"/>
      <c r="C115" s="309" t="s">
        <v>40</v>
      </c>
      <c r="D115" s="309"/>
      <c r="E115" s="309"/>
      <c r="F115" s="332" t="s">
        <v>1018</v>
      </c>
      <c r="G115" s="309"/>
      <c r="H115" s="309" t="s">
        <v>1062</v>
      </c>
      <c r="I115" s="309" t="s">
        <v>1053</v>
      </c>
      <c r="J115" s="309"/>
      <c r="K115" s="323"/>
    </row>
    <row r="116" spans="2:11" s="1" customFormat="1" ht="15" customHeight="1">
      <c r="B116" s="334"/>
      <c r="C116" s="309" t="s">
        <v>50</v>
      </c>
      <c r="D116" s="309"/>
      <c r="E116" s="309"/>
      <c r="F116" s="332" t="s">
        <v>1018</v>
      </c>
      <c r="G116" s="309"/>
      <c r="H116" s="309" t="s">
        <v>1063</v>
      </c>
      <c r="I116" s="309" t="s">
        <v>1053</v>
      </c>
      <c r="J116" s="309"/>
      <c r="K116" s="323"/>
    </row>
    <row r="117" spans="2:11" s="1" customFormat="1" ht="15" customHeight="1">
      <c r="B117" s="334"/>
      <c r="C117" s="309" t="s">
        <v>59</v>
      </c>
      <c r="D117" s="309"/>
      <c r="E117" s="309"/>
      <c r="F117" s="332" t="s">
        <v>1018</v>
      </c>
      <c r="G117" s="309"/>
      <c r="H117" s="309" t="s">
        <v>1064</v>
      </c>
      <c r="I117" s="309" t="s">
        <v>1065</v>
      </c>
      <c r="J117" s="309"/>
      <c r="K117" s="323"/>
    </row>
    <row r="118" spans="2:11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pans="2:11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pans="2:11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2:1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pans="2:11" s="1" customFormat="1" ht="45" customHeight="1">
      <c r="B122" s="350"/>
      <c r="C122" s="300" t="s">
        <v>1066</v>
      </c>
      <c r="D122" s="300"/>
      <c r="E122" s="300"/>
      <c r="F122" s="300"/>
      <c r="G122" s="300"/>
      <c r="H122" s="300"/>
      <c r="I122" s="300"/>
      <c r="J122" s="300"/>
      <c r="K122" s="351"/>
    </row>
    <row r="123" spans="2:11" s="1" customFormat="1" ht="17.25" customHeight="1">
      <c r="B123" s="352"/>
      <c r="C123" s="324" t="s">
        <v>1012</v>
      </c>
      <c r="D123" s="324"/>
      <c r="E123" s="324"/>
      <c r="F123" s="324" t="s">
        <v>1013</v>
      </c>
      <c r="G123" s="325"/>
      <c r="H123" s="324" t="s">
        <v>56</v>
      </c>
      <c r="I123" s="324" t="s">
        <v>59</v>
      </c>
      <c r="J123" s="324" t="s">
        <v>1014</v>
      </c>
      <c r="K123" s="353"/>
    </row>
    <row r="124" spans="2:11" s="1" customFormat="1" ht="17.25" customHeight="1">
      <c r="B124" s="352"/>
      <c r="C124" s="326" t="s">
        <v>1015</v>
      </c>
      <c r="D124" s="326"/>
      <c r="E124" s="326"/>
      <c r="F124" s="327" t="s">
        <v>1016</v>
      </c>
      <c r="G124" s="328"/>
      <c r="H124" s="326"/>
      <c r="I124" s="326"/>
      <c r="J124" s="326" t="s">
        <v>1017</v>
      </c>
      <c r="K124" s="353"/>
    </row>
    <row r="125" spans="2:11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pans="2:11" s="1" customFormat="1" ht="15" customHeight="1">
      <c r="B126" s="354"/>
      <c r="C126" s="309" t="s">
        <v>1021</v>
      </c>
      <c r="D126" s="331"/>
      <c r="E126" s="331"/>
      <c r="F126" s="332" t="s">
        <v>1018</v>
      </c>
      <c r="G126" s="309"/>
      <c r="H126" s="309" t="s">
        <v>1058</v>
      </c>
      <c r="I126" s="309" t="s">
        <v>1020</v>
      </c>
      <c r="J126" s="309">
        <v>120</v>
      </c>
      <c r="K126" s="357"/>
    </row>
    <row r="127" spans="2:11" s="1" customFormat="1" ht="15" customHeight="1">
      <c r="B127" s="354"/>
      <c r="C127" s="309" t="s">
        <v>1067</v>
      </c>
      <c r="D127" s="309"/>
      <c r="E127" s="309"/>
      <c r="F127" s="332" t="s">
        <v>1018</v>
      </c>
      <c r="G127" s="309"/>
      <c r="H127" s="309" t="s">
        <v>1068</v>
      </c>
      <c r="I127" s="309" t="s">
        <v>1020</v>
      </c>
      <c r="J127" s="309" t="s">
        <v>1069</v>
      </c>
      <c r="K127" s="357"/>
    </row>
    <row r="128" spans="2:11" s="1" customFormat="1" ht="15" customHeight="1">
      <c r="B128" s="354"/>
      <c r="C128" s="309" t="s">
        <v>87</v>
      </c>
      <c r="D128" s="309"/>
      <c r="E128" s="309"/>
      <c r="F128" s="332" t="s">
        <v>1018</v>
      </c>
      <c r="G128" s="309"/>
      <c r="H128" s="309" t="s">
        <v>1070</v>
      </c>
      <c r="I128" s="309" t="s">
        <v>1020</v>
      </c>
      <c r="J128" s="309" t="s">
        <v>1069</v>
      </c>
      <c r="K128" s="357"/>
    </row>
    <row r="129" spans="2:11" s="1" customFormat="1" ht="15" customHeight="1">
      <c r="B129" s="354"/>
      <c r="C129" s="309" t="s">
        <v>1029</v>
      </c>
      <c r="D129" s="309"/>
      <c r="E129" s="309"/>
      <c r="F129" s="332" t="s">
        <v>1024</v>
      </c>
      <c r="G129" s="309"/>
      <c r="H129" s="309" t="s">
        <v>1030</v>
      </c>
      <c r="I129" s="309" t="s">
        <v>1020</v>
      </c>
      <c r="J129" s="309">
        <v>15</v>
      </c>
      <c r="K129" s="357"/>
    </row>
    <row r="130" spans="2:11" s="1" customFormat="1" ht="15" customHeight="1">
      <c r="B130" s="354"/>
      <c r="C130" s="335" t="s">
        <v>1031</v>
      </c>
      <c r="D130" s="335"/>
      <c r="E130" s="335"/>
      <c r="F130" s="336" t="s">
        <v>1024</v>
      </c>
      <c r="G130" s="335"/>
      <c r="H130" s="335" t="s">
        <v>1032</v>
      </c>
      <c r="I130" s="335" t="s">
        <v>1020</v>
      </c>
      <c r="J130" s="335">
        <v>15</v>
      </c>
      <c r="K130" s="357"/>
    </row>
    <row r="131" spans="2:11" s="1" customFormat="1" ht="15" customHeight="1">
      <c r="B131" s="354"/>
      <c r="C131" s="335" t="s">
        <v>1033</v>
      </c>
      <c r="D131" s="335"/>
      <c r="E131" s="335"/>
      <c r="F131" s="336" t="s">
        <v>1024</v>
      </c>
      <c r="G131" s="335"/>
      <c r="H131" s="335" t="s">
        <v>1034</v>
      </c>
      <c r="I131" s="335" t="s">
        <v>1020</v>
      </c>
      <c r="J131" s="335">
        <v>20</v>
      </c>
      <c r="K131" s="357"/>
    </row>
    <row r="132" spans="2:11" s="1" customFormat="1" ht="15" customHeight="1">
      <c r="B132" s="354"/>
      <c r="C132" s="335" t="s">
        <v>1035</v>
      </c>
      <c r="D132" s="335"/>
      <c r="E132" s="335"/>
      <c r="F132" s="336" t="s">
        <v>1024</v>
      </c>
      <c r="G132" s="335"/>
      <c r="H132" s="335" t="s">
        <v>1036</v>
      </c>
      <c r="I132" s="335" t="s">
        <v>1020</v>
      </c>
      <c r="J132" s="335">
        <v>20</v>
      </c>
      <c r="K132" s="357"/>
    </row>
    <row r="133" spans="2:11" s="1" customFormat="1" ht="15" customHeight="1">
      <c r="B133" s="354"/>
      <c r="C133" s="309" t="s">
        <v>1023</v>
      </c>
      <c r="D133" s="309"/>
      <c r="E133" s="309"/>
      <c r="F133" s="332" t="s">
        <v>1024</v>
      </c>
      <c r="G133" s="309"/>
      <c r="H133" s="309" t="s">
        <v>1058</v>
      </c>
      <c r="I133" s="309" t="s">
        <v>1020</v>
      </c>
      <c r="J133" s="309">
        <v>50</v>
      </c>
      <c r="K133" s="357"/>
    </row>
    <row r="134" spans="2:11" s="1" customFormat="1" ht="15" customHeight="1">
      <c r="B134" s="354"/>
      <c r="C134" s="309" t="s">
        <v>1037</v>
      </c>
      <c r="D134" s="309"/>
      <c r="E134" s="309"/>
      <c r="F134" s="332" t="s">
        <v>1024</v>
      </c>
      <c r="G134" s="309"/>
      <c r="H134" s="309" t="s">
        <v>1058</v>
      </c>
      <c r="I134" s="309" t="s">
        <v>1020</v>
      </c>
      <c r="J134" s="309">
        <v>50</v>
      </c>
      <c r="K134" s="357"/>
    </row>
    <row r="135" spans="2:11" s="1" customFormat="1" ht="15" customHeight="1">
      <c r="B135" s="354"/>
      <c r="C135" s="309" t="s">
        <v>1043</v>
      </c>
      <c r="D135" s="309"/>
      <c r="E135" s="309"/>
      <c r="F135" s="332" t="s">
        <v>1024</v>
      </c>
      <c r="G135" s="309"/>
      <c r="H135" s="309" t="s">
        <v>1058</v>
      </c>
      <c r="I135" s="309" t="s">
        <v>1020</v>
      </c>
      <c r="J135" s="309">
        <v>50</v>
      </c>
      <c r="K135" s="357"/>
    </row>
    <row r="136" spans="2:11" s="1" customFormat="1" ht="15" customHeight="1">
      <c r="B136" s="354"/>
      <c r="C136" s="309" t="s">
        <v>1045</v>
      </c>
      <c r="D136" s="309"/>
      <c r="E136" s="309"/>
      <c r="F136" s="332" t="s">
        <v>1024</v>
      </c>
      <c r="G136" s="309"/>
      <c r="H136" s="309" t="s">
        <v>1058</v>
      </c>
      <c r="I136" s="309" t="s">
        <v>1020</v>
      </c>
      <c r="J136" s="309">
        <v>50</v>
      </c>
      <c r="K136" s="357"/>
    </row>
    <row r="137" spans="2:11" s="1" customFormat="1" ht="15" customHeight="1">
      <c r="B137" s="354"/>
      <c r="C137" s="309" t="s">
        <v>1046</v>
      </c>
      <c r="D137" s="309"/>
      <c r="E137" s="309"/>
      <c r="F137" s="332" t="s">
        <v>1024</v>
      </c>
      <c r="G137" s="309"/>
      <c r="H137" s="309" t="s">
        <v>1071</v>
      </c>
      <c r="I137" s="309" t="s">
        <v>1020</v>
      </c>
      <c r="J137" s="309">
        <v>255</v>
      </c>
      <c r="K137" s="357"/>
    </row>
    <row r="138" spans="2:11" s="1" customFormat="1" ht="15" customHeight="1">
      <c r="B138" s="354"/>
      <c r="C138" s="309" t="s">
        <v>1048</v>
      </c>
      <c r="D138" s="309"/>
      <c r="E138" s="309"/>
      <c r="F138" s="332" t="s">
        <v>1018</v>
      </c>
      <c r="G138" s="309"/>
      <c r="H138" s="309" t="s">
        <v>1072</v>
      </c>
      <c r="I138" s="309" t="s">
        <v>1050</v>
      </c>
      <c r="J138" s="309"/>
      <c r="K138" s="357"/>
    </row>
    <row r="139" spans="2:11" s="1" customFormat="1" ht="15" customHeight="1">
      <c r="B139" s="354"/>
      <c r="C139" s="309" t="s">
        <v>1051</v>
      </c>
      <c r="D139" s="309"/>
      <c r="E139" s="309"/>
      <c r="F139" s="332" t="s">
        <v>1018</v>
      </c>
      <c r="G139" s="309"/>
      <c r="H139" s="309" t="s">
        <v>1073</v>
      </c>
      <c r="I139" s="309" t="s">
        <v>1053</v>
      </c>
      <c r="J139" s="309"/>
      <c r="K139" s="357"/>
    </row>
    <row r="140" spans="2:11" s="1" customFormat="1" ht="15" customHeight="1">
      <c r="B140" s="354"/>
      <c r="C140" s="309" t="s">
        <v>1054</v>
      </c>
      <c r="D140" s="309"/>
      <c r="E140" s="309"/>
      <c r="F140" s="332" t="s">
        <v>1018</v>
      </c>
      <c r="G140" s="309"/>
      <c r="H140" s="309" t="s">
        <v>1054</v>
      </c>
      <c r="I140" s="309" t="s">
        <v>1053</v>
      </c>
      <c r="J140" s="309"/>
      <c r="K140" s="357"/>
    </row>
    <row r="141" spans="2:11" s="1" customFormat="1" ht="15" customHeight="1">
      <c r="B141" s="354"/>
      <c r="C141" s="309" t="s">
        <v>40</v>
      </c>
      <c r="D141" s="309"/>
      <c r="E141" s="309"/>
      <c r="F141" s="332" t="s">
        <v>1018</v>
      </c>
      <c r="G141" s="309"/>
      <c r="H141" s="309" t="s">
        <v>1074</v>
      </c>
      <c r="I141" s="309" t="s">
        <v>1053</v>
      </c>
      <c r="J141" s="309"/>
      <c r="K141" s="357"/>
    </row>
    <row r="142" spans="2:11" s="1" customFormat="1" ht="15" customHeight="1">
      <c r="B142" s="354"/>
      <c r="C142" s="309" t="s">
        <v>1075</v>
      </c>
      <c r="D142" s="309"/>
      <c r="E142" s="309"/>
      <c r="F142" s="332" t="s">
        <v>1018</v>
      </c>
      <c r="G142" s="309"/>
      <c r="H142" s="309" t="s">
        <v>1076</v>
      </c>
      <c r="I142" s="309" t="s">
        <v>1053</v>
      </c>
      <c r="J142" s="309"/>
      <c r="K142" s="357"/>
    </row>
    <row r="143" spans="2:11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pans="2:11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pans="2:11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2:11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pans="2:11" s="1" customFormat="1" ht="45" customHeight="1">
      <c r="B147" s="321"/>
      <c r="C147" s="322" t="s">
        <v>1077</v>
      </c>
      <c r="D147" s="322"/>
      <c r="E147" s="322"/>
      <c r="F147" s="322"/>
      <c r="G147" s="322"/>
      <c r="H147" s="322"/>
      <c r="I147" s="322"/>
      <c r="J147" s="322"/>
      <c r="K147" s="323"/>
    </row>
    <row r="148" spans="2:11" s="1" customFormat="1" ht="17.25" customHeight="1">
      <c r="B148" s="321"/>
      <c r="C148" s="324" t="s">
        <v>1012</v>
      </c>
      <c r="D148" s="324"/>
      <c r="E148" s="324"/>
      <c r="F148" s="324" t="s">
        <v>1013</v>
      </c>
      <c r="G148" s="325"/>
      <c r="H148" s="324" t="s">
        <v>56</v>
      </c>
      <c r="I148" s="324" t="s">
        <v>59</v>
      </c>
      <c r="J148" s="324" t="s">
        <v>1014</v>
      </c>
      <c r="K148" s="323"/>
    </row>
    <row r="149" spans="2:11" s="1" customFormat="1" ht="17.25" customHeight="1">
      <c r="B149" s="321"/>
      <c r="C149" s="326" t="s">
        <v>1015</v>
      </c>
      <c r="D149" s="326"/>
      <c r="E149" s="326"/>
      <c r="F149" s="327" t="s">
        <v>1016</v>
      </c>
      <c r="G149" s="328"/>
      <c r="H149" s="326"/>
      <c r="I149" s="326"/>
      <c r="J149" s="326" t="s">
        <v>1017</v>
      </c>
      <c r="K149" s="323"/>
    </row>
    <row r="150" spans="2:11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pans="2:11" s="1" customFormat="1" ht="15" customHeight="1">
      <c r="B151" s="334"/>
      <c r="C151" s="361" t="s">
        <v>1021</v>
      </c>
      <c r="D151" s="309"/>
      <c r="E151" s="309"/>
      <c r="F151" s="362" t="s">
        <v>1018</v>
      </c>
      <c r="G151" s="309"/>
      <c r="H151" s="361" t="s">
        <v>1058</v>
      </c>
      <c r="I151" s="361" t="s">
        <v>1020</v>
      </c>
      <c r="J151" s="361">
        <v>120</v>
      </c>
      <c r="K151" s="357"/>
    </row>
    <row r="152" spans="2:11" s="1" customFormat="1" ht="15" customHeight="1">
      <c r="B152" s="334"/>
      <c r="C152" s="361" t="s">
        <v>1067</v>
      </c>
      <c r="D152" s="309"/>
      <c r="E152" s="309"/>
      <c r="F152" s="362" t="s">
        <v>1018</v>
      </c>
      <c r="G152" s="309"/>
      <c r="H152" s="361" t="s">
        <v>1078</v>
      </c>
      <c r="I152" s="361" t="s">
        <v>1020</v>
      </c>
      <c r="J152" s="361" t="s">
        <v>1069</v>
      </c>
      <c r="K152" s="357"/>
    </row>
    <row r="153" spans="2:11" s="1" customFormat="1" ht="15" customHeight="1">
      <c r="B153" s="334"/>
      <c r="C153" s="361" t="s">
        <v>87</v>
      </c>
      <c r="D153" s="309"/>
      <c r="E153" s="309"/>
      <c r="F153" s="362" t="s">
        <v>1018</v>
      </c>
      <c r="G153" s="309"/>
      <c r="H153" s="361" t="s">
        <v>1079</v>
      </c>
      <c r="I153" s="361" t="s">
        <v>1020</v>
      </c>
      <c r="J153" s="361" t="s">
        <v>1069</v>
      </c>
      <c r="K153" s="357"/>
    </row>
    <row r="154" spans="2:11" s="1" customFormat="1" ht="15" customHeight="1">
      <c r="B154" s="334"/>
      <c r="C154" s="361" t="s">
        <v>1023</v>
      </c>
      <c r="D154" s="309"/>
      <c r="E154" s="309"/>
      <c r="F154" s="362" t="s">
        <v>1024</v>
      </c>
      <c r="G154" s="309"/>
      <c r="H154" s="361" t="s">
        <v>1058</v>
      </c>
      <c r="I154" s="361" t="s">
        <v>1020</v>
      </c>
      <c r="J154" s="361">
        <v>50</v>
      </c>
      <c r="K154" s="357"/>
    </row>
    <row r="155" spans="2:11" s="1" customFormat="1" ht="15" customHeight="1">
      <c r="B155" s="334"/>
      <c r="C155" s="361" t="s">
        <v>1026</v>
      </c>
      <c r="D155" s="309"/>
      <c r="E155" s="309"/>
      <c r="F155" s="362" t="s">
        <v>1018</v>
      </c>
      <c r="G155" s="309"/>
      <c r="H155" s="361" t="s">
        <v>1058</v>
      </c>
      <c r="I155" s="361" t="s">
        <v>1028</v>
      </c>
      <c r="J155" s="361"/>
      <c r="K155" s="357"/>
    </row>
    <row r="156" spans="2:11" s="1" customFormat="1" ht="15" customHeight="1">
      <c r="B156" s="334"/>
      <c r="C156" s="361" t="s">
        <v>1037</v>
      </c>
      <c r="D156" s="309"/>
      <c r="E156" s="309"/>
      <c r="F156" s="362" t="s">
        <v>1024</v>
      </c>
      <c r="G156" s="309"/>
      <c r="H156" s="361" t="s">
        <v>1058</v>
      </c>
      <c r="I156" s="361" t="s">
        <v>1020</v>
      </c>
      <c r="J156" s="361">
        <v>50</v>
      </c>
      <c r="K156" s="357"/>
    </row>
    <row r="157" spans="2:11" s="1" customFormat="1" ht="15" customHeight="1">
      <c r="B157" s="334"/>
      <c r="C157" s="361" t="s">
        <v>1045</v>
      </c>
      <c r="D157" s="309"/>
      <c r="E157" s="309"/>
      <c r="F157" s="362" t="s">
        <v>1024</v>
      </c>
      <c r="G157" s="309"/>
      <c r="H157" s="361" t="s">
        <v>1058</v>
      </c>
      <c r="I157" s="361" t="s">
        <v>1020</v>
      </c>
      <c r="J157" s="361">
        <v>50</v>
      </c>
      <c r="K157" s="357"/>
    </row>
    <row r="158" spans="2:11" s="1" customFormat="1" ht="15" customHeight="1">
      <c r="B158" s="334"/>
      <c r="C158" s="361" t="s">
        <v>1043</v>
      </c>
      <c r="D158" s="309"/>
      <c r="E158" s="309"/>
      <c r="F158" s="362" t="s">
        <v>1024</v>
      </c>
      <c r="G158" s="309"/>
      <c r="H158" s="361" t="s">
        <v>1058</v>
      </c>
      <c r="I158" s="361" t="s">
        <v>1020</v>
      </c>
      <c r="J158" s="361">
        <v>50</v>
      </c>
      <c r="K158" s="357"/>
    </row>
    <row r="159" spans="2:11" s="1" customFormat="1" ht="15" customHeight="1">
      <c r="B159" s="334"/>
      <c r="C159" s="361" t="s">
        <v>108</v>
      </c>
      <c r="D159" s="309"/>
      <c r="E159" s="309"/>
      <c r="F159" s="362" t="s">
        <v>1018</v>
      </c>
      <c r="G159" s="309"/>
      <c r="H159" s="361" t="s">
        <v>1080</v>
      </c>
      <c r="I159" s="361" t="s">
        <v>1020</v>
      </c>
      <c r="J159" s="361" t="s">
        <v>1081</v>
      </c>
      <c r="K159" s="357"/>
    </row>
    <row r="160" spans="2:11" s="1" customFormat="1" ht="15" customHeight="1">
      <c r="B160" s="334"/>
      <c r="C160" s="361" t="s">
        <v>1082</v>
      </c>
      <c r="D160" s="309"/>
      <c r="E160" s="309"/>
      <c r="F160" s="362" t="s">
        <v>1018</v>
      </c>
      <c r="G160" s="309"/>
      <c r="H160" s="361" t="s">
        <v>1083</v>
      </c>
      <c r="I160" s="361" t="s">
        <v>1053</v>
      </c>
      <c r="J160" s="361"/>
      <c r="K160" s="357"/>
    </row>
    <row r="161" spans="2:1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pans="2:11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pans="2:11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2:11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pans="2:11" s="1" customFormat="1" ht="45" customHeight="1">
      <c r="B165" s="299"/>
      <c r="C165" s="300" t="s">
        <v>1084</v>
      </c>
      <c r="D165" s="300"/>
      <c r="E165" s="300"/>
      <c r="F165" s="300"/>
      <c r="G165" s="300"/>
      <c r="H165" s="300"/>
      <c r="I165" s="300"/>
      <c r="J165" s="300"/>
      <c r="K165" s="301"/>
    </row>
    <row r="166" spans="2:11" s="1" customFormat="1" ht="17.25" customHeight="1">
      <c r="B166" s="299"/>
      <c r="C166" s="324" t="s">
        <v>1012</v>
      </c>
      <c r="D166" s="324"/>
      <c r="E166" s="324"/>
      <c r="F166" s="324" t="s">
        <v>1013</v>
      </c>
      <c r="G166" s="366"/>
      <c r="H166" s="367" t="s">
        <v>56</v>
      </c>
      <c r="I166" s="367" t="s">
        <v>59</v>
      </c>
      <c r="J166" s="324" t="s">
        <v>1014</v>
      </c>
      <c r="K166" s="301"/>
    </row>
    <row r="167" spans="2:11" s="1" customFormat="1" ht="17.25" customHeight="1">
      <c r="B167" s="302"/>
      <c r="C167" s="326" t="s">
        <v>1015</v>
      </c>
      <c r="D167" s="326"/>
      <c r="E167" s="326"/>
      <c r="F167" s="327" t="s">
        <v>1016</v>
      </c>
      <c r="G167" s="368"/>
      <c r="H167" s="369"/>
      <c r="I167" s="369"/>
      <c r="J167" s="326" t="s">
        <v>1017</v>
      </c>
      <c r="K167" s="304"/>
    </row>
    <row r="168" spans="2:11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pans="2:11" s="1" customFormat="1" ht="15" customHeight="1">
      <c r="B169" s="334"/>
      <c r="C169" s="309" t="s">
        <v>1021</v>
      </c>
      <c r="D169" s="309"/>
      <c r="E169" s="309"/>
      <c r="F169" s="332" t="s">
        <v>1018</v>
      </c>
      <c r="G169" s="309"/>
      <c r="H169" s="309" t="s">
        <v>1058</v>
      </c>
      <c r="I169" s="309" t="s">
        <v>1020</v>
      </c>
      <c r="J169" s="309">
        <v>120</v>
      </c>
      <c r="K169" s="357"/>
    </row>
    <row r="170" spans="2:11" s="1" customFormat="1" ht="15" customHeight="1">
      <c r="B170" s="334"/>
      <c r="C170" s="309" t="s">
        <v>1067</v>
      </c>
      <c r="D170" s="309"/>
      <c r="E170" s="309"/>
      <c r="F170" s="332" t="s">
        <v>1018</v>
      </c>
      <c r="G170" s="309"/>
      <c r="H170" s="309" t="s">
        <v>1068</v>
      </c>
      <c r="I170" s="309" t="s">
        <v>1020</v>
      </c>
      <c r="J170" s="309" t="s">
        <v>1069</v>
      </c>
      <c r="K170" s="357"/>
    </row>
    <row r="171" spans="2:11" s="1" customFormat="1" ht="15" customHeight="1">
      <c r="B171" s="334"/>
      <c r="C171" s="309" t="s">
        <v>87</v>
      </c>
      <c r="D171" s="309"/>
      <c r="E171" s="309"/>
      <c r="F171" s="332" t="s">
        <v>1018</v>
      </c>
      <c r="G171" s="309"/>
      <c r="H171" s="309" t="s">
        <v>1085</v>
      </c>
      <c r="I171" s="309" t="s">
        <v>1020</v>
      </c>
      <c r="J171" s="309" t="s">
        <v>1069</v>
      </c>
      <c r="K171" s="357"/>
    </row>
    <row r="172" spans="2:11" s="1" customFormat="1" ht="15" customHeight="1">
      <c r="B172" s="334"/>
      <c r="C172" s="309" t="s">
        <v>1023</v>
      </c>
      <c r="D172" s="309"/>
      <c r="E172" s="309"/>
      <c r="F172" s="332" t="s">
        <v>1024</v>
      </c>
      <c r="G172" s="309"/>
      <c r="H172" s="309" t="s">
        <v>1085</v>
      </c>
      <c r="I172" s="309" t="s">
        <v>1020</v>
      </c>
      <c r="J172" s="309">
        <v>50</v>
      </c>
      <c r="K172" s="357"/>
    </row>
    <row r="173" spans="2:11" s="1" customFormat="1" ht="15" customHeight="1">
      <c r="B173" s="334"/>
      <c r="C173" s="309" t="s">
        <v>1026</v>
      </c>
      <c r="D173" s="309"/>
      <c r="E173" s="309"/>
      <c r="F173" s="332" t="s">
        <v>1018</v>
      </c>
      <c r="G173" s="309"/>
      <c r="H173" s="309" t="s">
        <v>1085</v>
      </c>
      <c r="I173" s="309" t="s">
        <v>1028</v>
      </c>
      <c r="J173" s="309"/>
      <c r="K173" s="357"/>
    </row>
    <row r="174" spans="2:11" s="1" customFormat="1" ht="15" customHeight="1">
      <c r="B174" s="334"/>
      <c r="C174" s="309" t="s">
        <v>1037</v>
      </c>
      <c r="D174" s="309"/>
      <c r="E174" s="309"/>
      <c r="F174" s="332" t="s">
        <v>1024</v>
      </c>
      <c r="G174" s="309"/>
      <c r="H174" s="309" t="s">
        <v>1085</v>
      </c>
      <c r="I174" s="309" t="s">
        <v>1020</v>
      </c>
      <c r="J174" s="309">
        <v>50</v>
      </c>
      <c r="K174" s="357"/>
    </row>
    <row r="175" spans="2:11" s="1" customFormat="1" ht="15" customHeight="1">
      <c r="B175" s="334"/>
      <c r="C175" s="309" t="s">
        <v>1045</v>
      </c>
      <c r="D175" s="309"/>
      <c r="E175" s="309"/>
      <c r="F175" s="332" t="s">
        <v>1024</v>
      </c>
      <c r="G175" s="309"/>
      <c r="H175" s="309" t="s">
        <v>1085</v>
      </c>
      <c r="I175" s="309" t="s">
        <v>1020</v>
      </c>
      <c r="J175" s="309">
        <v>50</v>
      </c>
      <c r="K175" s="357"/>
    </row>
    <row r="176" spans="2:11" s="1" customFormat="1" ht="15" customHeight="1">
      <c r="B176" s="334"/>
      <c r="C176" s="309" t="s">
        <v>1043</v>
      </c>
      <c r="D176" s="309"/>
      <c r="E176" s="309"/>
      <c r="F176" s="332" t="s">
        <v>1024</v>
      </c>
      <c r="G176" s="309"/>
      <c r="H176" s="309" t="s">
        <v>1085</v>
      </c>
      <c r="I176" s="309" t="s">
        <v>1020</v>
      </c>
      <c r="J176" s="309">
        <v>50</v>
      </c>
      <c r="K176" s="357"/>
    </row>
    <row r="177" spans="2:11" s="1" customFormat="1" ht="15" customHeight="1">
      <c r="B177" s="334"/>
      <c r="C177" s="309" t="s">
        <v>122</v>
      </c>
      <c r="D177" s="309"/>
      <c r="E177" s="309"/>
      <c r="F177" s="332" t="s">
        <v>1018</v>
      </c>
      <c r="G177" s="309"/>
      <c r="H177" s="309" t="s">
        <v>1086</v>
      </c>
      <c r="I177" s="309" t="s">
        <v>1087</v>
      </c>
      <c r="J177" s="309"/>
      <c r="K177" s="357"/>
    </row>
    <row r="178" spans="2:11" s="1" customFormat="1" ht="15" customHeight="1">
      <c r="B178" s="334"/>
      <c r="C178" s="309" t="s">
        <v>59</v>
      </c>
      <c r="D178" s="309"/>
      <c r="E178" s="309"/>
      <c r="F178" s="332" t="s">
        <v>1018</v>
      </c>
      <c r="G178" s="309"/>
      <c r="H178" s="309" t="s">
        <v>1088</v>
      </c>
      <c r="I178" s="309" t="s">
        <v>1089</v>
      </c>
      <c r="J178" s="309">
        <v>1</v>
      </c>
      <c r="K178" s="357"/>
    </row>
    <row r="179" spans="2:11" s="1" customFormat="1" ht="15" customHeight="1">
      <c r="B179" s="334"/>
      <c r="C179" s="309" t="s">
        <v>55</v>
      </c>
      <c r="D179" s="309"/>
      <c r="E179" s="309"/>
      <c r="F179" s="332" t="s">
        <v>1018</v>
      </c>
      <c r="G179" s="309"/>
      <c r="H179" s="309" t="s">
        <v>1090</v>
      </c>
      <c r="I179" s="309" t="s">
        <v>1020</v>
      </c>
      <c r="J179" s="309">
        <v>20</v>
      </c>
      <c r="K179" s="357"/>
    </row>
    <row r="180" spans="2:11" s="1" customFormat="1" ht="15" customHeight="1">
      <c r="B180" s="334"/>
      <c r="C180" s="309" t="s">
        <v>56</v>
      </c>
      <c r="D180" s="309"/>
      <c r="E180" s="309"/>
      <c r="F180" s="332" t="s">
        <v>1018</v>
      </c>
      <c r="G180" s="309"/>
      <c r="H180" s="309" t="s">
        <v>1091</v>
      </c>
      <c r="I180" s="309" t="s">
        <v>1020</v>
      </c>
      <c r="J180" s="309">
        <v>255</v>
      </c>
      <c r="K180" s="357"/>
    </row>
    <row r="181" spans="2:11" s="1" customFormat="1" ht="15" customHeight="1">
      <c r="B181" s="334"/>
      <c r="C181" s="309" t="s">
        <v>123</v>
      </c>
      <c r="D181" s="309"/>
      <c r="E181" s="309"/>
      <c r="F181" s="332" t="s">
        <v>1018</v>
      </c>
      <c r="G181" s="309"/>
      <c r="H181" s="309" t="s">
        <v>982</v>
      </c>
      <c r="I181" s="309" t="s">
        <v>1020</v>
      </c>
      <c r="J181" s="309">
        <v>10</v>
      </c>
      <c r="K181" s="357"/>
    </row>
    <row r="182" spans="2:11" s="1" customFormat="1" ht="15" customHeight="1">
      <c r="B182" s="334"/>
      <c r="C182" s="309" t="s">
        <v>124</v>
      </c>
      <c r="D182" s="309"/>
      <c r="E182" s="309"/>
      <c r="F182" s="332" t="s">
        <v>1018</v>
      </c>
      <c r="G182" s="309"/>
      <c r="H182" s="309" t="s">
        <v>1092</v>
      </c>
      <c r="I182" s="309" t="s">
        <v>1053</v>
      </c>
      <c r="J182" s="309"/>
      <c r="K182" s="357"/>
    </row>
    <row r="183" spans="2:11" s="1" customFormat="1" ht="15" customHeight="1">
      <c r="B183" s="334"/>
      <c r="C183" s="309" t="s">
        <v>1093</v>
      </c>
      <c r="D183" s="309"/>
      <c r="E183" s="309"/>
      <c r="F183" s="332" t="s">
        <v>1018</v>
      </c>
      <c r="G183" s="309"/>
      <c r="H183" s="309" t="s">
        <v>1094</v>
      </c>
      <c r="I183" s="309" t="s">
        <v>1053</v>
      </c>
      <c r="J183" s="309"/>
      <c r="K183" s="357"/>
    </row>
    <row r="184" spans="2:11" s="1" customFormat="1" ht="15" customHeight="1">
      <c r="B184" s="334"/>
      <c r="C184" s="309" t="s">
        <v>1082</v>
      </c>
      <c r="D184" s="309"/>
      <c r="E184" s="309"/>
      <c r="F184" s="332" t="s">
        <v>1018</v>
      </c>
      <c r="G184" s="309"/>
      <c r="H184" s="309" t="s">
        <v>1095</v>
      </c>
      <c r="I184" s="309" t="s">
        <v>1053</v>
      </c>
      <c r="J184" s="309"/>
      <c r="K184" s="357"/>
    </row>
    <row r="185" spans="2:11" s="1" customFormat="1" ht="15" customHeight="1">
      <c r="B185" s="334"/>
      <c r="C185" s="309" t="s">
        <v>126</v>
      </c>
      <c r="D185" s="309"/>
      <c r="E185" s="309"/>
      <c r="F185" s="332" t="s">
        <v>1024</v>
      </c>
      <c r="G185" s="309"/>
      <c r="H185" s="309" t="s">
        <v>1096</v>
      </c>
      <c r="I185" s="309" t="s">
        <v>1020</v>
      </c>
      <c r="J185" s="309">
        <v>50</v>
      </c>
      <c r="K185" s="357"/>
    </row>
    <row r="186" spans="2:11" s="1" customFormat="1" ht="15" customHeight="1">
      <c r="B186" s="334"/>
      <c r="C186" s="309" t="s">
        <v>1097</v>
      </c>
      <c r="D186" s="309"/>
      <c r="E186" s="309"/>
      <c r="F186" s="332" t="s">
        <v>1024</v>
      </c>
      <c r="G186" s="309"/>
      <c r="H186" s="309" t="s">
        <v>1098</v>
      </c>
      <c r="I186" s="309" t="s">
        <v>1099</v>
      </c>
      <c r="J186" s="309"/>
      <c r="K186" s="357"/>
    </row>
    <row r="187" spans="2:11" s="1" customFormat="1" ht="15" customHeight="1">
      <c r="B187" s="334"/>
      <c r="C187" s="309" t="s">
        <v>1100</v>
      </c>
      <c r="D187" s="309"/>
      <c r="E187" s="309"/>
      <c r="F187" s="332" t="s">
        <v>1024</v>
      </c>
      <c r="G187" s="309"/>
      <c r="H187" s="309" t="s">
        <v>1101</v>
      </c>
      <c r="I187" s="309" t="s">
        <v>1099</v>
      </c>
      <c r="J187" s="309"/>
      <c r="K187" s="357"/>
    </row>
    <row r="188" spans="2:11" s="1" customFormat="1" ht="15" customHeight="1">
      <c r="B188" s="334"/>
      <c r="C188" s="309" t="s">
        <v>1102</v>
      </c>
      <c r="D188" s="309"/>
      <c r="E188" s="309"/>
      <c r="F188" s="332" t="s">
        <v>1024</v>
      </c>
      <c r="G188" s="309"/>
      <c r="H188" s="309" t="s">
        <v>1103</v>
      </c>
      <c r="I188" s="309" t="s">
        <v>1099</v>
      </c>
      <c r="J188" s="309"/>
      <c r="K188" s="357"/>
    </row>
    <row r="189" spans="2:11" s="1" customFormat="1" ht="15" customHeight="1">
      <c r="B189" s="334"/>
      <c r="C189" s="370" t="s">
        <v>1104</v>
      </c>
      <c r="D189" s="309"/>
      <c r="E189" s="309"/>
      <c r="F189" s="332" t="s">
        <v>1024</v>
      </c>
      <c r="G189" s="309"/>
      <c r="H189" s="309" t="s">
        <v>1105</v>
      </c>
      <c r="I189" s="309" t="s">
        <v>1106</v>
      </c>
      <c r="J189" s="371" t="s">
        <v>1107</v>
      </c>
      <c r="K189" s="357"/>
    </row>
    <row r="190" spans="2:11" s="1" customFormat="1" ht="15" customHeight="1">
      <c r="B190" s="334"/>
      <c r="C190" s="370" t="s">
        <v>44</v>
      </c>
      <c r="D190" s="309"/>
      <c r="E190" s="309"/>
      <c r="F190" s="332" t="s">
        <v>1018</v>
      </c>
      <c r="G190" s="309"/>
      <c r="H190" s="306" t="s">
        <v>1108</v>
      </c>
      <c r="I190" s="309" t="s">
        <v>1109</v>
      </c>
      <c r="J190" s="309"/>
      <c r="K190" s="357"/>
    </row>
    <row r="191" spans="2:11" s="1" customFormat="1" ht="15" customHeight="1">
      <c r="B191" s="334"/>
      <c r="C191" s="370" t="s">
        <v>1110</v>
      </c>
      <c r="D191" s="309"/>
      <c r="E191" s="309"/>
      <c r="F191" s="332" t="s">
        <v>1018</v>
      </c>
      <c r="G191" s="309"/>
      <c r="H191" s="309" t="s">
        <v>1111</v>
      </c>
      <c r="I191" s="309" t="s">
        <v>1053</v>
      </c>
      <c r="J191" s="309"/>
      <c r="K191" s="357"/>
    </row>
    <row r="192" spans="2:11" s="1" customFormat="1" ht="15" customHeight="1">
      <c r="B192" s="334"/>
      <c r="C192" s="370" t="s">
        <v>1112</v>
      </c>
      <c r="D192" s="309"/>
      <c r="E192" s="309"/>
      <c r="F192" s="332" t="s">
        <v>1018</v>
      </c>
      <c r="G192" s="309"/>
      <c r="H192" s="309" t="s">
        <v>1113</v>
      </c>
      <c r="I192" s="309" t="s">
        <v>1053</v>
      </c>
      <c r="J192" s="309"/>
      <c r="K192" s="357"/>
    </row>
    <row r="193" spans="2:11" s="1" customFormat="1" ht="15" customHeight="1">
      <c r="B193" s="334"/>
      <c r="C193" s="370" t="s">
        <v>1114</v>
      </c>
      <c r="D193" s="309"/>
      <c r="E193" s="309"/>
      <c r="F193" s="332" t="s">
        <v>1024</v>
      </c>
      <c r="G193" s="309"/>
      <c r="H193" s="309" t="s">
        <v>1115</v>
      </c>
      <c r="I193" s="309" t="s">
        <v>1053</v>
      </c>
      <c r="J193" s="309"/>
      <c r="K193" s="357"/>
    </row>
    <row r="194" spans="2:11" s="1" customFormat="1" ht="15" customHeight="1">
      <c r="B194" s="363"/>
      <c r="C194" s="372"/>
      <c r="D194" s="343"/>
      <c r="E194" s="343"/>
      <c r="F194" s="343"/>
      <c r="G194" s="343"/>
      <c r="H194" s="343"/>
      <c r="I194" s="343"/>
      <c r="J194" s="343"/>
      <c r="K194" s="364"/>
    </row>
    <row r="195" spans="2:11" s="1" customFormat="1" ht="18.75" customHeight="1">
      <c r="B195" s="345"/>
      <c r="C195" s="355"/>
      <c r="D195" s="355"/>
      <c r="E195" s="355"/>
      <c r="F195" s="365"/>
      <c r="G195" s="355"/>
      <c r="H195" s="355"/>
      <c r="I195" s="355"/>
      <c r="J195" s="355"/>
      <c r="K195" s="345"/>
    </row>
    <row r="196" spans="2:11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pans="2:11" s="1" customFormat="1" ht="18.75" customHeight="1"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2:11" s="1" customFormat="1" ht="12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pans="2:11" s="1" customFormat="1" ht="21">
      <c r="B199" s="299"/>
      <c r="C199" s="300" t="s">
        <v>1116</v>
      </c>
      <c r="D199" s="300"/>
      <c r="E199" s="300"/>
      <c r="F199" s="300"/>
      <c r="G199" s="300"/>
      <c r="H199" s="300"/>
      <c r="I199" s="300"/>
      <c r="J199" s="300"/>
      <c r="K199" s="301"/>
    </row>
    <row r="200" spans="2:11" s="1" customFormat="1" ht="25.5" customHeight="1">
      <c r="B200" s="299"/>
      <c r="C200" s="373" t="s">
        <v>1117</v>
      </c>
      <c r="D200" s="373"/>
      <c r="E200" s="373"/>
      <c r="F200" s="373" t="s">
        <v>1118</v>
      </c>
      <c r="G200" s="374"/>
      <c r="H200" s="373" t="s">
        <v>1119</v>
      </c>
      <c r="I200" s="373"/>
      <c r="J200" s="373"/>
      <c r="K200" s="301"/>
    </row>
    <row r="201" spans="2:11" s="1" customFormat="1" ht="5.25" customHeight="1">
      <c r="B201" s="334"/>
      <c r="C201" s="329"/>
      <c r="D201" s="329"/>
      <c r="E201" s="329"/>
      <c r="F201" s="329"/>
      <c r="G201" s="355"/>
      <c r="H201" s="329"/>
      <c r="I201" s="329"/>
      <c r="J201" s="329"/>
      <c r="K201" s="357"/>
    </row>
    <row r="202" spans="2:11" s="1" customFormat="1" ht="15" customHeight="1">
      <c r="B202" s="334"/>
      <c r="C202" s="309" t="s">
        <v>1109</v>
      </c>
      <c r="D202" s="309"/>
      <c r="E202" s="309"/>
      <c r="F202" s="332" t="s">
        <v>45</v>
      </c>
      <c r="G202" s="309"/>
      <c r="H202" s="309" t="s">
        <v>1120</v>
      </c>
      <c r="I202" s="309"/>
      <c r="J202" s="309"/>
      <c r="K202" s="357"/>
    </row>
    <row r="203" spans="2:11" s="1" customFormat="1" ht="15" customHeight="1">
      <c r="B203" s="334"/>
      <c r="C203" s="309"/>
      <c r="D203" s="309"/>
      <c r="E203" s="309"/>
      <c r="F203" s="332" t="s">
        <v>46</v>
      </c>
      <c r="G203" s="309"/>
      <c r="H203" s="309" t="s">
        <v>1121</v>
      </c>
      <c r="I203" s="309"/>
      <c r="J203" s="309"/>
      <c r="K203" s="357"/>
    </row>
    <row r="204" spans="2:11" s="1" customFormat="1" ht="15" customHeight="1">
      <c r="B204" s="334"/>
      <c r="C204" s="309"/>
      <c r="D204" s="309"/>
      <c r="E204" s="309"/>
      <c r="F204" s="332" t="s">
        <v>49</v>
      </c>
      <c r="G204" s="309"/>
      <c r="H204" s="309" t="s">
        <v>1122</v>
      </c>
      <c r="I204" s="309"/>
      <c r="J204" s="309"/>
      <c r="K204" s="357"/>
    </row>
    <row r="205" spans="2:11" s="1" customFormat="1" ht="15" customHeight="1">
      <c r="B205" s="334"/>
      <c r="C205" s="309"/>
      <c r="D205" s="309"/>
      <c r="E205" s="309"/>
      <c r="F205" s="332" t="s">
        <v>47</v>
      </c>
      <c r="G205" s="309"/>
      <c r="H205" s="309" t="s">
        <v>1123</v>
      </c>
      <c r="I205" s="309"/>
      <c r="J205" s="309"/>
      <c r="K205" s="357"/>
    </row>
    <row r="206" spans="2:11" s="1" customFormat="1" ht="15" customHeight="1">
      <c r="B206" s="334"/>
      <c r="C206" s="309"/>
      <c r="D206" s="309"/>
      <c r="E206" s="309"/>
      <c r="F206" s="332" t="s">
        <v>48</v>
      </c>
      <c r="G206" s="309"/>
      <c r="H206" s="309" t="s">
        <v>1124</v>
      </c>
      <c r="I206" s="309"/>
      <c r="J206" s="309"/>
      <c r="K206" s="357"/>
    </row>
    <row r="207" spans="2:11" s="1" customFormat="1" ht="15" customHeight="1">
      <c r="B207" s="334"/>
      <c r="C207" s="309"/>
      <c r="D207" s="309"/>
      <c r="E207" s="309"/>
      <c r="F207" s="332"/>
      <c r="G207" s="309"/>
      <c r="H207" s="309"/>
      <c r="I207" s="309"/>
      <c r="J207" s="309"/>
      <c r="K207" s="357"/>
    </row>
    <row r="208" spans="2:11" s="1" customFormat="1" ht="15" customHeight="1">
      <c r="B208" s="334"/>
      <c r="C208" s="309" t="s">
        <v>1065</v>
      </c>
      <c r="D208" s="309"/>
      <c r="E208" s="309"/>
      <c r="F208" s="332" t="s">
        <v>80</v>
      </c>
      <c r="G208" s="309"/>
      <c r="H208" s="309" t="s">
        <v>1125</v>
      </c>
      <c r="I208" s="309"/>
      <c r="J208" s="309"/>
      <c r="K208" s="357"/>
    </row>
    <row r="209" spans="2:11" s="1" customFormat="1" ht="15" customHeight="1">
      <c r="B209" s="334"/>
      <c r="C209" s="309"/>
      <c r="D209" s="309"/>
      <c r="E209" s="309"/>
      <c r="F209" s="332" t="s">
        <v>964</v>
      </c>
      <c r="G209" s="309"/>
      <c r="H209" s="309" t="s">
        <v>965</v>
      </c>
      <c r="I209" s="309"/>
      <c r="J209" s="309"/>
      <c r="K209" s="357"/>
    </row>
    <row r="210" spans="2:11" s="1" customFormat="1" ht="15" customHeight="1">
      <c r="B210" s="334"/>
      <c r="C210" s="309"/>
      <c r="D210" s="309"/>
      <c r="E210" s="309"/>
      <c r="F210" s="332" t="s">
        <v>962</v>
      </c>
      <c r="G210" s="309"/>
      <c r="H210" s="309" t="s">
        <v>1126</v>
      </c>
      <c r="I210" s="309"/>
      <c r="J210" s="309"/>
      <c r="K210" s="357"/>
    </row>
    <row r="211" spans="2:11" s="1" customFormat="1" ht="15" customHeight="1">
      <c r="B211" s="375"/>
      <c r="C211" s="309"/>
      <c r="D211" s="309"/>
      <c r="E211" s="309"/>
      <c r="F211" s="332" t="s">
        <v>98</v>
      </c>
      <c r="G211" s="370"/>
      <c r="H211" s="361" t="s">
        <v>99</v>
      </c>
      <c r="I211" s="361"/>
      <c r="J211" s="361"/>
      <c r="K211" s="376"/>
    </row>
    <row r="212" spans="2:11" s="1" customFormat="1" ht="15" customHeight="1">
      <c r="B212" s="375"/>
      <c r="C212" s="309"/>
      <c r="D212" s="309"/>
      <c r="E212" s="309"/>
      <c r="F212" s="332" t="s">
        <v>966</v>
      </c>
      <c r="G212" s="370"/>
      <c r="H212" s="361" t="s">
        <v>943</v>
      </c>
      <c r="I212" s="361"/>
      <c r="J212" s="361"/>
      <c r="K212" s="376"/>
    </row>
    <row r="213" spans="2:11" s="1" customFormat="1" ht="15" customHeight="1">
      <c r="B213" s="375"/>
      <c r="C213" s="309"/>
      <c r="D213" s="309"/>
      <c r="E213" s="309"/>
      <c r="F213" s="332"/>
      <c r="G213" s="370"/>
      <c r="H213" s="361"/>
      <c r="I213" s="361"/>
      <c r="J213" s="361"/>
      <c r="K213" s="376"/>
    </row>
    <row r="214" spans="2:11" s="1" customFormat="1" ht="15" customHeight="1">
      <c r="B214" s="375"/>
      <c r="C214" s="309" t="s">
        <v>1089</v>
      </c>
      <c r="D214" s="309"/>
      <c r="E214" s="309"/>
      <c r="F214" s="332">
        <v>1</v>
      </c>
      <c r="G214" s="370"/>
      <c r="H214" s="361" t="s">
        <v>1127</v>
      </c>
      <c r="I214" s="361"/>
      <c r="J214" s="361"/>
      <c r="K214" s="376"/>
    </row>
    <row r="215" spans="2:11" s="1" customFormat="1" ht="15" customHeight="1">
      <c r="B215" s="375"/>
      <c r="C215" s="309"/>
      <c r="D215" s="309"/>
      <c r="E215" s="309"/>
      <c r="F215" s="332">
        <v>2</v>
      </c>
      <c r="G215" s="370"/>
      <c r="H215" s="361" t="s">
        <v>1128</v>
      </c>
      <c r="I215" s="361"/>
      <c r="J215" s="361"/>
      <c r="K215" s="376"/>
    </row>
    <row r="216" spans="2:11" s="1" customFormat="1" ht="15" customHeight="1">
      <c r="B216" s="375"/>
      <c r="C216" s="309"/>
      <c r="D216" s="309"/>
      <c r="E216" s="309"/>
      <c r="F216" s="332">
        <v>3</v>
      </c>
      <c r="G216" s="370"/>
      <c r="H216" s="361" t="s">
        <v>1129</v>
      </c>
      <c r="I216" s="361"/>
      <c r="J216" s="361"/>
      <c r="K216" s="376"/>
    </row>
    <row r="217" spans="2:11" s="1" customFormat="1" ht="15" customHeight="1">
      <c r="B217" s="375"/>
      <c r="C217" s="309"/>
      <c r="D217" s="309"/>
      <c r="E217" s="309"/>
      <c r="F217" s="332">
        <v>4</v>
      </c>
      <c r="G217" s="370"/>
      <c r="H217" s="361" t="s">
        <v>1130</v>
      </c>
      <c r="I217" s="361"/>
      <c r="J217" s="361"/>
      <c r="K217" s="376"/>
    </row>
    <row r="218" spans="2:11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LAPTOP-O6QSSDOL\vrana</dc:creator>
  <cp:keywords/>
  <dc:description/>
  <cp:lastModifiedBy>LAPTOP-O6QSSDOL\vrana</cp:lastModifiedBy>
  <dcterms:created xsi:type="dcterms:W3CDTF">2023-04-19T10:47:25Z</dcterms:created>
  <dcterms:modified xsi:type="dcterms:W3CDTF">2023-04-19T10:47:32Z</dcterms:modified>
  <cp:category/>
  <cp:version/>
  <cp:contentType/>
  <cp:contentStatus/>
</cp:coreProperties>
</file>