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9-0032-01A - Pavilon TV" sheetId="2" r:id="rId2"/>
    <sheet name="2019-0032-01B - Pavilon T..." sheetId="3" r:id="rId3"/>
    <sheet name="2019-0032-02 - Spojovací ..." sheetId="4" r:id="rId4"/>
    <sheet name="2019-0032-03 - Pavilon U2" sheetId="5" r:id="rId5"/>
    <sheet name="2019-0032-04 - Pavilon U3" sheetId="6" r:id="rId6"/>
    <sheet name="2019-0032-05 - Pavilon S3" sheetId="7" r:id="rId7"/>
    <sheet name="2019-0032-06 - Spojovací ..." sheetId="8" r:id="rId8"/>
    <sheet name="2019-0032-07 - Pavilon CF" sheetId="9" r:id="rId9"/>
    <sheet name="2019-0032-08 - Spojovací ..." sheetId="10" r:id="rId10"/>
    <sheet name="2019-0032-09 - Pavilon U1..." sheetId="11" r:id="rId11"/>
  </sheets>
  <definedNames>
    <definedName name="_xlnm.Print_Area" localSheetId="0">'Rekapitulace stavby'!$D$4:$AO$76,'Rekapitulace stavby'!$C$82:$AQ$105</definedName>
    <definedName name="_xlnm._FilterDatabase" localSheetId="1" hidden="1">'2019-0032-01A - Pavilon TV'!$C$123:$K$203</definedName>
    <definedName name="_xlnm.Print_Area" localSheetId="1">'2019-0032-01A - Pavilon TV'!$C$111:$K$203</definedName>
    <definedName name="_xlnm._FilterDatabase" localSheetId="2" hidden="1">'2019-0032-01B - Pavilon T...'!$C$120:$K$159</definedName>
    <definedName name="_xlnm.Print_Area" localSheetId="2">'2019-0032-01B - Pavilon T...'!$C$108:$K$159</definedName>
    <definedName name="_xlnm._FilterDatabase" localSheetId="3" hidden="1">'2019-0032-02 - Spojovací ...'!$C$120:$K$155</definedName>
    <definedName name="_xlnm.Print_Area" localSheetId="3">'2019-0032-02 - Spojovací ...'!$C$108:$K$155</definedName>
    <definedName name="_xlnm._FilterDatabase" localSheetId="4" hidden="1">'2019-0032-03 - Pavilon U2'!$C$123:$K$225</definedName>
    <definedName name="_xlnm.Print_Area" localSheetId="4">'2019-0032-03 - Pavilon U2'!$C$111:$K$225</definedName>
    <definedName name="_xlnm._FilterDatabase" localSheetId="5" hidden="1">'2019-0032-04 - Pavilon U3'!$C$123:$K$250</definedName>
    <definedName name="_xlnm.Print_Area" localSheetId="5">'2019-0032-04 - Pavilon U3'!$C$111:$K$250</definedName>
    <definedName name="_xlnm._FilterDatabase" localSheetId="6" hidden="1">'2019-0032-05 - Pavilon S3'!$C$123:$K$266</definedName>
    <definedName name="_xlnm.Print_Area" localSheetId="6">'2019-0032-05 - Pavilon S3'!$C$111:$K$266</definedName>
    <definedName name="_xlnm._FilterDatabase" localSheetId="7" hidden="1">'2019-0032-06 - Spojovací ...'!$C$120:$K$162</definedName>
    <definedName name="_xlnm.Print_Area" localSheetId="7">'2019-0032-06 - Spojovací ...'!$C$108:$K$162</definedName>
    <definedName name="_xlnm._FilterDatabase" localSheetId="8" hidden="1">'2019-0032-07 - Pavilon CF'!$C$124:$K$267</definedName>
    <definedName name="_xlnm.Print_Area" localSheetId="8">'2019-0032-07 - Pavilon CF'!$C$112:$K$267</definedName>
    <definedName name="_xlnm._FilterDatabase" localSheetId="9" hidden="1">'2019-0032-08 - Spojovací ...'!$C$119:$K$163</definedName>
    <definedName name="_xlnm.Print_Area" localSheetId="9">'2019-0032-08 - Spojovací ...'!$C$107:$K$163</definedName>
    <definedName name="_xlnm._FilterDatabase" localSheetId="10" hidden="1">'2019-0032-09 - Pavilon U1...'!$C$123:$K$271</definedName>
    <definedName name="_xlnm.Print_Area" localSheetId="10">'2019-0032-09 - Pavilon U1...'!$C$111:$K$271</definedName>
    <definedName name="_xlnm.Print_Titles" localSheetId="0">'Rekapitulace stavby'!$92:$92</definedName>
    <definedName name="_xlnm.Print_Titles" localSheetId="1">'2019-0032-01A - Pavilon TV'!$123:$123</definedName>
    <definedName name="_xlnm.Print_Titles" localSheetId="2">'2019-0032-01B - Pavilon T...'!$120:$120</definedName>
    <definedName name="_xlnm.Print_Titles" localSheetId="3">'2019-0032-02 - Spojovací ...'!$120:$120</definedName>
    <definedName name="_xlnm.Print_Titles" localSheetId="4">'2019-0032-03 - Pavilon U2'!$123:$123</definedName>
    <definedName name="_xlnm.Print_Titles" localSheetId="5">'2019-0032-04 - Pavilon U3'!$123:$123</definedName>
    <definedName name="_xlnm.Print_Titles" localSheetId="6">'2019-0032-05 - Pavilon S3'!$123:$123</definedName>
    <definedName name="_xlnm.Print_Titles" localSheetId="7">'2019-0032-06 - Spojovací ...'!$120:$120</definedName>
    <definedName name="_xlnm.Print_Titles" localSheetId="8">'2019-0032-07 - Pavilon CF'!$124:$124</definedName>
    <definedName name="_xlnm.Print_Titles" localSheetId="9">'2019-0032-08 - Spojovací ...'!$119:$119</definedName>
    <definedName name="_xlnm.Print_Titles" localSheetId="10">'2019-0032-09 - Pavilon U1...'!$123:$123</definedName>
  </definedNames>
  <calcPr fullCalcOnLoad="1"/>
</workbook>
</file>

<file path=xl/sharedStrings.xml><?xml version="1.0" encoding="utf-8"?>
<sst xmlns="http://schemas.openxmlformats.org/spreadsheetml/2006/main" count="14140" uniqueCount="1675">
  <si>
    <t>Export Komplet</t>
  </si>
  <si>
    <t/>
  </si>
  <si>
    <t>2.0</t>
  </si>
  <si>
    <t>ZAMOK</t>
  </si>
  <si>
    <t>False</t>
  </si>
  <si>
    <t>{5bb0bcbe-70d0-4ffe-8eb9-3fbcea3a5837}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</si>
  <si>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</si>
  <si>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</si>
  <si>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</si>
  <si>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</si>
  <si>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</si>
  <si>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</si>
  <si>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</si>
  <si>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</si>
  <si>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2019/0032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</si>
  <si>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</si>
  <si>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</si>
  <si>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potrubních rozvodů ZŠ Tolstého</t>
  </si>
  <si>
    <t>KSO:</t>
  </si>
  <si>
    <t>CC-CZ:</t>
  </si>
  <si>
    <t>Místo:</t>
  </si>
  <si>
    <t>Klatovy</t>
  </si>
  <si>
    <t>Datum:</t>
  </si>
  <si>
    <t>7. 3. 2019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</si>
  <si>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</si>
  <si>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</si>
  <si>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</si>
  <si>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</si>
  <si>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</si>
  <si>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</si>
  <si>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</si>
  <si>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</si>
  <si>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</si>
  <si>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Jan Štětka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</si>
  <si>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</si>
  <si>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</si>
  <si>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</si>
  <si>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</si>
  <si>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</si>
  <si>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</si>
  <si>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</si>
  <si>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</si>
  <si>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</si>
  <si>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</si>
  <si>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</si>
  <si>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</si>
  <si>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</si>
  <si>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</si>
  <si>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</si>
  <si>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</si>
  <si>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</si>
  <si>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</si>
  <si>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</si>
  <si>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</si>
  <si>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</si>
  <si>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</si>
  <si>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</si>
  <si>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</si>
  <si>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</si>
  <si>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</si>
  <si>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</si>
  <si>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</si>
  <si>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</si>
  <si>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</si>
  <si>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</si>
  <si>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</si>
  <si>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</si>
  <si>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</si>
  <si>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</si>
  <si>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</si>
  <si>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</si>
  <si>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</si>
  <si>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</si>
  <si>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</si>
  <si>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</si>
  <si>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</si>
  <si>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</si>
  <si>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</si>
  <si>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</si>
  <si>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</si>
  <si>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2019/0032/01A</t>
  </si>
  <si>
    <t>Pavilon TV</t>
  </si>
  <si>
    <t>STA</t>
  </si>
  <si>
    <t>1</t>
  </si>
  <si>
    <t>{532f6158-f8f1-493c-a6be-1a49e7e2cb08}</t>
  </si>
  <si>
    <t>2</t>
  </si>
  <si>
    <t>2019/0032/01B</t>
  </si>
  <si>
    <t>Pavilon TV - tělocvičné sály</t>
  </si>
  <si>
    <t>{7f92b9e6-c3f2-407e-a06c-2cec36501bfe}</t>
  </si>
  <si>
    <t>2019/0032/02</t>
  </si>
  <si>
    <t>Spojovací chodba U2-TV</t>
  </si>
  <si>
    <t>{cee47106-ee66-4d33-8d43-28eef8307aa9}</t>
  </si>
  <si>
    <t>2019/0032/03</t>
  </si>
  <si>
    <t>Pavilon U2</t>
  </si>
  <si>
    <t>{42c61689-c97e-4b2d-9120-be53181ea118}</t>
  </si>
  <si>
    <t>2019/0032/04</t>
  </si>
  <si>
    <t>Pavilon U3</t>
  </si>
  <si>
    <t>{be9263bb-8008-42f6-b487-52ceba6fa8fc}</t>
  </si>
  <si>
    <t>2019/0032/05</t>
  </si>
  <si>
    <t>Pavilon S3</t>
  </si>
  <si>
    <t>{6dad6260-99db-4bb1-8c0a-d34130b6dde0}</t>
  </si>
  <si>
    <t>2019/0032/06</t>
  </si>
  <si>
    <t>Spojovací chodba S3-CF</t>
  </si>
  <si>
    <t>{3786115d-7d40-4d85-9d1d-a8d9ba515294}</t>
  </si>
  <si>
    <t>2019/0032/07</t>
  </si>
  <si>
    <t>Pavilon CF</t>
  </si>
  <si>
    <t>{35a8f9ae-746a-4d8d-ae3c-045299b4bc41}</t>
  </si>
  <si>
    <t>2019/0032/08</t>
  </si>
  <si>
    <t>Spojovací chodba CF-U1</t>
  </si>
  <si>
    <t>{8cb3e128-fc55-4f94-b21b-79f3e451c008}</t>
  </si>
  <si>
    <t>2019/0032/09</t>
  </si>
  <si>
    <t>Pavilon U1 + chodba U1-TV</t>
  </si>
  <si>
    <t>{cc5c801a-bf04-4789-abad-d77a9bb1b5c9}</t>
  </si>
  <si>
    <t>KRYCÍ LIST SOUPISU PRACÍ</t>
  </si>
  <si>
    <t>Objekt:</t>
  </si>
  <si>
    <t>2019/0032/01A - Pavilon TV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</si>
  <si>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</si>
  <si>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</si>
  <si>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</si>
  <si>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</si>
  <si>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</si>
  <si>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</si>
  <si>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</si>
  <si>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722.D - Zdravotechnika - demontáž</t>
  </si>
  <si>
    <t xml:space="preserve">    722 - Zdravotechnika - vnitřní vodovod</t>
  </si>
  <si>
    <t xml:space="preserve">    731.D - Ústřední vytápění - demontáže</t>
  </si>
  <si>
    <t xml:space="preserve">    733 - Ústřední vytápění - rozvodné potrubí</t>
  </si>
  <si>
    <t xml:space="preserve">    734 - Ústřední vytápění - armatury</t>
  </si>
  <si>
    <t xml:space="preserve">    999 -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</si>
  <si>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</si>
  <si>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</si>
  <si>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</si>
  <si>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</si>
  <si>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</si>
  <si>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</si>
  <si>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</si>
  <si>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</si>
  <si>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</si>
  <si>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</si>
  <si>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</si>
  <si>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</si>
  <si>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</si>
  <si>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</si>
  <si>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</si>
  <si>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</si>
  <si>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</si>
  <si>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</si>
  <si>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</si>
  <si>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713463311</t>
  </si>
  <si>
    <t>Montáž izolace tepelné potrubí potrubními pouzdry s Al fólií s přesahem Al páskou 1x D do 50 mm</t>
  </si>
  <si>
    <t>m</t>
  </si>
  <si>
    <t>CS ÚRS 2019 01</t>
  </si>
  <si>
    <t>16</t>
  </si>
  <si>
    <t>559166250</t>
  </si>
  <si>
    <t>M</t>
  </si>
  <si>
    <t>63154572</t>
  </si>
  <si>
    <t>pouzdro izolační potrubní s jednostrannou Al fólií max. 250/100 °C 35/40 mm</t>
  </si>
  <si>
    <t>32</t>
  </si>
  <si>
    <t>818694728</t>
  </si>
  <si>
    <t>3</t>
  </si>
  <si>
    <t>63154571</t>
  </si>
  <si>
    <t>pouzdro izolační potrubní s jednostrannou Al fólií max. 250/100 °C 28/40 mm</t>
  </si>
  <si>
    <t>-220576639</t>
  </si>
  <si>
    <t>4</t>
  </si>
  <si>
    <t>63154530</t>
  </si>
  <si>
    <t>pouzdro izolační potrubní s jednostrannou Al fólií max. 250/100 °C 22/30 mm</t>
  </si>
  <si>
    <t>1317763103</t>
  </si>
  <si>
    <t>5</t>
  </si>
  <si>
    <t>63154013</t>
  </si>
  <si>
    <t>pouzdro izolační potrubní s jednostrannou Al fólií max. 250/100 °C 18/30 mm</t>
  </si>
  <si>
    <t>-777275728</t>
  </si>
  <si>
    <t>7</t>
  </si>
  <si>
    <t>713463312</t>
  </si>
  <si>
    <t>Montáž izolace tepelné potrubí potrubními pouzdry s Al fólií s přesahem Al páskou 1x D do 100 mm</t>
  </si>
  <si>
    <t>-1195091135</t>
  </si>
  <si>
    <t>71</t>
  </si>
  <si>
    <t>63154578</t>
  </si>
  <si>
    <t>pouzdro izolační potrubní s jednostrannou Al fólií max. 250/100 °C 89/40 mm</t>
  </si>
  <si>
    <t>-1297014326</t>
  </si>
  <si>
    <t>8</t>
  </si>
  <si>
    <t>63154607</t>
  </si>
  <si>
    <t>pouzdro izolační potrubní s jednostrannou Al fólií max. 250/100 °C 76/50 mm</t>
  </si>
  <si>
    <t>-2065838437</t>
  </si>
  <si>
    <t>9</t>
  </si>
  <si>
    <t>63154018</t>
  </si>
  <si>
    <t>pouzdro izolační potrubní s jednostrannou Al fólií max. 250/100 °C 54/40 mm</t>
  </si>
  <si>
    <t>-1709208300</t>
  </si>
  <si>
    <t>10</t>
  </si>
  <si>
    <t>713463411</t>
  </si>
  <si>
    <t>Montáž izolace tepelné potrubí a ohybů návlekovými izolačními pouzdry</t>
  </si>
  <si>
    <t>-1418190878</t>
  </si>
  <si>
    <t>14</t>
  </si>
  <si>
    <t>713463411.R005</t>
  </si>
  <si>
    <t>Potrubní izolace ze syntetického kaučuku 9/54 mm</t>
  </si>
  <si>
    <t>512</t>
  </si>
  <si>
    <t>1093270404</t>
  </si>
  <si>
    <t>72</t>
  </si>
  <si>
    <t>998713101</t>
  </si>
  <si>
    <t>Přesun hmot tonážní pro izolace tepelné v objektech v do 6 m</t>
  </si>
  <si>
    <t>t</t>
  </si>
  <si>
    <t>1648505261</t>
  </si>
  <si>
    <t>73</t>
  </si>
  <si>
    <t>998713181</t>
  </si>
  <si>
    <t>Příplatek k přesunu hmot tonážní 713 prováděný bez použití mechanizace</t>
  </si>
  <si>
    <t>1477774911</t>
  </si>
  <si>
    <t>722.D</t>
  </si>
  <si>
    <t>Zdravotechnika - demontáž</t>
  </si>
  <si>
    <t>18</t>
  </si>
  <si>
    <t>722130803</t>
  </si>
  <si>
    <t>Demontáž potrubí ocelové pozinkované závitové do DN 50</t>
  </si>
  <si>
    <t>-750844163</t>
  </si>
  <si>
    <t>19</t>
  </si>
  <si>
    <t>722220864</t>
  </si>
  <si>
    <t>Demontáž armatur závitových se dvěma závity G 2</t>
  </si>
  <si>
    <t>kus</t>
  </si>
  <si>
    <t>1186297092</t>
  </si>
  <si>
    <t>20</t>
  </si>
  <si>
    <t>722290821</t>
  </si>
  <si>
    <t>Přemístění vnitrostaveništní demontovaných hmot pro vnitřní vodovod v objektech výšky do 6 m</t>
  </si>
  <si>
    <t>-28335705</t>
  </si>
  <si>
    <t>722</t>
  </si>
  <si>
    <t>Zdravotechnika - vnitřní vodovod</t>
  </si>
  <si>
    <t>66</t>
  </si>
  <si>
    <t>722224115</t>
  </si>
  <si>
    <t>Kohout plnicí nebo vypouštěcí G 1/2 PN 10 s jedním závitem</t>
  </si>
  <si>
    <t>-1411253491</t>
  </si>
  <si>
    <t>67</t>
  </si>
  <si>
    <t>722232066</t>
  </si>
  <si>
    <t>Kohout kulový přímý G 2 PN 42 do 185°C vnitřní závit s vypouštěním</t>
  </si>
  <si>
    <t>-40213896</t>
  </si>
  <si>
    <t>80</t>
  </si>
  <si>
    <t>722290226</t>
  </si>
  <si>
    <t>Zkouška těsnosti vodovodního potrubí ocelového do DN 50</t>
  </si>
  <si>
    <t>327845140</t>
  </si>
  <si>
    <t>81</t>
  </si>
  <si>
    <t>722290234</t>
  </si>
  <si>
    <t>Proplach a dezinfekce vodovodního potrubí do DN 80</t>
  </si>
  <si>
    <t>-1642305795</t>
  </si>
  <si>
    <t>64</t>
  </si>
  <si>
    <t>733122208.722</t>
  </si>
  <si>
    <t>Potrubí z uhlíkové oceli hladké spojované lisováním DN 50</t>
  </si>
  <si>
    <t>-366317580</t>
  </si>
  <si>
    <t>23</t>
  </si>
  <si>
    <t>722239106</t>
  </si>
  <si>
    <t>Montáž armatur vodovodních se dvěma závity G 2</t>
  </si>
  <si>
    <t>-1304062035</t>
  </si>
  <si>
    <t>74</t>
  </si>
  <si>
    <t>998722101</t>
  </si>
  <si>
    <t>Přesun hmot tonážní pro vnitřní vodovod v objektech v do 6 m</t>
  </si>
  <si>
    <t>1280276106</t>
  </si>
  <si>
    <t>75</t>
  </si>
  <si>
    <t>998722181</t>
  </si>
  <si>
    <t>Příplatek k přesunu hmot tonážní 722 prováděný bez použití mechanizace</t>
  </si>
  <si>
    <t>-1526016145</t>
  </si>
  <si>
    <t>731.D</t>
  </si>
  <si>
    <t>Ústřední vytápění - demontáže</t>
  </si>
  <si>
    <t>24</t>
  </si>
  <si>
    <t>713410811</t>
  </si>
  <si>
    <t>Odstanění izolace tepelné potrubí pásy nebo rohožemi tl do 50 mm</t>
  </si>
  <si>
    <t>-985021704</t>
  </si>
  <si>
    <t>25</t>
  </si>
  <si>
    <t>733110803</t>
  </si>
  <si>
    <t>Demontáž potrubí ocelového závitového do DN 15</t>
  </si>
  <si>
    <t>2053078437</t>
  </si>
  <si>
    <t>26</t>
  </si>
  <si>
    <t>733110806</t>
  </si>
  <si>
    <t>Demontáž potrubí ocelového závitového do DN 32</t>
  </si>
  <si>
    <t>1250629704</t>
  </si>
  <si>
    <t>27</t>
  </si>
  <si>
    <t>733110808</t>
  </si>
  <si>
    <t>Demontáž potrubí ocelového závitového do DN 50</t>
  </si>
  <si>
    <t>1456850351</t>
  </si>
  <si>
    <t>28</t>
  </si>
  <si>
    <t>733120826</t>
  </si>
  <si>
    <t>Demontáž potrubí ocelového hladkého do D 89</t>
  </si>
  <si>
    <t>456384976</t>
  </si>
  <si>
    <t>29</t>
  </si>
  <si>
    <t>733191816</t>
  </si>
  <si>
    <t>Odřezání držáku potrubí třmenového bez demontáže podpěr, konzol nebo výložníků</t>
  </si>
  <si>
    <t>15193608</t>
  </si>
  <si>
    <t>30</t>
  </si>
  <si>
    <t>733191823.1</t>
  </si>
  <si>
    <t>Odřezání držáku potrubí třmenového do D 76 bez demontáže podpěr, konzol nebo výložníků</t>
  </si>
  <si>
    <t>-1923693181</t>
  </si>
  <si>
    <t>31</t>
  </si>
  <si>
    <t>733890801</t>
  </si>
  <si>
    <t>Přemístění potrubí demontovaného vodorovně do 100 m v objektech výšky do 6 m</t>
  </si>
  <si>
    <t>1369029743</t>
  </si>
  <si>
    <t>734200811</t>
  </si>
  <si>
    <t>Demontáž armatury závitové s jedním závitem do G 1/2</t>
  </si>
  <si>
    <t>-456758869</t>
  </si>
  <si>
    <t>34</t>
  </si>
  <si>
    <t>734200822</t>
  </si>
  <si>
    <t>Demontáž armatury závitové se dvěma závity do G 1</t>
  </si>
  <si>
    <t>907107440</t>
  </si>
  <si>
    <t>60</t>
  </si>
  <si>
    <t>734200824</t>
  </si>
  <si>
    <t>Demontáž armatury závitové se dvěma závity do G 2</t>
  </si>
  <si>
    <t>2074874842</t>
  </si>
  <si>
    <t>35</t>
  </si>
  <si>
    <t>734890801</t>
  </si>
  <si>
    <t>Přemístění demontovaných armatur vodorovně do 100 m v objektech výšky do 6 m</t>
  </si>
  <si>
    <t>1313272049</t>
  </si>
  <si>
    <t>36</t>
  </si>
  <si>
    <t>998713101.D</t>
  </si>
  <si>
    <t>Přemístění izolace demontované potrubní</t>
  </si>
  <si>
    <t>883460932</t>
  </si>
  <si>
    <t>733</t>
  </si>
  <si>
    <t>Ústřední vytápění - rozvodné potrubí</t>
  </si>
  <si>
    <t>37</t>
  </si>
  <si>
    <t>733.R1</t>
  </si>
  <si>
    <t>Nosná konzola pro vedení potrubí ocelového pod stropem do 2x DN40</t>
  </si>
  <si>
    <t>ks</t>
  </si>
  <si>
    <t>1840467377</t>
  </si>
  <si>
    <t>733.R10</t>
  </si>
  <si>
    <t>Nosná konzola pro vedení potrubí pod stropem (2xSV+TV+C+2xÚT)</t>
  </si>
  <si>
    <t>2010874037</t>
  </si>
  <si>
    <t>39</t>
  </si>
  <si>
    <t>733122203</t>
  </si>
  <si>
    <t>Potrubí z uhlíkové oceli hladké spojované lisováním DN 15</t>
  </si>
  <si>
    <t>378229180</t>
  </si>
  <si>
    <t>40</t>
  </si>
  <si>
    <t>733122204</t>
  </si>
  <si>
    <t>Potrubí z uhlíkové oceli hladké spojované lisováním DN 20</t>
  </si>
  <si>
    <t>-348718931</t>
  </si>
  <si>
    <t>41</t>
  </si>
  <si>
    <t>733122205</t>
  </si>
  <si>
    <t>Potrubí z uhlíkové oceli hladké spojované lisováním DN 25</t>
  </si>
  <si>
    <t>-202117344</t>
  </si>
  <si>
    <t>42</t>
  </si>
  <si>
    <t>733122206</t>
  </si>
  <si>
    <t>Potrubí z uhlíkové oceli hladké spojované lisováním DN 32</t>
  </si>
  <si>
    <t>2051524712</t>
  </si>
  <si>
    <t>43</t>
  </si>
  <si>
    <t>733122208</t>
  </si>
  <si>
    <t>-587163382</t>
  </si>
  <si>
    <t>44</t>
  </si>
  <si>
    <t>733122209</t>
  </si>
  <si>
    <t>Potrubí z uhlíkové oceli hladké spojované lisováním d76</t>
  </si>
  <si>
    <t>-653977363</t>
  </si>
  <si>
    <t>69</t>
  </si>
  <si>
    <t>733122210</t>
  </si>
  <si>
    <t>Potrubí z uhlíkové oceli hladké spojované lisováním d89</t>
  </si>
  <si>
    <t>-982744286</t>
  </si>
  <si>
    <t>45</t>
  </si>
  <si>
    <t>733123110.L</t>
  </si>
  <si>
    <t>Příplatek k potrubí ocelovému za zhotovení přípojky z trubek ocelových lisovaných 1/2"</t>
  </si>
  <si>
    <t>914587402</t>
  </si>
  <si>
    <t>46</t>
  </si>
  <si>
    <t>733123111.L</t>
  </si>
  <si>
    <t>Příplatek k potrubí ocelovému za zhotovení přípojky z trubek ocelových lisovaných 3/4"</t>
  </si>
  <si>
    <t>-497744989</t>
  </si>
  <si>
    <t>70</t>
  </si>
  <si>
    <t>733123112.L</t>
  </si>
  <si>
    <t>Příplatek k potrubí ocelovému hladkému za zhotovení přípojky z trubek ocelových lisovaných 1"</t>
  </si>
  <si>
    <t>-168541549</t>
  </si>
  <si>
    <t>68</t>
  </si>
  <si>
    <t>733190108</t>
  </si>
  <si>
    <t>Zkouška těsnosti potrubí ocelové do DN 50</t>
  </si>
  <si>
    <t>-1261473268</t>
  </si>
  <si>
    <t>48</t>
  </si>
  <si>
    <t>733190225</t>
  </si>
  <si>
    <t>Zkouška těsnosti potrubí ocelové hladké přes D 60,3x2,9 do D 89x5,0</t>
  </si>
  <si>
    <t>-1734902724</t>
  </si>
  <si>
    <t>76</t>
  </si>
  <si>
    <t>998733101</t>
  </si>
  <si>
    <t>Přesun hmot tonážní pro rozvody potrubí v objektech v do 6 m</t>
  </si>
  <si>
    <t>2064165336</t>
  </si>
  <si>
    <t>77</t>
  </si>
  <si>
    <t>998733181</t>
  </si>
  <si>
    <t>Příplatek k přesunu hmot tonážní 733 prováděný bez použití mechanizace</t>
  </si>
  <si>
    <t>772164298</t>
  </si>
  <si>
    <t>734</t>
  </si>
  <si>
    <t>Ústřední vytápění - armatury</t>
  </si>
  <si>
    <t>53</t>
  </si>
  <si>
    <t>734209103</t>
  </si>
  <si>
    <t>Montáž armatury závitové s jedním závitem G 1/2</t>
  </si>
  <si>
    <t>1272760979</t>
  </si>
  <si>
    <t>54</t>
  </si>
  <si>
    <t>734209114</t>
  </si>
  <si>
    <t>Montáž armatury závitové s dvěma závity G 3/4</t>
  </si>
  <si>
    <t>-574401068</t>
  </si>
  <si>
    <t>55</t>
  </si>
  <si>
    <t>734209115</t>
  </si>
  <si>
    <t>Montáž armatury závitové s dvěma závity G 1</t>
  </si>
  <si>
    <t>601560652</t>
  </si>
  <si>
    <t>63</t>
  </si>
  <si>
    <t>734209118</t>
  </si>
  <si>
    <t>Montáž armatury závitové s dvěma závity G 2</t>
  </si>
  <si>
    <t>-453865564</t>
  </si>
  <si>
    <t>62</t>
  </si>
  <si>
    <t>734220102</t>
  </si>
  <si>
    <t>Ventil závitový regulační přímý G 1 PN 20 do 100°C vyvažovací</t>
  </si>
  <si>
    <t>-1571858869</t>
  </si>
  <si>
    <t>50</t>
  </si>
  <si>
    <t>734291123</t>
  </si>
  <si>
    <t>Kohout plnící a vypouštěcí G 1/2 PN 10 do 90°C závitový</t>
  </si>
  <si>
    <t>72521376</t>
  </si>
  <si>
    <t>51</t>
  </si>
  <si>
    <t>734292714</t>
  </si>
  <si>
    <t>Kohout kulový přímý G 3/4 PN 42 do 185°C vnitřní závit</t>
  </si>
  <si>
    <t>729942186</t>
  </si>
  <si>
    <t>52</t>
  </si>
  <si>
    <t>734292715</t>
  </si>
  <si>
    <t>Kohout kulový přímý G 1 PN 42 do 185°C vnitřní závit</t>
  </si>
  <si>
    <t>1400178433</t>
  </si>
  <si>
    <t>61</t>
  </si>
  <si>
    <t>734292718</t>
  </si>
  <si>
    <t>Kohout kulový přímý G 2 PN 42 do 185°C vnitřní závit</t>
  </si>
  <si>
    <t>941638964</t>
  </si>
  <si>
    <t>78</t>
  </si>
  <si>
    <t>998734101</t>
  </si>
  <si>
    <t>Přesun hmot tonážní pro armatury v objektech do 6 m</t>
  </si>
  <si>
    <t>684947248</t>
  </si>
  <si>
    <t>79</t>
  </si>
  <si>
    <t>998734181</t>
  </si>
  <si>
    <t>Příplatek k přesunu hmot tonážní 734 prováděný bez použití mechanizace</t>
  </si>
  <si>
    <t>-1809975391</t>
  </si>
  <si>
    <t>999</t>
  </si>
  <si>
    <t>Ostatní</t>
  </si>
  <si>
    <t>56</t>
  </si>
  <si>
    <t>R0004</t>
  </si>
  <si>
    <t>Montážní a těsnící materiál</t>
  </si>
  <si>
    <t>kg</t>
  </si>
  <si>
    <t>-989053056</t>
  </si>
  <si>
    <t>57</t>
  </si>
  <si>
    <t>R0005</t>
  </si>
  <si>
    <t>Koordinační činnost</t>
  </si>
  <si>
    <t>-2052706070</t>
  </si>
  <si>
    <t>58</t>
  </si>
  <si>
    <t>R0006</t>
  </si>
  <si>
    <t>Doprava a přesun hmot</t>
  </si>
  <si>
    <t>1322119230</t>
  </si>
  <si>
    <t>59</t>
  </si>
  <si>
    <t>R0007</t>
  </si>
  <si>
    <t>Stavební výpomoci</t>
  </si>
  <si>
    <t>179538458</t>
  </si>
  <si>
    <t>82</t>
  </si>
  <si>
    <t>R0008</t>
  </si>
  <si>
    <t>Topná zkouška - součást výkazu stavebního objektu pavilonu U1</t>
  </si>
  <si>
    <t>1795458707</t>
  </si>
  <si>
    <t>83</t>
  </si>
  <si>
    <t>R0009</t>
  </si>
  <si>
    <t>Realizační dokumentace stavby - součást výkazu stavebního objektu pavilonu U1</t>
  </si>
  <si>
    <t>1263893268</t>
  </si>
  <si>
    <t>84</t>
  </si>
  <si>
    <t>R0010</t>
  </si>
  <si>
    <t>Dokumentace skutečného provedení stavby - součást výkazu stavebního objektu pavilonu U1</t>
  </si>
  <si>
    <t>1234220900</t>
  </si>
  <si>
    <t>2019/0032/01B - Pavilon TV - tělocvičné sály</t>
  </si>
  <si>
    <t xml:space="preserve">    731.D - Ústřední vytápění - Demontáže</t>
  </si>
  <si>
    <t>1471942748</t>
  </si>
  <si>
    <t>63154573</t>
  </si>
  <si>
    <t>pouzdro izolační potrubní s jednostrannou Al fólií max. 250/100 °C 42/40 mm</t>
  </si>
  <si>
    <t>-766436477</t>
  </si>
  <si>
    <t>-1141686514</t>
  </si>
  <si>
    <t>706523822</t>
  </si>
  <si>
    <t>-1882309729</t>
  </si>
  <si>
    <t>863087374</t>
  </si>
  <si>
    <t>171582718</t>
  </si>
  <si>
    <t>294434693</t>
  </si>
  <si>
    <t>Ústřední vytápění - Demontáže</t>
  </si>
  <si>
    <t>928514851</t>
  </si>
  <si>
    <t>11</t>
  </si>
  <si>
    <t>-742020248</t>
  </si>
  <si>
    <t>12</t>
  </si>
  <si>
    <t>Odřezání držáku potrubí třmenového do D 44,5 bez demontáže podpěr, konzol nebo výložníků</t>
  </si>
  <si>
    <t>-1264859488</t>
  </si>
  <si>
    <t>13</t>
  </si>
  <si>
    <t>733191823</t>
  </si>
  <si>
    <t>946915167</t>
  </si>
  <si>
    <t>585082229</t>
  </si>
  <si>
    <t>1019144934</t>
  </si>
  <si>
    <t>Nosná konzola pro vedení potrubí ocelového v kanálech do 2x DN40</t>
  </si>
  <si>
    <t>-1313498514</t>
  </si>
  <si>
    <t>733.R2</t>
  </si>
  <si>
    <t>Nosná konzola pro vedení potrubí ocelového v kanálech nad 2x DN40</t>
  </si>
  <si>
    <t>1680813160</t>
  </si>
  <si>
    <t>1785614028</t>
  </si>
  <si>
    <t>-1727217577</t>
  </si>
  <si>
    <t>1721022238</t>
  </si>
  <si>
    <t>733122207</t>
  </si>
  <si>
    <t>Potrubí z uhlíkové oceli hladké spojované lisováním DN 40</t>
  </si>
  <si>
    <t>1244808571</t>
  </si>
  <si>
    <t>1279001748</t>
  </si>
  <si>
    <t>17</t>
  </si>
  <si>
    <t>-2035024874</t>
  </si>
  <si>
    <t>Příplatek k potrubí ocelovému za zhotovení přípojky z trubek ocelových lisovaných 1"</t>
  </si>
  <si>
    <t>1534843015</t>
  </si>
  <si>
    <t>733190217</t>
  </si>
  <si>
    <t>Zkouška těsnosti potrubí ocelové hladké do DN 50</t>
  </si>
  <si>
    <t>1536859228</t>
  </si>
  <si>
    <t>33</t>
  </si>
  <si>
    <t>1846114470</t>
  </si>
  <si>
    <t>R0001A</t>
  </si>
  <si>
    <t>Pružné roštové podlahy pro tělocvičnu - kompletní dodávka vč. montáže, broušení, lajnování, lakování (nekluzný vodovzorný lak odolný proti opotřebení)</t>
  </si>
  <si>
    <t>m2</t>
  </si>
  <si>
    <t>-140562993</t>
  </si>
  <si>
    <t>R0003</t>
  </si>
  <si>
    <t>-688224061</t>
  </si>
  <si>
    <t>91730471</t>
  </si>
  <si>
    <t>22</t>
  </si>
  <si>
    <t>-2071616375</t>
  </si>
  <si>
    <t>116701136</t>
  </si>
  <si>
    <t>1959043356</t>
  </si>
  <si>
    <t>491766916</t>
  </si>
  <si>
    <t>-729103505</t>
  </si>
  <si>
    <t>2019/0032/02 - Spojovací chodba U2-TV</t>
  </si>
  <si>
    <t>-452591525</t>
  </si>
  <si>
    <t>-980955632</t>
  </si>
  <si>
    <t>-1090176258</t>
  </si>
  <si>
    <t>1523927846</t>
  </si>
  <si>
    <t>6</t>
  </si>
  <si>
    <t>15865229</t>
  </si>
  <si>
    <t>63154012</t>
  </si>
  <si>
    <t>pouzdro izolační potrubní s jednostrannou Al fólií max. 250/100 °C 15/30 mm</t>
  </si>
  <si>
    <t>692002222</t>
  </si>
  <si>
    <t>814540049</t>
  </si>
  <si>
    <t>1304602959</t>
  </si>
  <si>
    <t>1696800039</t>
  </si>
  <si>
    <t>586538366</t>
  </si>
  <si>
    <t>2065803842</t>
  </si>
  <si>
    <t>-513691555</t>
  </si>
  <si>
    <t>1884732143</t>
  </si>
  <si>
    <t>733122202</t>
  </si>
  <si>
    <t>Potrubí z uhlíkové oceli hladké spojované lisováním DN 12</t>
  </si>
  <si>
    <t>614994108</t>
  </si>
  <si>
    <t>-1207048595</t>
  </si>
  <si>
    <t>1332737516</t>
  </si>
  <si>
    <t>-984540277</t>
  </si>
  <si>
    <t>-283704345</t>
  </si>
  <si>
    <t>Příplatek k potrubí ocelovému za zhotovení přípojky z trubek ocelových lisovaných do 1/2"</t>
  </si>
  <si>
    <t>1125729007</t>
  </si>
  <si>
    <t>740711545</t>
  </si>
  <si>
    <t>1479430939</t>
  </si>
  <si>
    <t>-31734538</t>
  </si>
  <si>
    <t>-1858076374</t>
  </si>
  <si>
    <t>1408794976</t>
  </si>
  <si>
    <t>1681872968</t>
  </si>
  <si>
    <t>1563679242</t>
  </si>
  <si>
    <t>-1315787839</t>
  </si>
  <si>
    <t>-1412528125</t>
  </si>
  <si>
    <t>74305823</t>
  </si>
  <si>
    <t>2019/0032/03 - Pavilon U2</t>
  </si>
  <si>
    <t>-1729829078</t>
  </si>
  <si>
    <t>1394365708</t>
  </si>
  <si>
    <t>-1269643481</t>
  </si>
  <si>
    <t>1777663569</t>
  </si>
  <si>
    <t>-254983321</t>
  </si>
  <si>
    <t>-872713132</t>
  </si>
  <si>
    <t>-1907762268</t>
  </si>
  <si>
    <t>38</t>
  </si>
  <si>
    <t>-1877294573</t>
  </si>
  <si>
    <t>-176517991</t>
  </si>
  <si>
    <t>94</t>
  </si>
  <si>
    <t>713487415</t>
  </si>
  <si>
    <t>95</t>
  </si>
  <si>
    <t>713463411.R001</t>
  </si>
  <si>
    <t>Potrubní izolace ze syntetického kaučuku 9/22 mm</t>
  </si>
  <si>
    <t>1962599122</t>
  </si>
  <si>
    <t>96</t>
  </si>
  <si>
    <t>713463411.R003</t>
  </si>
  <si>
    <t>Potrubní izolace ze syntetického kaučuku 9/35 mm</t>
  </si>
  <si>
    <t>-1013401203</t>
  </si>
  <si>
    <t>97</t>
  </si>
  <si>
    <t>-1922404836</t>
  </si>
  <si>
    <t>857997034</t>
  </si>
  <si>
    <t>49</t>
  </si>
  <si>
    <t>1768827696</t>
  </si>
  <si>
    <t>722130801</t>
  </si>
  <si>
    <t>Demontáž potrubí ocelové pozinkované závitové do DN 25</t>
  </si>
  <si>
    <t>-1707826481</t>
  </si>
  <si>
    <t>722130802</t>
  </si>
  <si>
    <t>Demontáž potrubí ocelové pozinkované závitové do DN 40</t>
  </si>
  <si>
    <t>1644570932</t>
  </si>
  <si>
    <t>1695913973</t>
  </si>
  <si>
    <t>722220861</t>
  </si>
  <si>
    <t>Demontáž armatur závitových se dvěma závity G do 3/4</t>
  </si>
  <si>
    <t>-2027759547</t>
  </si>
  <si>
    <t>722220862</t>
  </si>
  <si>
    <t>Demontáž armatur závitových se dvěma závity G do 5/4</t>
  </si>
  <si>
    <t>-572396385</t>
  </si>
  <si>
    <t>-1056536547</t>
  </si>
  <si>
    <t>-1150850554</t>
  </si>
  <si>
    <t>109</t>
  </si>
  <si>
    <t>722.R001</t>
  </si>
  <si>
    <t>Nosná konzola pro vedení potrubí pod stropem (SV+TV+C)</t>
  </si>
  <si>
    <t>-853542190</t>
  </si>
  <si>
    <t>722140103</t>
  </si>
  <si>
    <t>Potrubí vodovodní ocelové z ušlechtilé oceli spojované lisováním DN 20</t>
  </si>
  <si>
    <t>-1454406450</t>
  </si>
  <si>
    <t>722140105</t>
  </si>
  <si>
    <t>Potrubí vodovodní ocelové z ušlechtilé oceli spojované lisováním DN 32</t>
  </si>
  <si>
    <t>-609204175</t>
  </si>
  <si>
    <t>65</t>
  </si>
  <si>
    <t>722140107</t>
  </si>
  <si>
    <t>Potrubí vodovodní ocelové z ušlechtilé oceli spojované lisováním DN 50</t>
  </si>
  <si>
    <t>1526072503</t>
  </si>
  <si>
    <t>104</t>
  </si>
  <si>
    <t>722231077</t>
  </si>
  <si>
    <t>Ventil zpětný mosazný G 2 PN 10 do 110°C se dvěma závity</t>
  </si>
  <si>
    <t>-693609852</t>
  </si>
  <si>
    <t>105</t>
  </si>
  <si>
    <t>722232048</t>
  </si>
  <si>
    <t>637648847</t>
  </si>
  <si>
    <t>98</t>
  </si>
  <si>
    <t>722232062</t>
  </si>
  <si>
    <t>Kohout kulový přímý G 3/4 PN 42 do 185°C vnitřní závit s vypouštěním</t>
  </si>
  <si>
    <t>1778900349</t>
  </si>
  <si>
    <t>99</t>
  </si>
  <si>
    <t>722232064</t>
  </si>
  <si>
    <t>Kohout kulový přímý G 5/4 PN 42 do 185°C vnitřní závit s vypouštěním</t>
  </si>
  <si>
    <t>313221954</t>
  </si>
  <si>
    <t>100</t>
  </si>
  <si>
    <t>-290767797</t>
  </si>
  <si>
    <t>722239102</t>
  </si>
  <si>
    <t>Montáž armatur vodovodních se dvěma závity G 3/4</t>
  </si>
  <si>
    <t>-696540351</t>
  </si>
  <si>
    <t>722239104</t>
  </si>
  <si>
    <t>Montáž armatur vodovodních se dvěma závity G 5/4</t>
  </si>
  <si>
    <t>185270450</t>
  </si>
  <si>
    <t>1764445499</t>
  </si>
  <si>
    <t>101</t>
  </si>
  <si>
    <t>-1897781275</t>
  </si>
  <si>
    <t>103</t>
  </si>
  <si>
    <t>1513317995</t>
  </si>
  <si>
    <t>Přesun hmot tonážní pro vnitřní vodovod v objektech do 6 m</t>
  </si>
  <si>
    <t>533891811</t>
  </si>
  <si>
    <t>-193515359</t>
  </si>
  <si>
    <t>906697616</t>
  </si>
  <si>
    <t>741756989</t>
  </si>
  <si>
    <t>733120819</t>
  </si>
  <si>
    <t>Demontáž potrubí ocelového hladkého do D 60,3</t>
  </si>
  <si>
    <t>-1645451447</t>
  </si>
  <si>
    <t>-715646439</t>
  </si>
  <si>
    <t>734100811</t>
  </si>
  <si>
    <t>Demontáž armatury přírubové se dvěma přírubami do DN 50</t>
  </si>
  <si>
    <t>1891776700</t>
  </si>
  <si>
    <t>734100812</t>
  </si>
  <si>
    <t>Demontáž armatury přírubové se dvěma přírubami do DN 100</t>
  </si>
  <si>
    <t>-290382548</t>
  </si>
  <si>
    <t>-275570076</t>
  </si>
  <si>
    <t>602388286</t>
  </si>
  <si>
    <t>734200823</t>
  </si>
  <si>
    <t>Demontáž armatury závitové se dvěma závity do G 6/4</t>
  </si>
  <si>
    <t>-595121422</t>
  </si>
  <si>
    <t>-90374920</t>
  </si>
  <si>
    <t>-1362526738</t>
  </si>
  <si>
    <t>96312692</t>
  </si>
  <si>
    <t>712186053</t>
  </si>
  <si>
    <t>2098539489</t>
  </si>
  <si>
    <t>-398209528</t>
  </si>
  <si>
    <t>Nosná konzola pro vedení potrubí ocelového pod stropem nad 2x DN40</t>
  </si>
  <si>
    <t>-1232509543</t>
  </si>
  <si>
    <t>41687309</t>
  </si>
  <si>
    <t>-938344447</t>
  </si>
  <si>
    <t>-1961756803</t>
  </si>
  <si>
    <t>-1072875953</t>
  </si>
  <si>
    <t>147448021</t>
  </si>
  <si>
    <t>109080761</t>
  </si>
  <si>
    <t>-320230770</t>
  </si>
  <si>
    <t>-238214383</t>
  </si>
  <si>
    <t>1261258229</t>
  </si>
  <si>
    <t>-2136914946</t>
  </si>
  <si>
    <t>733133151</t>
  </si>
  <si>
    <t>Kompenzátor pro ocelové potrubí tvaru U s hladkými ohyby DN 40</t>
  </si>
  <si>
    <t>-592241233</t>
  </si>
  <si>
    <t>733133152</t>
  </si>
  <si>
    <t>Kompenzátor pro ocelové potrubí tvaru U s hladkými ohyby DN 50</t>
  </si>
  <si>
    <t>337026372</t>
  </si>
  <si>
    <t>1287243666</t>
  </si>
  <si>
    <t>-856773128</t>
  </si>
  <si>
    <t>Přesun hmot tonážní pro rozvody potrubí v objektech do 6 m</t>
  </si>
  <si>
    <t>-1948278472</t>
  </si>
  <si>
    <t>-1983590472</t>
  </si>
  <si>
    <t>87</t>
  </si>
  <si>
    <t>734109115</t>
  </si>
  <si>
    <t>Montáž armatury přírubové se dvěma přírubami PN 6 DN 65</t>
  </si>
  <si>
    <t>soubor</t>
  </si>
  <si>
    <t>-1283335439</t>
  </si>
  <si>
    <t>734193115</t>
  </si>
  <si>
    <t>Klapka mezipřírubová uzavírací DN 65 PN 16 do 120°C disk tvárná litina</t>
  </si>
  <si>
    <t>1974276462</t>
  </si>
  <si>
    <t>89</t>
  </si>
  <si>
    <t>956270174</t>
  </si>
  <si>
    <t>90</t>
  </si>
  <si>
    <t>734209113</t>
  </si>
  <si>
    <t>Montáž armatury závitové s dvěma závity G 1/2</t>
  </si>
  <si>
    <t>-525404190</t>
  </si>
  <si>
    <t>91</t>
  </si>
  <si>
    <t>-2036453479</t>
  </si>
  <si>
    <t>92</t>
  </si>
  <si>
    <t>2075897506</t>
  </si>
  <si>
    <t>88</t>
  </si>
  <si>
    <t>1758497664</t>
  </si>
  <si>
    <t>86</t>
  </si>
  <si>
    <t>734220100</t>
  </si>
  <si>
    <t>Ventil závitový regulační přímý G 1/2 PN 20 do 100°C vyvažovací</t>
  </si>
  <si>
    <t>-2083119607</t>
  </si>
  <si>
    <t>85</t>
  </si>
  <si>
    <t>734220101</t>
  </si>
  <si>
    <t>Ventil závitový regulační přímý G 3/4 PN 20 do 100°C vyvažovací</t>
  </si>
  <si>
    <t>-1294889048</t>
  </si>
  <si>
    <t>-335396595</t>
  </si>
  <si>
    <t>734292713</t>
  </si>
  <si>
    <t>Kohout kulový přímý G 1/2 PN 42 do 185°C vnitřní závit</t>
  </si>
  <si>
    <t>747037772</t>
  </si>
  <si>
    <t>2007348012</t>
  </si>
  <si>
    <t>-1894213663</t>
  </si>
  <si>
    <t>-1273569462</t>
  </si>
  <si>
    <t>Přesun hmot tonážní pro armatury v objektech v do 6 m</t>
  </si>
  <si>
    <t>823082050</t>
  </si>
  <si>
    <t>47</t>
  </si>
  <si>
    <t>-659409425</t>
  </si>
  <si>
    <t>1864312782</t>
  </si>
  <si>
    <t>-307693825</t>
  </si>
  <si>
    <t>226404470</t>
  </si>
  <si>
    <t>1388770787</t>
  </si>
  <si>
    <t>106</t>
  </si>
  <si>
    <t>1159509783</t>
  </si>
  <si>
    <t>107</t>
  </si>
  <si>
    <t>-1503856949</t>
  </si>
  <si>
    <t>108</t>
  </si>
  <si>
    <t>1470868537</t>
  </si>
  <si>
    <t>2019/0032/04 - Pavilon U3</t>
  </si>
  <si>
    <t>256319781</t>
  </si>
  <si>
    <t>-456176854</t>
  </si>
  <si>
    <t>574065032</t>
  </si>
  <si>
    <t>26754352</t>
  </si>
  <si>
    <t>-1819138823</t>
  </si>
  <si>
    <t>2057470512</t>
  </si>
  <si>
    <t>1398489562</t>
  </si>
  <si>
    <t>-1618238774</t>
  </si>
  <si>
    <t>-645812365</t>
  </si>
  <si>
    <t>127</t>
  </si>
  <si>
    <t>-926865213</t>
  </si>
  <si>
    <t>128</t>
  </si>
  <si>
    <t>28377045.1</t>
  </si>
  <si>
    <t>izolace tepelná potrubí z pěnového polyetylenu 25 x 20 mm</t>
  </si>
  <si>
    <t>-295616073</t>
  </si>
  <si>
    <t>129</t>
  </si>
  <si>
    <t>28377066</t>
  </si>
  <si>
    <t>izolace tepelná potrubí z pěnového polyetylenu 63 x 20 mm</t>
  </si>
  <si>
    <t>1137578794</t>
  </si>
  <si>
    <t>130</t>
  </si>
  <si>
    <t>28377056.1</t>
  </si>
  <si>
    <t>izolace tepelná potrubí z pěnového polyetylenu 32 x 25 mm</t>
  </si>
  <si>
    <t>-346112173</t>
  </si>
  <si>
    <t>131</t>
  </si>
  <si>
    <t>28377073</t>
  </si>
  <si>
    <t>izolace tepelná potrubí z pěnového polyetylenu 76 x 25 mm</t>
  </si>
  <si>
    <t>-1174734936</t>
  </si>
  <si>
    <t>132</t>
  </si>
  <si>
    <t>28377060</t>
  </si>
  <si>
    <t>izolace tepelná potrubí z pěnového polyetylenu 40 x 25 mm</t>
  </si>
  <si>
    <t>312752771</t>
  </si>
  <si>
    <t>133</t>
  </si>
  <si>
    <t>28377076</t>
  </si>
  <si>
    <t>izolace tepelná potrubí z pěnového polyetylenu 89 x 25 mm</t>
  </si>
  <si>
    <t>-1081368568</t>
  </si>
  <si>
    <t>134</t>
  </si>
  <si>
    <t>28377064</t>
  </si>
  <si>
    <t>izolace tepelná potrubí z pěnového polyetylenu 50 x 20 mm</t>
  </si>
  <si>
    <t>-26094591</t>
  </si>
  <si>
    <t>135</t>
  </si>
  <si>
    <t>28377075</t>
  </si>
  <si>
    <t>izolace tepelná potrubí z pěnového polyetylenu 89 x 20 mm</t>
  </si>
  <si>
    <t>739745035</t>
  </si>
  <si>
    <t>-125134716</t>
  </si>
  <si>
    <t>-686047177</t>
  </si>
  <si>
    <t>713463411.R002</t>
  </si>
  <si>
    <t>Potrubní izolace ze syntetického kaučuku 9/28 mm</t>
  </si>
  <si>
    <t>-1792915819</t>
  </si>
  <si>
    <t>-1429267347</t>
  </si>
  <si>
    <t>113</t>
  </si>
  <si>
    <t>713463411.R004</t>
  </si>
  <si>
    <t>Potrubní izolace ze syntetického kaučuku 9/42 mm</t>
  </si>
  <si>
    <t>-187627905</t>
  </si>
  <si>
    <t>-919440808</t>
  </si>
  <si>
    <t>120</t>
  </si>
  <si>
    <t>725392070</t>
  </si>
  <si>
    <t>121</t>
  </si>
  <si>
    <t>-2140360156</t>
  </si>
  <si>
    <t>-120731516</t>
  </si>
  <si>
    <t>469311780</t>
  </si>
  <si>
    <t>-425377087</t>
  </si>
  <si>
    <t>-168332487</t>
  </si>
  <si>
    <t>-85146927</t>
  </si>
  <si>
    <t>722220863</t>
  </si>
  <si>
    <t>Demontáž armatur závitových se dvěma závity G 6/4</t>
  </si>
  <si>
    <t>1533002564</t>
  </si>
  <si>
    <t>-1035243297</t>
  </si>
  <si>
    <t>111</t>
  </si>
  <si>
    <t>722.R003</t>
  </si>
  <si>
    <t>Demontáž držáků potrubí</t>
  </si>
  <si>
    <t>-781128649</t>
  </si>
  <si>
    <t>114</t>
  </si>
  <si>
    <t>722.R004</t>
  </si>
  <si>
    <t>Demontáž tlakoměru</t>
  </si>
  <si>
    <t>-538991937</t>
  </si>
  <si>
    <t>1067087569</t>
  </si>
  <si>
    <t>-1768461666</t>
  </si>
  <si>
    <t>722.R002</t>
  </si>
  <si>
    <t>Nosná onzola pro vedení potrubí pod stropem (1x SV)</t>
  </si>
  <si>
    <t>14597851</t>
  </si>
  <si>
    <t>102</t>
  </si>
  <si>
    <t>-462573309</t>
  </si>
  <si>
    <t>722140104</t>
  </si>
  <si>
    <t>Potrubí vodovodní ocelové z ušlechtilé oceli spojované lisováním DN 25</t>
  </si>
  <si>
    <t>-534275968</t>
  </si>
  <si>
    <t>-2113632533</t>
  </si>
  <si>
    <t>112</t>
  </si>
  <si>
    <t>722140106</t>
  </si>
  <si>
    <t>Potrubí vodovodní ocelové z ušlechtilé oceli spojované lisováním DN 40</t>
  </si>
  <si>
    <t>-1748351035</t>
  </si>
  <si>
    <t>-1922100983</t>
  </si>
  <si>
    <t>722174003</t>
  </si>
  <si>
    <t>Potrubí vodovodní plastové PPR svar polyfuze PN 16 D 25 x 3,5 mm</t>
  </si>
  <si>
    <t>1512815408</t>
  </si>
  <si>
    <t>722174004</t>
  </si>
  <si>
    <t>Potrubí vodovodní plastové PPR svar polyfuze PN 16 D 32 x 4,4 mm</t>
  </si>
  <si>
    <t>-427148895</t>
  </si>
  <si>
    <t>722174005</t>
  </si>
  <si>
    <t>Potrubí vodovodní plastové PPR svar polyfuze PN 16 D 40 x 5,5 mm</t>
  </si>
  <si>
    <t>-2047405766</t>
  </si>
  <si>
    <t>722174006</t>
  </si>
  <si>
    <t>Potrubí vodovodní plastové PPR svar polyfuze PN 16 D 50 x 6,9 mm</t>
  </si>
  <si>
    <t>-266088672</t>
  </si>
  <si>
    <t>140</t>
  </si>
  <si>
    <t>722174064</t>
  </si>
  <si>
    <t>Potrubí vodovodní plastové křížení PPR svar polyfuze PN 20 D 32 x 5,4 mm</t>
  </si>
  <si>
    <t>1950371929</t>
  </si>
  <si>
    <t>139</t>
  </si>
  <si>
    <t>722174065</t>
  </si>
  <si>
    <t>Potrubí vodovodní plastové křížení PPR svar polyfuze PN 20 D 40 x 6,7 mm</t>
  </si>
  <si>
    <t>1654173233</t>
  </si>
  <si>
    <t>142</t>
  </si>
  <si>
    <t>-965904333</t>
  </si>
  <si>
    <t>141</t>
  </si>
  <si>
    <t>-2021995084</t>
  </si>
  <si>
    <t>116</t>
  </si>
  <si>
    <t>279113665</t>
  </si>
  <si>
    <t>117</t>
  </si>
  <si>
    <t>722232063</t>
  </si>
  <si>
    <t>Kohout kulový přímý G 1 PN 42 do 185°C vnitřní závit s vypouštěním</t>
  </si>
  <si>
    <t>906757711</t>
  </si>
  <si>
    <t>118</t>
  </si>
  <si>
    <t>722232065</t>
  </si>
  <si>
    <t>Kohout kulový přímý G 6/4 PN 42 do 185°C vnitřní závit s vypouštěním</t>
  </si>
  <si>
    <t>1508010207</t>
  </si>
  <si>
    <t>119</t>
  </si>
  <si>
    <t>-1862787497</t>
  </si>
  <si>
    <t>987491036</t>
  </si>
  <si>
    <t>722239103</t>
  </si>
  <si>
    <t>Montáž armatur vodovodních se dvěma závity G 1</t>
  </si>
  <si>
    <t>1696739138</t>
  </si>
  <si>
    <t>722239105</t>
  </si>
  <si>
    <t>Montáž armatur vodovodních se dvěma závity G 6/4</t>
  </si>
  <si>
    <t>777817883</t>
  </si>
  <si>
    <t>-1918577572</t>
  </si>
  <si>
    <t>115</t>
  </si>
  <si>
    <t>722.R005</t>
  </si>
  <si>
    <t>Montáž demontovaného tlakoměru</t>
  </si>
  <si>
    <t>1069046967</t>
  </si>
  <si>
    <t>722290215</t>
  </si>
  <si>
    <t>Zkouška těsnosti vodovodního potrubí hrdlového nebo přírubového do DN 100</t>
  </si>
  <si>
    <t>-624430485</t>
  </si>
  <si>
    <t>136</t>
  </si>
  <si>
    <t>-1850637524</t>
  </si>
  <si>
    <t>137</t>
  </si>
  <si>
    <t>1541020528</t>
  </si>
  <si>
    <t>122</t>
  </si>
  <si>
    <t>929721697</t>
  </si>
  <si>
    <t>1730803277</t>
  </si>
  <si>
    <t>843095693</t>
  </si>
  <si>
    <t>1137631953</t>
  </si>
  <si>
    <t>-722014464</t>
  </si>
  <si>
    <t>465039094</t>
  </si>
  <si>
    <t>655173442</t>
  </si>
  <si>
    <t>-2047385382</t>
  </si>
  <si>
    <t>648747611</t>
  </si>
  <si>
    <t>1680027326</t>
  </si>
  <si>
    <t>-530082028</t>
  </si>
  <si>
    <t>734200821</t>
  </si>
  <si>
    <t>Demontáž armatury závitové se dvěma závity do G 1/2</t>
  </si>
  <si>
    <t>818477141</t>
  </si>
  <si>
    <t>418067024</t>
  </si>
  <si>
    <t>-67317255</t>
  </si>
  <si>
    <t>742917164</t>
  </si>
  <si>
    <t>-148930729</t>
  </si>
  <si>
    <t>-907042445</t>
  </si>
  <si>
    <t>-1521061902</t>
  </si>
  <si>
    <t>985507531</t>
  </si>
  <si>
    <t>-1607307018</t>
  </si>
  <si>
    <t>-1016276043</t>
  </si>
  <si>
    <t>1117988713</t>
  </si>
  <si>
    <t>797780285</t>
  </si>
  <si>
    <t>1390477130</t>
  </si>
  <si>
    <t>-995344299</t>
  </si>
  <si>
    <t>-1725622255</t>
  </si>
  <si>
    <t>-2049849862</t>
  </si>
  <si>
    <t>-1205030248</t>
  </si>
  <si>
    <t>863046680</t>
  </si>
  <si>
    <t>-1776447505</t>
  </si>
  <si>
    <t>-598975646</t>
  </si>
  <si>
    <t>123</t>
  </si>
  <si>
    <t>-509403335</t>
  </si>
  <si>
    <t>124</t>
  </si>
  <si>
    <t>1514968403</t>
  </si>
  <si>
    <t>-1643983410</t>
  </si>
  <si>
    <t>1835402829</t>
  </si>
  <si>
    <t>-466723244</t>
  </si>
  <si>
    <t>-1895516026</t>
  </si>
  <si>
    <t>-389726073</t>
  </si>
  <si>
    <t>1618011101</t>
  </si>
  <si>
    <t>-82518462</t>
  </si>
  <si>
    <t>167013338</t>
  </si>
  <si>
    <t>-503915260</t>
  </si>
  <si>
    <t>594512706</t>
  </si>
  <si>
    <t>-524828648</t>
  </si>
  <si>
    <t>1565625122</t>
  </si>
  <si>
    <t>125</t>
  </si>
  <si>
    <t>-2036899965</t>
  </si>
  <si>
    <t>126</t>
  </si>
  <si>
    <t>754577204</t>
  </si>
  <si>
    <t>138</t>
  </si>
  <si>
    <t>Žlab pro vedení plastového potrubí na závěsech pod stropem tl. min. 500 mm</t>
  </si>
  <si>
    <t>-1691943823</t>
  </si>
  <si>
    <t>-446215403</t>
  </si>
  <si>
    <t>-341364311</t>
  </si>
  <si>
    <t>-1051624756</t>
  </si>
  <si>
    <t>-1493293650</t>
  </si>
  <si>
    <t>143</t>
  </si>
  <si>
    <t>1943994004</t>
  </si>
  <si>
    <t>144</t>
  </si>
  <si>
    <t>1430662295</t>
  </si>
  <si>
    <t>145</t>
  </si>
  <si>
    <t>-874864788</t>
  </si>
  <si>
    <t>2019/0032/05 - Pavilon S3</t>
  </si>
  <si>
    <t>796362676</t>
  </si>
  <si>
    <t>1664630079</t>
  </si>
  <si>
    <t>-1507337932</t>
  </si>
  <si>
    <t>-1909359983</t>
  </si>
  <si>
    <t>2038337670</t>
  </si>
  <si>
    <t>412943138</t>
  </si>
  <si>
    <t>1204109736</t>
  </si>
  <si>
    <t>148</t>
  </si>
  <si>
    <t>63154610</t>
  </si>
  <si>
    <t>pouzdro izolační potrubní s jednostrannou Al fólií max. 250/100 °C 108/50 mm</t>
  </si>
  <si>
    <t>2100537251</t>
  </si>
  <si>
    <t>756583998</t>
  </si>
  <si>
    <t>-288579528</t>
  </si>
  <si>
    <t>900640928</t>
  </si>
  <si>
    <t>-1913234862</t>
  </si>
  <si>
    <t>-1929101301</t>
  </si>
  <si>
    <t>1884847982</t>
  </si>
  <si>
    <t>-1526792557</t>
  </si>
  <si>
    <t>1730737237</t>
  </si>
  <si>
    <t>-1965625097</t>
  </si>
  <si>
    <t>-1594462000</t>
  </si>
  <si>
    <t>358107480</t>
  </si>
  <si>
    <t>28377067</t>
  </si>
  <si>
    <t>izolace tepelná potrubí z pěnového polyetylenu 63 x 25 mm</t>
  </si>
  <si>
    <t>-1055682285</t>
  </si>
  <si>
    <t>28377081</t>
  </si>
  <si>
    <t>izolace tepelná potrubí z pěnového polyetylenu 110 x 25 mm</t>
  </si>
  <si>
    <t>-1201561506</t>
  </si>
  <si>
    <t>-361021465</t>
  </si>
  <si>
    <t>28377085</t>
  </si>
  <si>
    <t>izolace tepelná potrubí z pěnového polyetylenu 134x25 mm</t>
  </si>
  <si>
    <t>2012281708</t>
  </si>
  <si>
    <t>-1249770192</t>
  </si>
  <si>
    <t>408219580</t>
  </si>
  <si>
    <t>-681897600</t>
  </si>
  <si>
    <t>-1177225098</t>
  </si>
  <si>
    <t>1426894850</t>
  </si>
  <si>
    <t>713463411.R006</t>
  </si>
  <si>
    <t>Potrubní izolace ze syntetického kaučuku 9/76 mm</t>
  </si>
  <si>
    <t>2068459233</t>
  </si>
  <si>
    <t>110</t>
  </si>
  <si>
    <t>-1619636058</t>
  </si>
  <si>
    <t>1247528188</t>
  </si>
  <si>
    <t>2014554682</t>
  </si>
  <si>
    <t>2139637900</t>
  </si>
  <si>
    <t>1633976062</t>
  </si>
  <si>
    <t>722130804</t>
  </si>
  <si>
    <t>Demontáž potrubí ocelové pozinkované závitové do DN 65</t>
  </si>
  <si>
    <t>1248061012</t>
  </si>
  <si>
    <t>-1266667738</t>
  </si>
  <si>
    <t>413235354</t>
  </si>
  <si>
    <t>990999304</t>
  </si>
  <si>
    <t>-1456880852</t>
  </si>
  <si>
    <t>722220865</t>
  </si>
  <si>
    <t>Demontáž armatur závitových se dvěma závity G 2 1/2</t>
  </si>
  <si>
    <t>-1310683054</t>
  </si>
  <si>
    <t>278397137</t>
  </si>
  <si>
    <t>1818792585</t>
  </si>
  <si>
    <t>256816251</t>
  </si>
  <si>
    <t>-142970541</t>
  </si>
  <si>
    <t>-2035665397</t>
  </si>
  <si>
    <t>833192713</t>
  </si>
  <si>
    <t>981152712</t>
  </si>
  <si>
    <t>722140108</t>
  </si>
  <si>
    <t>Potrubí vodovodní ocelové z ušlechtilé oceli spojované lisováním DN 65</t>
  </si>
  <si>
    <t>210522410</t>
  </si>
  <si>
    <t>792725653</t>
  </si>
  <si>
    <t>1447332920</t>
  </si>
  <si>
    <t>1861645407</t>
  </si>
  <si>
    <t>967073928</t>
  </si>
  <si>
    <t>722174007</t>
  </si>
  <si>
    <t>Potrubí vodovodní plastové PPR svar polyfuze PN 16 D 63 x 8,6 mm</t>
  </si>
  <si>
    <t>-1497058705</t>
  </si>
  <si>
    <t>722174008</t>
  </si>
  <si>
    <t>Potrubí vodovodní plastové PPR svar polyfuze PN 16 D 90 x 12,3 mm</t>
  </si>
  <si>
    <t>-739712586</t>
  </si>
  <si>
    <t>146</t>
  </si>
  <si>
    <t>722174073</t>
  </si>
  <si>
    <t>Potrubí vodovodní plastové kompenzační smyčka PPR svar polyfuze PN 20 D 25 x 4,2 mm</t>
  </si>
  <si>
    <t>524903282</t>
  </si>
  <si>
    <t>722174074</t>
  </si>
  <si>
    <t>Potrubí vodovodní plastové kompenzační smyčka PPR svar polyfuze PN 20 D 32 x 5,4 mm</t>
  </si>
  <si>
    <t>1070526852</t>
  </si>
  <si>
    <t>722174075</t>
  </si>
  <si>
    <t>Potrubí vodovodní plastové kompenzační smyčka PPR svar polyfuze PN 20 D 40 x 6,7 mm</t>
  </si>
  <si>
    <t>-1629763309</t>
  </si>
  <si>
    <t>722219103</t>
  </si>
  <si>
    <t>Montáž armatur vodovodních přírubových DN 65 ostatní typ</t>
  </si>
  <si>
    <t>-669148171</t>
  </si>
  <si>
    <t>153</t>
  </si>
  <si>
    <t>-2015834051</t>
  </si>
  <si>
    <t>154</t>
  </si>
  <si>
    <t>722229101</t>
  </si>
  <si>
    <t>Montáž vodovodních armatur s jedním závitem G 1/2 ostatní typ</t>
  </si>
  <si>
    <t>1919134130</t>
  </si>
  <si>
    <t>722231057</t>
  </si>
  <si>
    <t>Šoupátko mosazné G 2 1/2 PN 10 do 80°C s 2x vnitřním závitem</t>
  </si>
  <si>
    <t>406027055</t>
  </si>
  <si>
    <t>156</t>
  </si>
  <si>
    <t>-548465686</t>
  </si>
  <si>
    <t>155</t>
  </si>
  <si>
    <t>-1963300408</t>
  </si>
  <si>
    <t>2087749522</t>
  </si>
  <si>
    <t>-229865906</t>
  </si>
  <si>
    <t>712148823</t>
  </si>
  <si>
    <t>-697584929</t>
  </si>
  <si>
    <t>1333246873</t>
  </si>
  <si>
    <t>1828813835</t>
  </si>
  <si>
    <t>2131111943</t>
  </si>
  <si>
    <t>-2121763313</t>
  </si>
  <si>
    <t>524567668</t>
  </si>
  <si>
    <t>1224145161</t>
  </si>
  <si>
    <t>321821248</t>
  </si>
  <si>
    <t>722290229</t>
  </si>
  <si>
    <t>Zkouška těsnosti vodovodního potrubí ocelového do DN 100</t>
  </si>
  <si>
    <t>1162341081</t>
  </si>
  <si>
    <t>-456728137</t>
  </si>
  <si>
    <t>-1292769978</t>
  </si>
  <si>
    <t>-105354295</t>
  </si>
  <si>
    <t>1358445184</t>
  </si>
  <si>
    <t>374422662</t>
  </si>
  <si>
    <t>-181603099</t>
  </si>
  <si>
    <t>206987973</t>
  </si>
  <si>
    <t>1846301003</t>
  </si>
  <si>
    <t>-1195472739</t>
  </si>
  <si>
    <t>169514947</t>
  </si>
  <si>
    <t>-1691508570</t>
  </si>
  <si>
    <t>-1863939871</t>
  </si>
  <si>
    <t>260629902</t>
  </si>
  <si>
    <t>-2046314671</t>
  </si>
  <si>
    <t>889688980</t>
  </si>
  <si>
    <t>131195554</t>
  </si>
  <si>
    <t>-1692342317</t>
  </si>
  <si>
    <t>-1296689284</t>
  </si>
  <si>
    <t>-1984265694</t>
  </si>
  <si>
    <t>881680236</t>
  </si>
  <si>
    <t>-1738547171</t>
  </si>
  <si>
    <t>1487491940</t>
  </si>
  <si>
    <t>542838361</t>
  </si>
  <si>
    <t>-1993669777</t>
  </si>
  <si>
    <t>-1119065622</t>
  </si>
  <si>
    <t>147</t>
  </si>
  <si>
    <t>733122211</t>
  </si>
  <si>
    <t>Potrubí z uhlíkové oceli hladké spojované lisováním d108</t>
  </si>
  <si>
    <t>1745279135</t>
  </si>
  <si>
    <t>733123110.L0</t>
  </si>
  <si>
    <t>Příplatek k potrubí ocelovému za zhotovení přípojky z trubek ocelových lisovaných 3/8"</t>
  </si>
  <si>
    <t>1519889095</t>
  </si>
  <si>
    <t>1831459723</t>
  </si>
  <si>
    <t>-575364387</t>
  </si>
  <si>
    <t>28810909</t>
  </si>
  <si>
    <t>109538500</t>
  </si>
  <si>
    <t>-322283003</t>
  </si>
  <si>
    <t>1881175062</t>
  </si>
  <si>
    <t>150</t>
  </si>
  <si>
    <t>734109217</t>
  </si>
  <si>
    <t>Montáž armatury přírubové se dvěma přírubami PN 16 DN 100</t>
  </si>
  <si>
    <t>2002557616</t>
  </si>
  <si>
    <t>149</t>
  </si>
  <si>
    <t>734193117</t>
  </si>
  <si>
    <t>Klapka mezipřírubová uzavírací DN 100 PN 16 do 120°C disk tvárná litina</t>
  </si>
  <si>
    <t>-231918605</t>
  </si>
  <si>
    <t>152</t>
  </si>
  <si>
    <t>734209104</t>
  </si>
  <si>
    <t>Montáž armatury závitové s jedním závitem G 3/4</t>
  </si>
  <si>
    <t>1615757335</t>
  </si>
  <si>
    <t>734220101.0</t>
  </si>
  <si>
    <t>-2085043885</t>
  </si>
  <si>
    <t>1942347524</t>
  </si>
  <si>
    <t>151</t>
  </si>
  <si>
    <t>734291124</t>
  </si>
  <si>
    <t>Kohout plnící a vypouštěcí G 3/4 PN 10 do 90°C závitový</t>
  </si>
  <si>
    <t>1067470164</t>
  </si>
  <si>
    <t>734292712</t>
  </si>
  <si>
    <t>Kohout kulový přímý G 3/8 PN 42 do 185°C vnitřní závit</t>
  </si>
  <si>
    <t>-728373327</t>
  </si>
  <si>
    <t>1488380831</t>
  </si>
  <si>
    <t>-1767032560</t>
  </si>
  <si>
    <t>1105791308</t>
  </si>
  <si>
    <t>734292716</t>
  </si>
  <si>
    <t>Kohout kulový přímý G 1 1/4 PN 42 do 185°C vnitřní závit</t>
  </si>
  <si>
    <t>-227694591</t>
  </si>
  <si>
    <t>-1019455179</t>
  </si>
  <si>
    <t>-111026242</t>
  </si>
  <si>
    <t>-287275835</t>
  </si>
  <si>
    <t>-1221322159</t>
  </si>
  <si>
    <t>734209116</t>
  </si>
  <si>
    <t>Montáž armatury závitové s dvěma závity G 5/4</t>
  </si>
  <si>
    <t>-1404420458</t>
  </si>
  <si>
    <t>-1596440254</t>
  </si>
  <si>
    <t>1499399879</t>
  </si>
  <si>
    <t>-1808961486</t>
  </si>
  <si>
    <t>-227638021</t>
  </si>
  <si>
    <t>866734894</t>
  </si>
  <si>
    <t>619287207</t>
  </si>
  <si>
    <t>1430604475</t>
  </si>
  <si>
    <t>157</t>
  </si>
  <si>
    <t>387062305</t>
  </si>
  <si>
    <t>158</t>
  </si>
  <si>
    <t>1640945498</t>
  </si>
  <si>
    <t>159</t>
  </si>
  <si>
    <t>-1273070342</t>
  </si>
  <si>
    <t>2019/0032/06 - Spojovací chodba S3-CF</t>
  </si>
  <si>
    <t>-546741643</t>
  </si>
  <si>
    <t>1035336158</t>
  </si>
  <si>
    <t>135409403</t>
  </si>
  <si>
    <t>722174029</t>
  </si>
  <si>
    <t>Potrubí vodovodní plastové PPR svar polyfuze PN 20 D 90 x 12,3 mm</t>
  </si>
  <si>
    <t>-194161762</t>
  </si>
  <si>
    <t>722.001</t>
  </si>
  <si>
    <t>Signální folie</t>
  </si>
  <si>
    <t>757101883</t>
  </si>
  <si>
    <t>722.002</t>
  </si>
  <si>
    <t>Těsnící vložka pro prostup potrubí do objektu</t>
  </si>
  <si>
    <t>-1549109494</t>
  </si>
  <si>
    <t>722.003</t>
  </si>
  <si>
    <t>Přechod Fe/PPR</t>
  </si>
  <si>
    <t>1251228746</t>
  </si>
  <si>
    <t>722.004</t>
  </si>
  <si>
    <t>Chránička pro prostup potrubí do objektu</t>
  </si>
  <si>
    <t>-1623257886</t>
  </si>
  <si>
    <t>722.100</t>
  </si>
  <si>
    <t>Montáž plastového vodovodního rozvodu, vedeného v zemi</t>
  </si>
  <si>
    <t>-1132155536</t>
  </si>
  <si>
    <t>733.001</t>
  </si>
  <si>
    <t>Potrubí ocelové předizolované DN100+100/315, 2x 114,3x3,6, tl. řada PN25, Tmax=130 °C</t>
  </si>
  <si>
    <t>1478792060</t>
  </si>
  <si>
    <t>733.004</t>
  </si>
  <si>
    <t>Gumová průchodka stěnou 315 DN200</t>
  </si>
  <si>
    <t>-1702153018</t>
  </si>
  <si>
    <t>733.005</t>
  </si>
  <si>
    <t>Koncové těsnění izolace 2xDN125/400</t>
  </si>
  <si>
    <t>55908442</t>
  </si>
  <si>
    <t>733.006</t>
  </si>
  <si>
    <t>Montážní signální folie, šíře 220 mm</t>
  </si>
  <si>
    <t>-1244445037</t>
  </si>
  <si>
    <t>733.007</t>
  </si>
  <si>
    <t>Montážní sada D315 (smšťovací rukávy, uzavírací páska, odvz. zátky, tavné zátky, podpěrky a konektory detekčního vodiče</t>
  </si>
  <si>
    <t>1365690448</t>
  </si>
  <si>
    <t>733.008</t>
  </si>
  <si>
    <t>Krycí smrštitelné pouzdro vč. mastiku D315 l=600 mm</t>
  </si>
  <si>
    <t>-1185722936</t>
  </si>
  <si>
    <t>733.009</t>
  </si>
  <si>
    <t>Isocyanát na výrobu tvrdé polyuretanové pěny</t>
  </si>
  <si>
    <t>l</t>
  </si>
  <si>
    <t>631289345</t>
  </si>
  <si>
    <t>733.010</t>
  </si>
  <si>
    <t>Polyol mix pro pěnění spojů</t>
  </si>
  <si>
    <t>-537580853</t>
  </si>
  <si>
    <t>733.012</t>
  </si>
  <si>
    <t>Inspekční certifikáty dle EN 10 204/3.1</t>
  </si>
  <si>
    <t>-1257620098</t>
  </si>
  <si>
    <t>733.100</t>
  </si>
  <si>
    <t>Montáž teplovodu předizolovaného, vedeného v zemi</t>
  </si>
  <si>
    <t>%</t>
  </si>
  <si>
    <t>-794694935</t>
  </si>
  <si>
    <t>-1030949653</t>
  </si>
  <si>
    <t>-148832894</t>
  </si>
  <si>
    <t>-702106346</t>
  </si>
  <si>
    <t>2091977693</t>
  </si>
  <si>
    <t>1855818122</t>
  </si>
  <si>
    <t>733123110</t>
  </si>
  <si>
    <t>Příplatek k potrubí ocelovému hladkému za zhotovení přípojky z trubek ocelových hladkých do D 22x2,6</t>
  </si>
  <si>
    <t>-2132157435</t>
  </si>
  <si>
    <t>Zkouška těsnosti potrubí ocelové hladké do D 51x2,6</t>
  </si>
  <si>
    <t>-1640152383</t>
  </si>
  <si>
    <t>733.201</t>
  </si>
  <si>
    <t>Montážní a těsnící materiál pro vnitřní rozvod</t>
  </si>
  <si>
    <t>-1647222518</t>
  </si>
  <si>
    <t>733.202</t>
  </si>
  <si>
    <t>Pomocné ocelové úchyty pro volně vedené potrubí</t>
  </si>
  <si>
    <t>95415702</t>
  </si>
  <si>
    <t>R0001</t>
  </si>
  <si>
    <t>Stavební výpomoci (prostupy potrubí do pavilonů)</t>
  </si>
  <si>
    <t>-1974910554</t>
  </si>
  <si>
    <t>R0002</t>
  </si>
  <si>
    <t>Zemní práce - duální vedení potrubí</t>
  </si>
  <si>
    <t>-461312995</t>
  </si>
  <si>
    <t>Doprava</t>
  </si>
  <si>
    <t>1732906540</t>
  </si>
  <si>
    <t>Zaměření skutečného umístění Zaměření skutečného umístění nového teplovodu a potrubí studené vody</t>
  </si>
  <si>
    <t>-114786922</t>
  </si>
  <si>
    <t>Vytyčení stávajících potrubních sítí jejich správci</t>
  </si>
  <si>
    <t>711983298</t>
  </si>
  <si>
    <t>1892281271</t>
  </si>
  <si>
    <t>-668972475</t>
  </si>
  <si>
    <t>2191790</t>
  </si>
  <si>
    <t>2019/0032/07 - Pavilon CF</t>
  </si>
  <si>
    <t xml:space="preserve">    732 - Ústřední vytápění - strojovny</t>
  </si>
  <si>
    <t>-1290103458</t>
  </si>
  <si>
    <t>233048172</t>
  </si>
  <si>
    <t>797115434</t>
  </si>
  <si>
    <t>-484365683</t>
  </si>
  <si>
    <t>-1570144510</t>
  </si>
  <si>
    <t>1605301772</t>
  </si>
  <si>
    <t>918146568</t>
  </si>
  <si>
    <t>827354080</t>
  </si>
  <si>
    <t>-645872031</t>
  </si>
  <si>
    <t>-925851329</t>
  </si>
  <si>
    <t>63154045</t>
  </si>
  <si>
    <t>pouzdro izolační potrubní s jednostrannou Al fólií max. 250/100 °C 133/70 mm</t>
  </si>
  <si>
    <t>50576760</t>
  </si>
  <si>
    <t>-1827901720</t>
  </si>
  <si>
    <t>15044173</t>
  </si>
  <si>
    <t>1889711828</t>
  </si>
  <si>
    <t>-1621580260</t>
  </si>
  <si>
    <t>713463411.R007</t>
  </si>
  <si>
    <t>Potrubní izolace ze syntetického kaučuku 9/89 mm</t>
  </si>
  <si>
    <t>-1305809633</t>
  </si>
  <si>
    <t>998713102</t>
  </si>
  <si>
    <t>Přesun hmot tonážní pro izolace tepelné v objektech v do 12 m</t>
  </si>
  <si>
    <t>1243203125</t>
  </si>
  <si>
    <t>-1249978064</t>
  </si>
  <si>
    <t>-1193726767</t>
  </si>
  <si>
    <t>1638665126</t>
  </si>
  <si>
    <t>722130805</t>
  </si>
  <si>
    <t>Demontáž potrubí ocelové pozinkované závitové do DN 80</t>
  </si>
  <si>
    <t>-388680858</t>
  </si>
  <si>
    <t>-327702337</t>
  </si>
  <si>
    <t>-1643130168</t>
  </si>
  <si>
    <t>-214279458</t>
  </si>
  <si>
    <t>1364926602</t>
  </si>
  <si>
    <t>Nosná konzola pro vedení potrubí pod stropem (1x SV)</t>
  </si>
  <si>
    <t>-1564901981</t>
  </si>
  <si>
    <t>724752844</t>
  </si>
  <si>
    <t>443219026</t>
  </si>
  <si>
    <t>796419577</t>
  </si>
  <si>
    <t>722140109</t>
  </si>
  <si>
    <t>Potrubí vodovodní ocelové z ušlechtilé oceli spojované lisováním DN 80</t>
  </si>
  <si>
    <t>-1576943385</t>
  </si>
  <si>
    <t>722211123</t>
  </si>
  <si>
    <t>Šoupátko přírubové třmenové DN 65 PN 10 do 200°C těsnící sedlo nerez/nerez</t>
  </si>
  <si>
    <t>231214928</t>
  </si>
  <si>
    <t>722211124</t>
  </si>
  <si>
    <t>Šoupátko přírubové třmenové DN 80 PN 10 do 200°C těsnící sedlo nerez/nerez</t>
  </si>
  <si>
    <t>-1257871320</t>
  </si>
  <si>
    <t>1262436468</t>
  </si>
  <si>
    <t>722219104</t>
  </si>
  <si>
    <t>Montáž armatur vodovodních přírubových DN 80 ostatní typ</t>
  </si>
  <si>
    <t>-1227797351</t>
  </si>
  <si>
    <t>-2101662549</t>
  </si>
  <si>
    <t>-2107643020</t>
  </si>
  <si>
    <t>2141856097</t>
  </si>
  <si>
    <t>619714823</t>
  </si>
  <si>
    <t>-1166958212</t>
  </si>
  <si>
    <t>-1333773584</t>
  </si>
  <si>
    <t>-823881537</t>
  </si>
  <si>
    <t>1008783021</t>
  </si>
  <si>
    <t>-698948184</t>
  </si>
  <si>
    <t>-668015887</t>
  </si>
  <si>
    <t>1637465340</t>
  </si>
  <si>
    <t>985997796</t>
  </si>
  <si>
    <t>277921884</t>
  </si>
  <si>
    <t>-1158590029</t>
  </si>
  <si>
    <t>-1647453368</t>
  </si>
  <si>
    <t>1286039</t>
  </si>
  <si>
    <t>1973814483</t>
  </si>
  <si>
    <t>-1364866264</t>
  </si>
  <si>
    <t>733120832</t>
  </si>
  <si>
    <t>Demontáž potrubí ocelového hladkého do D 133</t>
  </si>
  <si>
    <t>589927149</t>
  </si>
  <si>
    <t>733120836</t>
  </si>
  <si>
    <t>Demontáž potrubí ocelového hladkého do D 159</t>
  </si>
  <si>
    <t>-1108369526</t>
  </si>
  <si>
    <t>537806173</t>
  </si>
  <si>
    <t>733191836</t>
  </si>
  <si>
    <t>Odřezání držáku potrubí třmenového do D 159 bez demontáže podpěr, konzol nebo výložníků</t>
  </si>
  <si>
    <t>-1142655623</t>
  </si>
  <si>
    <t>-1373068726</t>
  </si>
  <si>
    <t>93</t>
  </si>
  <si>
    <t>732110812</t>
  </si>
  <si>
    <t>Demontáž rozdělovače nebo sběrače do DN 200</t>
  </si>
  <si>
    <t>-1388888567</t>
  </si>
  <si>
    <t>732110812.1</t>
  </si>
  <si>
    <t>Demontáž tepelné izolace rozdělovače a sběrače</t>
  </si>
  <si>
    <t>-418845981</t>
  </si>
  <si>
    <t>1502538498</t>
  </si>
  <si>
    <t>-620996277</t>
  </si>
  <si>
    <t>734100813</t>
  </si>
  <si>
    <t>Demontáž armatury přírubové se dvěma přírubami do DN 150</t>
  </si>
  <si>
    <t>534474853</t>
  </si>
  <si>
    <t>734100814</t>
  </si>
  <si>
    <t>Demontáž armatury přírubové se dvěma přírubami do DN 200</t>
  </si>
  <si>
    <t>-1892240272</t>
  </si>
  <si>
    <t>-535399400</t>
  </si>
  <si>
    <t>1551179466</t>
  </si>
  <si>
    <t>-1396712454</t>
  </si>
  <si>
    <t>-413364223</t>
  </si>
  <si>
    <t>899884143</t>
  </si>
  <si>
    <t>1328729820</t>
  </si>
  <si>
    <t>732</t>
  </si>
  <si>
    <t>Ústřední vytápění - strojovny</t>
  </si>
  <si>
    <t>732111139</t>
  </si>
  <si>
    <t>Tělesa rozdělovačů a sběračů DN 200 z trub ocelových bezešvých 1 m</t>
  </si>
  <si>
    <t>-690102794</t>
  </si>
  <si>
    <t>732111239</t>
  </si>
  <si>
    <t>Příplatek k rozdělovačům a sběračům za každých dalších 0,5 m tělesa DN 200</t>
  </si>
  <si>
    <t>2031693213</t>
  </si>
  <si>
    <t>732111312</t>
  </si>
  <si>
    <t>Trubková hrdla rozdělovačů a sběračů bez přírub do DN 20</t>
  </si>
  <si>
    <t>-678836248</t>
  </si>
  <si>
    <t>732111316</t>
  </si>
  <si>
    <t>Trubková hrdla rozdělovačů a sběračů bez přírub DN 40</t>
  </si>
  <si>
    <t>1891231102</t>
  </si>
  <si>
    <t>732111322</t>
  </si>
  <si>
    <t>Trubková hrdla rozdělovačů a sběračů bez přírub DN 65</t>
  </si>
  <si>
    <t>1128470594</t>
  </si>
  <si>
    <t>732111328</t>
  </si>
  <si>
    <t>Trubková hrdla rozdělovačů a sběračů bez přírub DN 100</t>
  </si>
  <si>
    <t>1775371040</t>
  </si>
  <si>
    <t>732111332</t>
  </si>
  <si>
    <t>Trubková hrdla rozdělovačů a sběračů bez přírub DN 125</t>
  </si>
  <si>
    <t>-527792900</t>
  </si>
  <si>
    <t>732.R01</t>
  </si>
  <si>
    <t>Nátěr tělesa rozdělovače a sběrače (1x základní + 2x vrchní)</t>
  </si>
  <si>
    <t>-1894001138</t>
  </si>
  <si>
    <t>732.R02</t>
  </si>
  <si>
    <t>Tepelná izolace tělesa rozdělovače a sběrače (tl. 80 mm)</t>
  </si>
  <si>
    <t>-1895099811</t>
  </si>
  <si>
    <t>732199100</t>
  </si>
  <si>
    <t>Montáž orientačních štítků</t>
  </si>
  <si>
    <t>-1961680643</t>
  </si>
  <si>
    <t>620707461</t>
  </si>
  <si>
    <t>-276690355</t>
  </si>
  <si>
    <t>733121133</t>
  </si>
  <si>
    <t>Potrubí ocelové hladké bezešvé běžné nízkotlaké D 133x5,0</t>
  </si>
  <si>
    <t>-709821999</t>
  </si>
  <si>
    <t>133970623</t>
  </si>
  <si>
    <t>856769578</t>
  </si>
  <si>
    <t>-2032999171</t>
  </si>
  <si>
    <t>-954092972</t>
  </si>
  <si>
    <t>-599367349</t>
  </si>
  <si>
    <t>-1805545426</t>
  </si>
  <si>
    <t>-1665921956</t>
  </si>
  <si>
    <t>-288299119</t>
  </si>
  <si>
    <t>-1389843662</t>
  </si>
  <si>
    <t>-587022759</t>
  </si>
  <si>
    <t>1838581158</t>
  </si>
  <si>
    <t>-135002221</t>
  </si>
  <si>
    <t>733190232</t>
  </si>
  <si>
    <t>Zkouška těsnosti potrubí ocelové hladké přes D 89x5,0 do D 133x5,0</t>
  </si>
  <si>
    <t>-1636312931</t>
  </si>
  <si>
    <t>998733102</t>
  </si>
  <si>
    <t xml:space="preserve">Přesun hmot tonážní pro rozvody potrubí v objektech </t>
  </si>
  <si>
    <t>-1622059906</t>
  </si>
  <si>
    <t>734109113</t>
  </si>
  <si>
    <t>Montáž armatury přírubové se dvěma přírubami PN 6 DN 40</t>
  </si>
  <si>
    <t>560746822</t>
  </si>
  <si>
    <t>184826557</t>
  </si>
  <si>
    <t>734109117</t>
  </si>
  <si>
    <t>Montáž armatury přírubové se dvěma přírubami PN 6 DN 100</t>
  </si>
  <si>
    <t>969804282</t>
  </si>
  <si>
    <t>734109118</t>
  </si>
  <si>
    <t>Montáž armatury přírubové se dvěma přírubami PN 6 DN 125</t>
  </si>
  <si>
    <t>-946441370</t>
  </si>
  <si>
    <t>734173213</t>
  </si>
  <si>
    <t>Spoj přírubový PN 6/I do 200°C DN 40</t>
  </si>
  <si>
    <t>259386761</t>
  </si>
  <si>
    <t>734173216</t>
  </si>
  <si>
    <t>Spoj přírubový PN 6/I do 200°C DN 65</t>
  </si>
  <si>
    <t>-1519521479</t>
  </si>
  <si>
    <t>734173218</t>
  </si>
  <si>
    <t>Spoj přírubový PN 6/I do 200°C DN 100</t>
  </si>
  <si>
    <t>1984492593</t>
  </si>
  <si>
    <t>734173221</t>
  </si>
  <si>
    <t>Spoj přírubový PN 6/I do 200°C DN 125</t>
  </si>
  <si>
    <t>1661832891</t>
  </si>
  <si>
    <t>-947616100</t>
  </si>
  <si>
    <t>-779572948</t>
  </si>
  <si>
    <t>734193118</t>
  </si>
  <si>
    <t>Klapka mezipřírubová uzavírací DN 125 PN 16 do 120°C disk tvárná litina</t>
  </si>
  <si>
    <t>-1025687733</t>
  </si>
  <si>
    <t>124972049</t>
  </si>
  <si>
    <t>-59927867</t>
  </si>
  <si>
    <t>734209112</t>
  </si>
  <si>
    <t>Montáž armatury závitové s dvěma závity G 3/8</t>
  </si>
  <si>
    <t>1286806410</t>
  </si>
  <si>
    <t>2073051070</t>
  </si>
  <si>
    <t>-948180735</t>
  </si>
  <si>
    <t>1723340022</t>
  </si>
  <si>
    <t>734209117</t>
  </si>
  <si>
    <t>Montáž armatury závitové s dvěma závity G 6/4</t>
  </si>
  <si>
    <t>-1735951272</t>
  </si>
  <si>
    <t>734211119</t>
  </si>
  <si>
    <t>Ventil závitový odvzdušňovací G 3/8 PN 14 do 120°C</t>
  </si>
  <si>
    <t>-805780296</t>
  </si>
  <si>
    <t>-1901246755</t>
  </si>
  <si>
    <t>2074855635</t>
  </si>
  <si>
    <t>-66796580</t>
  </si>
  <si>
    <t>643855506</t>
  </si>
  <si>
    <t>-581361814</t>
  </si>
  <si>
    <t>-1433206036</t>
  </si>
  <si>
    <t>-918195877</t>
  </si>
  <si>
    <t>414068147</t>
  </si>
  <si>
    <t>734292717</t>
  </si>
  <si>
    <t>Kohout kulový přímý G 1 1/2 PN 42 do 185°C vnitřní závit</t>
  </si>
  <si>
    <t>832447101</t>
  </si>
  <si>
    <t>734411101</t>
  </si>
  <si>
    <t>Teploměr technický s pevným stonkem a jímkou zadní připojení průměr 63 mm délky 50 mm</t>
  </si>
  <si>
    <t>-2119246228</t>
  </si>
  <si>
    <t>734421102</t>
  </si>
  <si>
    <t>Tlakoměr s pevným stonkem a zpětnou klapkou tlak 0-16 bar průměr 63 mm spodní připojení</t>
  </si>
  <si>
    <t>-1526167950</t>
  </si>
  <si>
    <t>-1743829406</t>
  </si>
  <si>
    <t>47228523</t>
  </si>
  <si>
    <t>661084607</t>
  </si>
  <si>
    <t>-1938529780</t>
  </si>
  <si>
    <t>-91481262</t>
  </si>
  <si>
    <t>287055417</t>
  </si>
  <si>
    <t>-1536918793</t>
  </si>
  <si>
    <t>2019/0032/08 - Spojovací chodba CF-U1</t>
  </si>
  <si>
    <t>722174028</t>
  </si>
  <si>
    <t>Potrubí vodovodní plastové PPR svar polyfuze PN 20 D 75 x 10,3 mm</t>
  </si>
  <si>
    <t>1113417253</t>
  </si>
  <si>
    <t>-895756983</t>
  </si>
  <si>
    <t>-1146336317</t>
  </si>
  <si>
    <t>-1523220407</t>
  </si>
  <si>
    <t>1360469522</t>
  </si>
  <si>
    <t>776757331</t>
  </si>
  <si>
    <t>-1477950388</t>
  </si>
  <si>
    <t>Potrubí ocelové předizolované DN125+125/400, 2x 139,7x3,6, tl. řada PN25, Tmax=130 °C</t>
  </si>
  <si>
    <t>564124093</t>
  </si>
  <si>
    <t>733.002</t>
  </si>
  <si>
    <t>Předizolovaný oblouk horizontální DN125+125/400 80°, 2x 139,7x3,6, tl. řada PN25, Tmax = 130 °C</t>
  </si>
  <si>
    <t>1453814208</t>
  </si>
  <si>
    <t>733.003</t>
  </si>
  <si>
    <t>Předizolovaný oblouk horizontální DN125+125/400 10°, 2x 139,7x3,6, tl. řada PN25, Tmax = 130 °C</t>
  </si>
  <si>
    <t>-1717612595</t>
  </si>
  <si>
    <t>Gumová průchodka stěnou 400 DN250</t>
  </si>
  <si>
    <t>-993369629</t>
  </si>
  <si>
    <t>Koncové těsnění ïzolace 2xDN125/400</t>
  </si>
  <si>
    <t>493486800</t>
  </si>
  <si>
    <t>1781930415</t>
  </si>
  <si>
    <t>Montážní sada D400 (smšťovací rukávy, uzavírací páska, odvz. zátky, tavné zátky, podpěrky a konektory detekčního vodiče</t>
  </si>
  <si>
    <t>-1481607523</t>
  </si>
  <si>
    <t>Krycí smrštitelné pouzdro vč. mastiku D400 l=600 mm</t>
  </si>
  <si>
    <t>505465375</t>
  </si>
  <si>
    <t>1428329151</t>
  </si>
  <si>
    <t>158731464</t>
  </si>
  <si>
    <t>733.011</t>
  </si>
  <si>
    <t>Dilatační podložka 2000x1000x40 mm, PE pěna, 26 vrypů</t>
  </si>
  <si>
    <t>-556269116</t>
  </si>
  <si>
    <t>-1431142157</t>
  </si>
  <si>
    <t>-1038929638</t>
  </si>
  <si>
    <t>-1791060667</t>
  </si>
  <si>
    <t>-2070297065</t>
  </si>
  <si>
    <t>-230669645</t>
  </si>
  <si>
    <t>-557720474</t>
  </si>
  <si>
    <t>-1443095257</t>
  </si>
  <si>
    <t>Příplatek k potrubí ocelovému hladkému za zhotovení přípojky z trubek ocelových hladkých DO D 22x2,6</t>
  </si>
  <si>
    <t>-1242286800</t>
  </si>
  <si>
    <t>1751894292</t>
  </si>
  <si>
    <t>-794982992</t>
  </si>
  <si>
    <t>1035905011</t>
  </si>
  <si>
    <t>-2041640761</t>
  </si>
  <si>
    <t>-1037897328</t>
  </si>
  <si>
    <t>R0002.2</t>
  </si>
  <si>
    <t>Zemní práce - jednoduché vedení potrubí</t>
  </si>
  <si>
    <t>-607879095</t>
  </si>
  <si>
    <t>R0002.3</t>
  </si>
  <si>
    <t>Povrchová úprava po provedeném výkopu - asfaltování</t>
  </si>
  <si>
    <t>591355441</t>
  </si>
  <si>
    <t>-1160630450</t>
  </si>
  <si>
    <t>Zaměření skutečného umístění nového teplovodu a potrubí studené vody</t>
  </si>
  <si>
    <t>831933509</t>
  </si>
  <si>
    <t>-1763376546</t>
  </si>
  <si>
    <t>-414038190</t>
  </si>
  <si>
    <t>1116696836</t>
  </si>
  <si>
    <t>-1745556883</t>
  </si>
  <si>
    <t>2019/0032/09 - Pavilon U1 + chodba U1-TV</t>
  </si>
  <si>
    <t>1811880206</t>
  </si>
  <si>
    <t>-840774460</t>
  </si>
  <si>
    <t>187767344</t>
  </si>
  <si>
    <t>-555803205</t>
  </si>
  <si>
    <t>958610047</t>
  </si>
  <si>
    <t>-801329783</t>
  </si>
  <si>
    <t>-928630175</t>
  </si>
  <si>
    <t>13258949</t>
  </si>
  <si>
    <t>1697862780</t>
  </si>
  <si>
    <t>63154608</t>
  </si>
  <si>
    <t>pouzdro izolační potrubní s jednostrannou Al fólií max. 250/100 °C 89/50 mm</t>
  </si>
  <si>
    <t>-1751791900</t>
  </si>
  <si>
    <t>-998335903</t>
  </si>
  <si>
    <t>1612048519</t>
  </si>
  <si>
    <t>1657902533</t>
  </si>
  <si>
    <t>-2053136575</t>
  </si>
  <si>
    <t>155773417</t>
  </si>
  <si>
    <t>-615318283</t>
  </si>
  <si>
    <t>545159627</t>
  </si>
  <si>
    <t>-1919498299</t>
  </si>
  <si>
    <t>34581929</t>
  </si>
  <si>
    <t>1995668676</t>
  </si>
  <si>
    <t>1697677922</t>
  </si>
  <si>
    <t>1733646383</t>
  </si>
  <si>
    <t>2077381533</t>
  </si>
  <si>
    <t>-42089173</t>
  </si>
  <si>
    <t>131660520</t>
  </si>
  <si>
    <t>-154631974</t>
  </si>
  <si>
    <t>-2113934484</t>
  </si>
  <si>
    <t>158702434</t>
  </si>
  <si>
    <t>1009294722</t>
  </si>
  <si>
    <t>-1404665095</t>
  </si>
  <si>
    <t>-1992474898</t>
  </si>
  <si>
    <t>-1504501480</t>
  </si>
  <si>
    <t>-1499098838</t>
  </si>
  <si>
    <t>-560359869</t>
  </si>
  <si>
    <t>-422042948</t>
  </si>
  <si>
    <t>-1800468561</t>
  </si>
  <si>
    <t>-382878775</t>
  </si>
  <si>
    <t>-663874994</t>
  </si>
  <si>
    <t>-104825901</t>
  </si>
  <si>
    <t>1788272959</t>
  </si>
  <si>
    <t>Nosná konzola pro vedení potrubí pod stropem (SV+2xTV+2xC)</t>
  </si>
  <si>
    <t>1911374854</t>
  </si>
  <si>
    <t>-963752924</t>
  </si>
  <si>
    <t>-1950286734</t>
  </si>
  <si>
    <t>-122889192</t>
  </si>
  <si>
    <t>2067288659</t>
  </si>
  <si>
    <t>1288031721</t>
  </si>
  <si>
    <t>681098378</t>
  </si>
  <si>
    <t>40555458</t>
  </si>
  <si>
    <t>-543922350</t>
  </si>
  <si>
    <t>-55457101</t>
  </si>
  <si>
    <t>1866775135</t>
  </si>
  <si>
    <t>-1384667955</t>
  </si>
  <si>
    <t>-1828491381</t>
  </si>
  <si>
    <t>639963682</t>
  </si>
  <si>
    <t>-1871905094</t>
  </si>
  <si>
    <t>852004797</t>
  </si>
  <si>
    <t>1551712105</t>
  </si>
  <si>
    <t>1817566628</t>
  </si>
  <si>
    <t>-1093828772</t>
  </si>
  <si>
    <t>631216286</t>
  </si>
  <si>
    <t>-1404935867</t>
  </si>
  <si>
    <t>-110825170</t>
  </si>
  <si>
    <t>1994229615</t>
  </si>
  <si>
    <t>-1500977886</t>
  </si>
  <si>
    <t>1529919419</t>
  </si>
  <si>
    <t>1302620904</t>
  </si>
  <si>
    <t>-1087463297</t>
  </si>
  <si>
    <t>-1738519079</t>
  </si>
  <si>
    <t>1045006703</t>
  </si>
  <si>
    <t>392981628</t>
  </si>
  <si>
    <t>1616833345</t>
  </si>
  <si>
    <t>-1482416124</t>
  </si>
  <si>
    <t>1854103801</t>
  </si>
  <si>
    <t>1660948840</t>
  </si>
  <si>
    <t>561549924</t>
  </si>
  <si>
    <t>-383484953</t>
  </si>
  <si>
    <t>1375197930</t>
  </si>
  <si>
    <t>1873752502</t>
  </si>
  <si>
    <t>1147743964</t>
  </si>
  <si>
    <t>1185937195</t>
  </si>
  <si>
    <t>1337155448</t>
  </si>
  <si>
    <t>-1820673015</t>
  </si>
  <si>
    <t>-866479626</t>
  </si>
  <si>
    <t>-467697706</t>
  </si>
  <si>
    <t>1369698673</t>
  </si>
  <si>
    <t>-1661737372</t>
  </si>
  <si>
    <t>825588519</t>
  </si>
  <si>
    <t>1846329736</t>
  </si>
  <si>
    <t>733121225</t>
  </si>
  <si>
    <t>Potrubí ocelové hladké bezešvé v kotelnách nebo strojovnách D 89x3,6</t>
  </si>
  <si>
    <t>-1013066354</t>
  </si>
  <si>
    <t>733121232</t>
  </si>
  <si>
    <t>Potrubí ocelové hladké bezešvé v kotelnách nebo strojovnách D 133x4</t>
  </si>
  <si>
    <t>1764181156</t>
  </si>
  <si>
    <t>-563486658</t>
  </si>
  <si>
    <t>358177682</t>
  </si>
  <si>
    <t>320572495</t>
  </si>
  <si>
    <t>-1209447940</t>
  </si>
  <si>
    <t>2071636223</t>
  </si>
  <si>
    <t>991744478</t>
  </si>
  <si>
    <t>1912527209</t>
  </si>
  <si>
    <t>-2016135591</t>
  </si>
  <si>
    <t>1909235923</t>
  </si>
  <si>
    <t>758770196</t>
  </si>
  <si>
    <t>-1717601816</t>
  </si>
  <si>
    <t>733123114.L</t>
  </si>
  <si>
    <t>Příplatek k potrubí ocelovému hladkému za zhotovení přípojky z trubek ocelových 1"</t>
  </si>
  <si>
    <t>-1051921456</t>
  </si>
  <si>
    <t>-1789371083</t>
  </si>
  <si>
    <t>-209810077</t>
  </si>
  <si>
    <t>1636056052</t>
  </si>
  <si>
    <t>735639183</t>
  </si>
  <si>
    <t>734109218</t>
  </si>
  <si>
    <t>Montáž armatury přírubové se dvěma přírubami PN 16 DN 125</t>
  </si>
  <si>
    <t>-1686915985</t>
  </si>
  <si>
    <t>1587861870</t>
  </si>
  <si>
    <t>433312587</t>
  </si>
  <si>
    <t>-864178571</t>
  </si>
  <si>
    <t>-247664098</t>
  </si>
  <si>
    <t>384868799</t>
  </si>
  <si>
    <t>-216797431</t>
  </si>
  <si>
    <t>268030616</t>
  </si>
  <si>
    <t>680537923</t>
  </si>
  <si>
    <t>-1605584501</t>
  </si>
  <si>
    <t>1490121023</t>
  </si>
  <si>
    <t>668730002</t>
  </si>
  <si>
    <t>1403516360</t>
  </si>
  <si>
    <t>-848884553</t>
  </si>
  <si>
    <t>805924683</t>
  </si>
  <si>
    <t>-1511976433</t>
  </si>
  <si>
    <t>1250434217</t>
  </si>
  <si>
    <t>-1270910574</t>
  </si>
  <si>
    <t>1691567310</t>
  </si>
  <si>
    <t>R 001.1</t>
  </si>
  <si>
    <t>Nátěr potrubí 1x  zákl. od  DN 50 do DN 100 do 120 stC</t>
  </si>
  <si>
    <t>-2104117135</t>
  </si>
  <si>
    <t>R 001.2</t>
  </si>
  <si>
    <t>Nátěr potrubí 1x  zákl. od  DN 100 do DN 150 do 120 stC</t>
  </si>
  <si>
    <t>-1875254189</t>
  </si>
  <si>
    <t>R002.0</t>
  </si>
  <si>
    <t>Podpůrný žlab pozinkový d32</t>
  </si>
  <si>
    <t>-440023931</t>
  </si>
  <si>
    <t>R002.1</t>
  </si>
  <si>
    <t>Podpůrný žlab pozinkový d40</t>
  </si>
  <si>
    <t>-2091151719</t>
  </si>
  <si>
    <t>R002.2</t>
  </si>
  <si>
    <t>Podpůrný žlab pozinkový d50</t>
  </si>
  <si>
    <t>1058819080</t>
  </si>
  <si>
    <t>R002.3</t>
  </si>
  <si>
    <t>Podpůrný žlab pozinkový d63</t>
  </si>
  <si>
    <t>-482762620</t>
  </si>
  <si>
    <t>1465968375</t>
  </si>
  <si>
    <t>1072964728</t>
  </si>
  <si>
    <t>1469856968</t>
  </si>
  <si>
    <t>-979754103</t>
  </si>
  <si>
    <t>99023291</t>
  </si>
  <si>
    <t>Topná zkouška</t>
  </si>
  <si>
    <t>h</t>
  </si>
  <si>
    <t>715897527</t>
  </si>
  <si>
    <t>Realizační dokumentace stavby</t>
  </si>
  <si>
    <t>676760842</t>
  </si>
  <si>
    <t>Dokumentace skutečného provedení stavby</t>
  </si>
  <si>
    <t>-1853315761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</si>
</sst>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26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31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31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39</v>
      </c>
      <c r="E29" s="42"/>
      <c r="F29" s="28" t="s">
        <v>40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ROUND(AV94,2)</f>
        <v>0</v>
      </c>
      <c r="AL29" s="42"/>
      <c r="AM29" s="42"/>
      <c r="AN29" s="42"/>
      <c r="AO29" s="42"/>
      <c r="AP29" s="42"/>
      <c r="AQ29" s="42"/>
      <c r="AR29" s="45"/>
      <c r="BE29" s="46"/>
    </row>
    <row r="30" spans="2:57" s="2" customFormat="1" ht="14.4" customHeight="1">
      <c r="B30" s="41"/>
      <c r="C30" s="42"/>
      <c r="D30" s="42"/>
      <c r="E30" s="42"/>
      <c r="F30" s="28" t="s">
        <v>41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ROUND(AW94,2)</f>
        <v>0</v>
      </c>
      <c r="AL30" s="42"/>
      <c r="AM30" s="42"/>
      <c r="AN30" s="42"/>
      <c r="AO30" s="42"/>
      <c r="AP30" s="42"/>
      <c r="AQ30" s="42"/>
      <c r="AR30" s="45"/>
      <c r="BE30" s="46"/>
    </row>
    <row r="31" spans="2:57" s="2" customFormat="1" ht="14.4" customHeight="1" hidden="1">
      <c r="B31" s="41"/>
      <c r="C31" s="42"/>
      <c r="D31" s="42"/>
      <c r="E31" s="42"/>
      <c r="F31" s="28" t="s">
        <v>42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spans="2:57" s="2" customFormat="1" ht="14.4" customHeight="1" hidden="1">
      <c r="B32" s="41"/>
      <c r="C32" s="42"/>
      <c r="D32" s="42"/>
      <c r="E32" s="42"/>
      <c r="F32" s="28" t="s">
        <v>43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spans="2:57" s="2" customFormat="1" ht="14.4" customHeight="1" hidden="1">
      <c r="B33" s="41"/>
      <c r="C33" s="42"/>
      <c r="D33" s="42"/>
      <c r="E33" s="42"/>
      <c r="F33" s="28" t="s">
        <v>44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7"/>
      <c r="D35" s="48" t="s">
        <v>45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46</v>
      </c>
      <c r="U35" s="49"/>
      <c r="V35" s="49"/>
      <c r="W35" s="49"/>
      <c r="X35" s="51" t="s">
        <v>47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2:44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" customHeight="1">
      <c r="B49" s="34"/>
      <c r="C49" s="35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">
      <c r="B60" s="34"/>
      <c r="C60" s="35"/>
      <c r="D60" s="56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50</v>
      </c>
      <c r="AI60" s="37"/>
      <c r="AJ60" s="37"/>
      <c r="AK60" s="37"/>
      <c r="AL60" s="37"/>
      <c r="AM60" s="56" t="s">
        <v>51</v>
      </c>
      <c r="AN60" s="37"/>
      <c r="AO60" s="37"/>
      <c r="AP60" s="35"/>
      <c r="AQ60" s="35"/>
      <c r="AR60" s="39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">
      <c r="B64" s="34"/>
      <c r="C64" s="35"/>
      <c r="D64" s="54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53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">
      <c r="B75" s="34"/>
      <c r="C75" s="35"/>
      <c r="D75" s="56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50</v>
      </c>
      <c r="AI75" s="37"/>
      <c r="AJ75" s="37"/>
      <c r="AK75" s="37"/>
      <c r="AL75" s="37"/>
      <c r="AM75" s="56" t="s">
        <v>51</v>
      </c>
      <c r="AN75" s="37"/>
      <c r="AO75" s="37"/>
      <c r="AP75" s="35"/>
      <c r="AQ75" s="35"/>
      <c r="AR75" s="39"/>
    </row>
    <row r="76" spans="2:44" s="1" customFormat="1" ht="1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pans="2:44" s="1" customFormat="1" ht="6.95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pans="2:44" s="1" customFormat="1" ht="6.95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pans="2:44" s="1" customFormat="1" ht="24.95" customHeight="1">
      <c r="B82" s="34"/>
      <c r="C82" s="19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pans="2:4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2019/0032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2:44" s="4" customFormat="1" ht="36.95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Oprava potrubních rozvodů ZŠ Tolstého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pans="2:44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>Klatovy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IF(AN8="","",AN8)</f>
        <v>7. 3. 2019</v>
      </c>
      <c r="AN87" s="70"/>
      <c r="AO87" s="35"/>
      <c r="AP87" s="35"/>
      <c r="AQ87" s="35"/>
      <c r="AR87" s="39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pans="2:56" s="1" customFormat="1" ht="15.15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71" t="str">
        <f>IF(E17="","",E17)</f>
        <v xml:space="preserve"> </v>
      </c>
      <c r="AN89" s="62"/>
      <c r="AO89" s="62"/>
      <c r="AP89" s="62"/>
      <c r="AQ89" s="35"/>
      <c r="AR89" s="39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pans="2:56" s="1" customFormat="1" ht="15.15" customHeight="1"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62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71" t="str">
        <f>IF(E20="","",E20)</f>
        <v>Jan Štětka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pans="2:56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pans="2:56" s="1" customFormat="1" ht="29.25" customHeight="1">
      <c r="B92" s="34"/>
      <c r="C92" s="84" t="s">
        <v>56</v>
      </c>
      <c r="D92" s="85"/>
      <c r="E92" s="85"/>
      <c r="F92" s="85"/>
      <c r="G92" s="85"/>
      <c r="H92" s="86"/>
      <c r="I92" s="87" t="s">
        <v>57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58</v>
      </c>
      <c r="AH92" s="85"/>
      <c r="AI92" s="85"/>
      <c r="AJ92" s="85"/>
      <c r="AK92" s="85"/>
      <c r="AL92" s="85"/>
      <c r="AM92" s="85"/>
      <c r="AN92" s="87" t="s">
        <v>59</v>
      </c>
      <c r="AO92" s="85"/>
      <c r="AP92" s="89"/>
      <c r="AQ92" s="90" t="s">
        <v>60</v>
      </c>
      <c r="AR92" s="39"/>
      <c r="AS92" s="91" t="s">
        <v>61</v>
      </c>
      <c r="AT92" s="92" t="s">
        <v>62</v>
      </c>
      <c r="AU92" s="92" t="s">
        <v>63</v>
      </c>
      <c r="AV92" s="92" t="s">
        <v>64</v>
      </c>
      <c r="AW92" s="92" t="s">
        <v>65</v>
      </c>
      <c r="AX92" s="92" t="s">
        <v>66</v>
      </c>
      <c r="AY92" s="92" t="s">
        <v>67</v>
      </c>
      <c r="AZ92" s="92" t="s">
        <v>68</v>
      </c>
      <c r="BA92" s="92" t="s">
        <v>69</v>
      </c>
      <c r="BB92" s="92" t="s">
        <v>70</v>
      </c>
      <c r="BC92" s="92" t="s">
        <v>71</v>
      </c>
      <c r="BD92" s="93" t="s">
        <v>72</v>
      </c>
    </row>
    <row r="93" spans="2:56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pans="2:90" s="5" customFormat="1" ht="32.4" customHeight="1">
      <c r="B94" s="97"/>
      <c r="C94" s="98" t="s">
        <v>73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ROUND(SUM(AG95:AG104),2)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ROUND(SUM(AS95:AS104),2)</f>
        <v>0</v>
      </c>
      <c r="AT94" s="105">
        <f>ROUND(SUM(AV94:AW94),2)</f>
        <v>0</v>
      </c>
      <c r="AU94" s="106">
        <f>ROUND(SUM(AU95:AU104),5)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ROUND(SUM(AZ95:AZ104),2)</f>
        <v>0</v>
      </c>
      <c r="BA94" s="105">
        <f>ROUND(SUM(BA95:BA104),2)</f>
        <v>0</v>
      </c>
      <c r="BB94" s="105">
        <f>ROUND(SUM(BB95:BB104),2)</f>
        <v>0</v>
      </c>
      <c r="BC94" s="105">
        <f>ROUND(SUM(BC95:BC104),2)</f>
        <v>0</v>
      </c>
      <c r="BD94" s="107">
        <f>ROUND(SUM(BD95:BD104),2)</f>
        <v>0</v>
      </c>
      <c r="BS94" s="108" t="s">
        <v>74</v>
      </c>
      <c r="BT94" s="108" t="s">
        <v>75</v>
      </c>
      <c r="BU94" s="109" t="s">
        <v>76</v>
      </c>
      <c r="BV94" s="108" t="s">
        <v>77</v>
      </c>
      <c r="BW94" s="108" t="s">
        <v>5</v>
      </c>
      <c r="BX94" s="108" t="s">
        <v>78</v>
      </c>
      <c r="CL94" s="108" t="s">
        <v>1</v>
      </c>
    </row>
    <row r="95" spans="1:91" s="6" customFormat="1" ht="27" customHeight="1">
      <c r="A95" s="110" t="s">
        <v>79</v>
      </c>
      <c r="B95" s="111"/>
      <c r="C95" s="112"/>
      <c r="D95" s="113" t="s">
        <v>80</v>
      </c>
      <c r="E95" s="113"/>
      <c r="F95" s="113"/>
      <c r="G95" s="113"/>
      <c r="H95" s="113"/>
      <c r="I95" s="114"/>
      <c r="J95" s="113" t="s">
        <v>81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'2019-0032-01A - Pavilon TV'!J30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82</v>
      </c>
      <c r="AR95" s="117"/>
      <c r="AS95" s="118">
        <v>0</v>
      </c>
      <c r="AT95" s="119">
        <f>ROUND(SUM(AV95:AW95),2)</f>
        <v>0</v>
      </c>
      <c r="AU95" s="120">
        <f>'2019-0032-01A - Pavilon TV'!P124</f>
        <v>0</v>
      </c>
      <c r="AV95" s="119">
        <f>'2019-0032-01A - Pavilon TV'!J33</f>
        <v>0</v>
      </c>
      <c r="AW95" s="119">
        <f>'2019-0032-01A - Pavilon TV'!J34</f>
        <v>0</v>
      </c>
      <c r="AX95" s="119">
        <f>'2019-0032-01A - Pavilon TV'!J35</f>
        <v>0</v>
      </c>
      <c r="AY95" s="119">
        <f>'2019-0032-01A - Pavilon TV'!J36</f>
        <v>0</v>
      </c>
      <c r="AZ95" s="119">
        <f>'2019-0032-01A - Pavilon TV'!F33</f>
        <v>0</v>
      </c>
      <c r="BA95" s="119">
        <f>'2019-0032-01A - Pavilon TV'!F34</f>
        <v>0</v>
      </c>
      <c r="BB95" s="119">
        <f>'2019-0032-01A - Pavilon TV'!F35</f>
        <v>0</v>
      </c>
      <c r="BC95" s="119">
        <f>'2019-0032-01A - Pavilon TV'!F36</f>
        <v>0</v>
      </c>
      <c r="BD95" s="121">
        <f>'2019-0032-01A - Pavilon TV'!F37</f>
        <v>0</v>
      </c>
      <c r="BT95" s="122" t="s">
        <v>83</v>
      </c>
      <c r="BV95" s="122" t="s">
        <v>77</v>
      </c>
      <c r="BW95" s="122" t="s">
        <v>84</v>
      </c>
      <c r="BX95" s="122" t="s">
        <v>5</v>
      </c>
      <c r="CL95" s="122" t="s">
        <v>1</v>
      </c>
      <c r="CM95" s="122" t="s">
        <v>85</v>
      </c>
    </row>
    <row r="96" spans="1:91" s="6" customFormat="1" ht="27" customHeight="1">
      <c r="A96" s="110" t="s">
        <v>79</v>
      </c>
      <c r="B96" s="111"/>
      <c r="C96" s="112"/>
      <c r="D96" s="113" t="s">
        <v>86</v>
      </c>
      <c r="E96" s="113"/>
      <c r="F96" s="113"/>
      <c r="G96" s="113"/>
      <c r="H96" s="113"/>
      <c r="I96" s="114"/>
      <c r="J96" s="113" t="s">
        <v>87</v>
      </c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5">
        <f>'2019-0032-01B - Pavilon T...'!J30</f>
        <v>0</v>
      </c>
      <c r="AH96" s="114"/>
      <c r="AI96" s="114"/>
      <c r="AJ96" s="114"/>
      <c r="AK96" s="114"/>
      <c r="AL96" s="114"/>
      <c r="AM96" s="114"/>
      <c r="AN96" s="115">
        <f>SUM(AG96,AT96)</f>
        <v>0</v>
      </c>
      <c r="AO96" s="114"/>
      <c r="AP96" s="114"/>
      <c r="AQ96" s="116" t="s">
        <v>82</v>
      </c>
      <c r="AR96" s="117"/>
      <c r="AS96" s="118">
        <v>0</v>
      </c>
      <c r="AT96" s="119">
        <f>ROUND(SUM(AV96:AW96),2)</f>
        <v>0</v>
      </c>
      <c r="AU96" s="120">
        <f>'2019-0032-01B - Pavilon T...'!P121</f>
        <v>0</v>
      </c>
      <c r="AV96" s="119">
        <f>'2019-0032-01B - Pavilon T...'!J33</f>
        <v>0</v>
      </c>
      <c r="AW96" s="119">
        <f>'2019-0032-01B - Pavilon T...'!J34</f>
        <v>0</v>
      </c>
      <c r="AX96" s="119">
        <f>'2019-0032-01B - Pavilon T...'!J35</f>
        <v>0</v>
      </c>
      <c r="AY96" s="119">
        <f>'2019-0032-01B - Pavilon T...'!J36</f>
        <v>0</v>
      </c>
      <c r="AZ96" s="119">
        <f>'2019-0032-01B - Pavilon T...'!F33</f>
        <v>0</v>
      </c>
      <c r="BA96" s="119">
        <f>'2019-0032-01B - Pavilon T...'!F34</f>
        <v>0</v>
      </c>
      <c r="BB96" s="119">
        <f>'2019-0032-01B - Pavilon T...'!F35</f>
        <v>0</v>
      </c>
      <c r="BC96" s="119">
        <f>'2019-0032-01B - Pavilon T...'!F36</f>
        <v>0</v>
      </c>
      <c r="BD96" s="121">
        <f>'2019-0032-01B - Pavilon T...'!F37</f>
        <v>0</v>
      </c>
      <c r="BT96" s="122" t="s">
        <v>83</v>
      </c>
      <c r="BV96" s="122" t="s">
        <v>77</v>
      </c>
      <c r="BW96" s="122" t="s">
        <v>88</v>
      </c>
      <c r="BX96" s="122" t="s">
        <v>5</v>
      </c>
      <c r="CL96" s="122" t="s">
        <v>1</v>
      </c>
      <c r="CM96" s="122" t="s">
        <v>85</v>
      </c>
    </row>
    <row r="97" spans="1:91" s="6" customFormat="1" ht="27" customHeight="1">
      <c r="A97" s="110" t="s">
        <v>79</v>
      </c>
      <c r="B97" s="111"/>
      <c r="C97" s="112"/>
      <c r="D97" s="113" t="s">
        <v>89</v>
      </c>
      <c r="E97" s="113"/>
      <c r="F97" s="113"/>
      <c r="G97" s="113"/>
      <c r="H97" s="113"/>
      <c r="I97" s="114"/>
      <c r="J97" s="113" t="s">
        <v>90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5">
        <f>'2019-0032-02 - Spojovací ...'!J30</f>
        <v>0</v>
      </c>
      <c r="AH97" s="114"/>
      <c r="AI97" s="114"/>
      <c r="AJ97" s="114"/>
      <c r="AK97" s="114"/>
      <c r="AL97" s="114"/>
      <c r="AM97" s="114"/>
      <c r="AN97" s="115">
        <f>SUM(AG97,AT97)</f>
        <v>0</v>
      </c>
      <c r="AO97" s="114"/>
      <c r="AP97" s="114"/>
      <c r="AQ97" s="116" t="s">
        <v>82</v>
      </c>
      <c r="AR97" s="117"/>
      <c r="AS97" s="118">
        <v>0</v>
      </c>
      <c r="AT97" s="119">
        <f>ROUND(SUM(AV97:AW97),2)</f>
        <v>0</v>
      </c>
      <c r="AU97" s="120">
        <f>'2019-0032-02 - Spojovací ...'!P121</f>
        <v>0</v>
      </c>
      <c r="AV97" s="119">
        <f>'2019-0032-02 - Spojovací ...'!J33</f>
        <v>0</v>
      </c>
      <c r="AW97" s="119">
        <f>'2019-0032-02 - Spojovací ...'!J34</f>
        <v>0</v>
      </c>
      <c r="AX97" s="119">
        <f>'2019-0032-02 - Spojovací ...'!J35</f>
        <v>0</v>
      </c>
      <c r="AY97" s="119">
        <f>'2019-0032-02 - Spojovací ...'!J36</f>
        <v>0</v>
      </c>
      <c r="AZ97" s="119">
        <f>'2019-0032-02 - Spojovací ...'!F33</f>
        <v>0</v>
      </c>
      <c r="BA97" s="119">
        <f>'2019-0032-02 - Spojovací ...'!F34</f>
        <v>0</v>
      </c>
      <c r="BB97" s="119">
        <f>'2019-0032-02 - Spojovací ...'!F35</f>
        <v>0</v>
      </c>
      <c r="BC97" s="119">
        <f>'2019-0032-02 - Spojovací ...'!F36</f>
        <v>0</v>
      </c>
      <c r="BD97" s="121">
        <f>'2019-0032-02 - Spojovací ...'!F37</f>
        <v>0</v>
      </c>
      <c r="BT97" s="122" t="s">
        <v>83</v>
      </c>
      <c r="BV97" s="122" t="s">
        <v>77</v>
      </c>
      <c r="BW97" s="122" t="s">
        <v>91</v>
      </c>
      <c r="BX97" s="122" t="s">
        <v>5</v>
      </c>
      <c r="CL97" s="122" t="s">
        <v>1</v>
      </c>
      <c r="CM97" s="122" t="s">
        <v>85</v>
      </c>
    </row>
    <row r="98" spans="1:91" s="6" customFormat="1" ht="27" customHeight="1">
      <c r="A98" s="110" t="s">
        <v>79</v>
      </c>
      <c r="B98" s="111"/>
      <c r="C98" s="112"/>
      <c r="D98" s="113" t="s">
        <v>92</v>
      </c>
      <c r="E98" s="113"/>
      <c r="F98" s="113"/>
      <c r="G98" s="113"/>
      <c r="H98" s="113"/>
      <c r="I98" s="114"/>
      <c r="J98" s="113" t="s">
        <v>93</v>
      </c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5">
        <f>'2019-0032-03 - Pavilon U2'!J30</f>
        <v>0</v>
      </c>
      <c r="AH98" s="114"/>
      <c r="AI98" s="114"/>
      <c r="AJ98" s="114"/>
      <c r="AK98" s="114"/>
      <c r="AL98" s="114"/>
      <c r="AM98" s="114"/>
      <c r="AN98" s="115">
        <f>SUM(AG98,AT98)</f>
        <v>0</v>
      </c>
      <c r="AO98" s="114"/>
      <c r="AP98" s="114"/>
      <c r="AQ98" s="116" t="s">
        <v>82</v>
      </c>
      <c r="AR98" s="117"/>
      <c r="AS98" s="118">
        <v>0</v>
      </c>
      <c r="AT98" s="119">
        <f>ROUND(SUM(AV98:AW98),2)</f>
        <v>0</v>
      </c>
      <c r="AU98" s="120">
        <f>'2019-0032-03 - Pavilon U2'!P124</f>
        <v>0</v>
      </c>
      <c r="AV98" s="119">
        <f>'2019-0032-03 - Pavilon U2'!J33</f>
        <v>0</v>
      </c>
      <c r="AW98" s="119">
        <f>'2019-0032-03 - Pavilon U2'!J34</f>
        <v>0</v>
      </c>
      <c r="AX98" s="119">
        <f>'2019-0032-03 - Pavilon U2'!J35</f>
        <v>0</v>
      </c>
      <c r="AY98" s="119">
        <f>'2019-0032-03 - Pavilon U2'!J36</f>
        <v>0</v>
      </c>
      <c r="AZ98" s="119">
        <f>'2019-0032-03 - Pavilon U2'!F33</f>
        <v>0</v>
      </c>
      <c r="BA98" s="119">
        <f>'2019-0032-03 - Pavilon U2'!F34</f>
        <v>0</v>
      </c>
      <c r="BB98" s="119">
        <f>'2019-0032-03 - Pavilon U2'!F35</f>
        <v>0</v>
      </c>
      <c r="BC98" s="119">
        <f>'2019-0032-03 - Pavilon U2'!F36</f>
        <v>0</v>
      </c>
      <c r="BD98" s="121">
        <f>'2019-0032-03 - Pavilon U2'!F37</f>
        <v>0</v>
      </c>
      <c r="BT98" s="122" t="s">
        <v>83</v>
      </c>
      <c r="BV98" s="122" t="s">
        <v>77</v>
      </c>
      <c r="BW98" s="122" t="s">
        <v>94</v>
      </c>
      <c r="BX98" s="122" t="s">
        <v>5</v>
      </c>
      <c r="CL98" s="122" t="s">
        <v>1</v>
      </c>
      <c r="CM98" s="122" t="s">
        <v>85</v>
      </c>
    </row>
    <row r="99" spans="1:91" s="6" customFormat="1" ht="27" customHeight="1">
      <c r="A99" s="110" t="s">
        <v>79</v>
      </c>
      <c r="B99" s="111"/>
      <c r="C99" s="112"/>
      <c r="D99" s="113" t="s">
        <v>95</v>
      </c>
      <c r="E99" s="113"/>
      <c r="F99" s="113"/>
      <c r="G99" s="113"/>
      <c r="H99" s="113"/>
      <c r="I99" s="114"/>
      <c r="J99" s="113" t="s">
        <v>96</v>
      </c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5">
        <f>'2019-0032-04 - Pavilon U3'!J30</f>
        <v>0</v>
      </c>
      <c r="AH99" s="114"/>
      <c r="AI99" s="114"/>
      <c r="AJ99" s="114"/>
      <c r="AK99" s="114"/>
      <c r="AL99" s="114"/>
      <c r="AM99" s="114"/>
      <c r="AN99" s="115">
        <f>SUM(AG99,AT99)</f>
        <v>0</v>
      </c>
      <c r="AO99" s="114"/>
      <c r="AP99" s="114"/>
      <c r="AQ99" s="116" t="s">
        <v>82</v>
      </c>
      <c r="AR99" s="117"/>
      <c r="AS99" s="118">
        <v>0</v>
      </c>
      <c r="AT99" s="119">
        <f>ROUND(SUM(AV99:AW99),2)</f>
        <v>0</v>
      </c>
      <c r="AU99" s="120">
        <f>'2019-0032-04 - Pavilon U3'!P124</f>
        <v>0</v>
      </c>
      <c r="AV99" s="119">
        <f>'2019-0032-04 - Pavilon U3'!J33</f>
        <v>0</v>
      </c>
      <c r="AW99" s="119">
        <f>'2019-0032-04 - Pavilon U3'!J34</f>
        <v>0</v>
      </c>
      <c r="AX99" s="119">
        <f>'2019-0032-04 - Pavilon U3'!J35</f>
        <v>0</v>
      </c>
      <c r="AY99" s="119">
        <f>'2019-0032-04 - Pavilon U3'!J36</f>
        <v>0</v>
      </c>
      <c r="AZ99" s="119">
        <f>'2019-0032-04 - Pavilon U3'!F33</f>
        <v>0</v>
      </c>
      <c r="BA99" s="119">
        <f>'2019-0032-04 - Pavilon U3'!F34</f>
        <v>0</v>
      </c>
      <c r="BB99" s="119">
        <f>'2019-0032-04 - Pavilon U3'!F35</f>
        <v>0</v>
      </c>
      <c r="BC99" s="119">
        <f>'2019-0032-04 - Pavilon U3'!F36</f>
        <v>0</v>
      </c>
      <c r="BD99" s="121">
        <f>'2019-0032-04 - Pavilon U3'!F37</f>
        <v>0</v>
      </c>
      <c r="BT99" s="122" t="s">
        <v>83</v>
      </c>
      <c r="BV99" s="122" t="s">
        <v>77</v>
      </c>
      <c r="BW99" s="122" t="s">
        <v>97</v>
      </c>
      <c r="BX99" s="122" t="s">
        <v>5</v>
      </c>
      <c r="CL99" s="122" t="s">
        <v>1</v>
      </c>
      <c r="CM99" s="122" t="s">
        <v>85</v>
      </c>
    </row>
    <row r="100" spans="1:91" s="6" customFormat="1" ht="27" customHeight="1">
      <c r="A100" s="110" t="s">
        <v>79</v>
      </c>
      <c r="B100" s="111"/>
      <c r="C100" s="112"/>
      <c r="D100" s="113" t="s">
        <v>98</v>
      </c>
      <c r="E100" s="113"/>
      <c r="F100" s="113"/>
      <c r="G100" s="113"/>
      <c r="H100" s="113"/>
      <c r="I100" s="114"/>
      <c r="J100" s="113" t="s">
        <v>99</v>
      </c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5">
        <f>'2019-0032-05 - Pavilon S3'!J30</f>
        <v>0</v>
      </c>
      <c r="AH100" s="114"/>
      <c r="AI100" s="114"/>
      <c r="AJ100" s="114"/>
      <c r="AK100" s="114"/>
      <c r="AL100" s="114"/>
      <c r="AM100" s="114"/>
      <c r="AN100" s="115">
        <f>SUM(AG100,AT100)</f>
        <v>0</v>
      </c>
      <c r="AO100" s="114"/>
      <c r="AP100" s="114"/>
      <c r="AQ100" s="116" t="s">
        <v>82</v>
      </c>
      <c r="AR100" s="117"/>
      <c r="AS100" s="118">
        <v>0</v>
      </c>
      <c r="AT100" s="119">
        <f>ROUND(SUM(AV100:AW100),2)</f>
        <v>0</v>
      </c>
      <c r="AU100" s="120">
        <f>'2019-0032-05 - Pavilon S3'!P124</f>
        <v>0</v>
      </c>
      <c r="AV100" s="119">
        <f>'2019-0032-05 - Pavilon S3'!J33</f>
        <v>0</v>
      </c>
      <c r="AW100" s="119">
        <f>'2019-0032-05 - Pavilon S3'!J34</f>
        <v>0</v>
      </c>
      <c r="AX100" s="119">
        <f>'2019-0032-05 - Pavilon S3'!J35</f>
        <v>0</v>
      </c>
      <c r="AY100" s="119">
        <f>'2019-0032-05 - Pavilon S3'!J36</f>
        <v>0</v>
      </c>
      <c r="AZ100" s="119">
        <f>'2019-0032-05 - Pavilon S3'!F33</f>
        <v>0</v>
      </c>
      <c r="BA100" s="119">
        <f>'2019-0032-05 - Pavilon S3'!F34</f>
        <v>0</v>
      </c>
      <c r="BB100" s="119">
        <f>'2019-0032-05 - Pavilon S3'!F35</f>
        <v>0</v>
      </c>
      <c r="BC100" s="119">
        <f>'2019-0032-05 - Pavilon S3'!F36</f>
        <v>0</v>
      </c>
      <c r="BD100" s="121">
        <f>'2019-0032-05 - Pavilon S3'!F37</f>
        <v>0</v>
      </c>
      <c r="BT100" s="122" t="s">
        <v>83</v>
      </c>
      <c r="BV100" s="122" t="s">
        <v>77</v>
      </c>
      <c r="BW100" s="122" t="s">
        <v>100</v>
      </c>
      <c r="BX100" s="122" t="s">
        <v>5</v>
      </c>
      <c r="CL100" s="122" t="s">
        <v>1</v>
      </c>
      <c r="CM100" s="122" t="s">
        <v>85</v>
      </c>
    </row>
    <row r="101" spans="1:91" s="6" customFormat="1" ht="27" customHeight="1">
      <c r="A101" s="110" t="s">
        <v>79</v>
      </c>
      <c r="B101" s="111"/>
      <c r="C101" s="112"/>
      <c r="D101" s="113" t="s">
        <v>101</v>
      </c>
      <c r="E101" s="113"/>
      <c r="F101" s="113"/>
      <c r="G101" s="113"/>
      <c r="H101" s="113"/>
      <c r="I101" s="114"/>
      <c r="J101" s="113" t="s">
        <v>102</v>
      </c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5">
        <f>'2019-0032-06 - Spojovací ...'!J30</f>
        <v>0</v>
      </c>
      <c r="AH101" s="114"/>
      <c r="AI101" s="114"/>
      <c r="AJ101" s="114"/>
      <c r="AK101" s="114"/>
      <c r="AL101" s="114"/>
      <c r="AM101" s="114"/>
      <c r="AN101" s="115">
        <f>SUM(AG101,AT101)</f>
        <v>0</v>
      </c>
      <c r="AO101" s="114"/>
      <c r="AP101" s="114"/>
      <c r="AQ101" s="116" t="s">
        <v>82</v>
      </c>
      <c r="AR101" s="117"/>
      <c r="AS101" s="118">
        <v>0</v>
      </c>
      <c r="AT101" s="119">
        <f>ROUND(SUM(AV101:AW101),2)</f>
        <v>0</v>
      </c>
      <c r="AU101" s="120">
        <f>'2019-0032-06 - Spojovací ...'!P121</f>
        <v>0</v>
      </c>
      <c r="AV101" s="119">
        <f>'2019-0032-06 - Spojovací ...'!J33</f>
        <v>0</v>
      </c>
      <c r="AW101" s="119">
        <f>'2019-0032-06 - Spojovací ...'!J34</f>
        <v>0</v>
      </c>
      <c r="AX101" s="119">
        <f>'2019-0032-06 - Spojovací ...'!J35</f>
        <v>0</v>
      </c>
      <c r="AY101" s="119">
        <f>'2019-0032-06 - Spojovací ...'!J36</f>
        <v>0</v>
      </c>
      <c r="AZ101" s="119">
        <f>'2019-0032-06 - Spojovací ...'!F33</f>
        <v>0</v>
      </c>
      <c r="BA101" s="119">
        <f>'2019-0032-06 - Spojovací ...'!F34</f>
        <v>0</v>
      </c>
      <c r="BB101" s="119">
        <f>'2019-0032-06 - Spojovací ...'!F35</f>
        <v>0</v>
      </c>
      <c r="BC101" s="119">
        <f>'2019-0032-06 - Spojovací ...'!F36</f>
        <v>0</v>
      </c>
      <c r="BD101" s="121">
        <f>'2019-0032-06 - Spojovací ...'!F37</f>
        <v>0</v>
      </c>
      <c r="BT101" s="122" t="s">
        <v>83</v>
      </c>
      <c r="BV101" s="122" t="s">
        <v>77</v>
      </c>
      <c r="BW101" s="122" t="s">
        <v>103</v>
      </c>
      <c r="BX101" s="122" t="s">
        <v>5</v>
      </c>
      <c r="CL101" s="122" t="s">
        <v>1</v>
      </c>
      <c r="CM101" s="122" t="s">
        <v>85</v>
      </c>
    </row>
    <row r="102" spans="1:91" s="6" customFormat="1" ht="27" customHeight="1">
      <c r="A102" s="110" t="s">
        <v>79</v>
      </c>
      <c r="B102" s="111"/>
      <c r="C102" s="112"/>
      <c r="D102" s="113" t="s">
        <v>104</v>
      </c>
      <c r="E102" s="113"/>
      <c r="F102" s="113"/>
      <c r="G102" s="113"/>
      <c r="H102" s="113"/>
      <c r="I102" s="114"/>
      <c r="J102" s="113" t="s">
        <v>105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5">
        <f>'2019-0032-07 - Pavilon CF'!J30</f>
        <v>0</v>
      </c>
      <c r="AH102" s="114"/>
      <c r="AI102" s="114"/>
      <c r="AJ102" s="114"/>
      <c r="AK102" s="114"/>
      <c r="AL102" s="114"/>
      <c r="AM102" s="114"/>
      <c r="AN102" s="115">
        <f>SUM(AG102,AT102)</f>
        <v>0</v>
      </c>
      <c r="AO102" s="114"/>
      <c r="AP102" s="114"/>
      <c r="AQ102" s="116" t="s">
        <v>82</v>
      </c>
      <c r="AR102" s="117"/>
      <c r="AS102" s="118">
        <v>0</v>
      </c>
      <c r="AT102" s="119">
        <f>ROUND(SUM(AV102:AW102),2)</f>
        <v>0</v>
      </c>
      <c r="AU102" s="120">
        <f>'2019-0032-07 - Pavilon CF'!P125</f>
        <v>0</v>
      </c>
      <c r="AV102" s="119">
        <f>'2019-0032-07 - Pavilon CF'!J33</f>
        <v>0</v>
      </c>
      <c r="AW102" s="119">
        <f>'2019-0032-07 - Pavilon CF'!J34</f>
        <v>0</v>
      </c>
      <c r="AX102" s="119">
        <f>'2019-0032-07 - Pavilon CF'!J35</f>
        <v>0</v>
      </c>
      <c r="AY102" s="119">
        <f>'2019-0032-07 - Pavilon CF'!J36</f>
        <v>0</v>
      </c>
      <c r="AZ102" s="119">
        <f>'2019-0032-07 - Pavilon CF'!F33</f>
        <v>0</v>
      </c>
      <c r="BA102" s="119">
        <f>'2019-0032-07 - Pavilon CF'!F34</f>
        <v>0</v>
      </c>
      <c r="BB102" s="119">
        <f>'2019-0032-07 - Pavilon CF'!F35</f>
        <v>0</v>
      </c>
      <c r="BC102" s="119">
        <f>'2019-0032-07 - Pavilon CF'!F36</f>
        <v>0</v>
      </c>
      <c r="BD102" s="121">
        <f>'2019-0032-07 - Pavilon CF'!F37</f>
        <v>0</v>
      </c>
      <c r="BT102" s="122" t="s">
        <v>83</v>
      </c>
      <c r="BV102" s="122" t="s">
        <v>77</v>
      </c>
      <c r="BW102" s="122" t="s">
        <v>106</v>
      </c>
      <c r="BX102" s="122" t="s">
        <v>5</v>
      </c>
      <c r="CL102" s="122" t="s">
        <v>1</v>
      </c>
      <c r="CM102" s="122" t="s">
        <v>85</v>
      </c>
    </row>
    <row r="103" spans="1:91" s="6" customFormat="1" ht="27" customHeight="1">
      <c r="A103" s="110" t="s">
        <v>79</v>
      </c>
      <c r="B103" s="111"/>
      <c r="C103" s="112"/>
      <c r="D103" s="113" t="s">
        <v>107</v>
      </c>
      <c r="E103" s="113"/>
      <c r="F103" s="113"/>
      <c r="G103" s="113"/>
      <c r="H103" s="113"/>
      <c r="I103" s="114"/>
      <c r="J103" s="113" t="s">
        <v>108</v>
      </c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5">
        <f>'2019-0032-08 - Spojovací ...'!J30</f>
        <v>0</v>
      </c>
      <c r="AH103" s="114"/>
      <c r="AI103" s="114"/>
      <c r="AJ103" s="114"/>
      <c r="AK103" s="114"/>
      <c r="AL103" s="114"/>
      <c r="AM103" s="114"/>
      <c r="AN103" s="115">
        <f>SUM(AG103,AT103)</f>
        <v>0</v>
      </c>
      <c r="AO103" s="114"/>
      <c r="AP103" s="114"/>
      <c r="AQ103" s="116" t="s">
        <v>82</v>
      </c>
      <c r="AR103" s="117"/>
      <c r="AS103" s="118">
        <v>0</v>
      </c>
      <c r="AT103" s="119">
        <f>ROUND(SUM(AV103:AW103),2)</f>
        <v>0</v>
      </c>
      <c r="AU103" s="120">
        <f>'2019-0032-08 - Spojovací ...'!P120</f>
        <v>0</v>
      </c>
      <c r="AV103" s="119">
        <f>'2019-0032-08 - Spojovací ...'!J33</f>
        <v>0</v>
      </c>
      <c r="AW103" s="119">
        <f>'2019-0032-08 - Spojovací ...'!J34</f>
        <v>0</v>
      </c>
      <c r="AX103" s="119">
        <f>'2019-0032-08 - Spojovací ...'!J35</f>
        <v>0</v>
      </c>
      <c r="AY103" s="119">
        <f>'2019-0032-08 - Spojovací ...'!J36</f>
        <v>0</v>
      </c>
      <c r="AZ103" s="119">
        <f>'2019-0032-08 - Spojovací ...'!F33</f>
        <v>0</v>
      </c>
      <c r="BA103" s="119">
        <f>'2019-0032-08 - Spojovací ...'!F34</f>
        <v>0</v>
      </c>
      <c r="BB103" s="119">
        <f>'2019-0032-08 - Spojovací ...'!F35</f>
        <v>0</v>
      </c>
      <c r="BC103" s="119">
        <f>'2019-0032-08 - Spojovací ...'!F36</f>
        <v>0</v>
      </c>
      <c r="BD103" s="121">
        <f>'2019-0032-08 - Spojovací ...'!F37</f>
        <v>0</v>
      </c>
      <c r="BT103" s="122" t="s">
        <v>83</v>
      </c>
      <c r="BV103" s="122" t="s">
        <v>77</v>
      </c>
      <c r="BW103" s="122" t="s">
        <v>109</v>
      </c>
      <c r="BX103" s="122" t="s">
        <v>5</v>
      </c>
      <c r="CL103" s="122" t="s">
        <v>1</v>
      </c>
      <c r="CM103" s="122" t="s">
        <v>85</v>
      </c>
    </row>
    <row r="104" spans="1:91" s="6" customFormat="1" ht="27" customHeight="1">
      <c r="A104" s="110" t="s">
        <v>79</v>
      </c>
      <c r="B104" s="111"/>
      <c r="C104" s="112"/>
      <c r="D104" s="113" t="s">
        <v>110</v>
      </c>
      <c r="E104" s="113"/>
      <c r="F104" s="113"/>
      <c r="G104" s="113"/>
      <c r="H104" s="113"/>
      <c r="I104" s="114"/>
      <c r="J104" s="113" t="s">
        <v>111</v>
      </c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5">
        <f>'2019-0032-09 - Pavilon U1...'!J30</f>
        <v>0</v>
      </c>
      <c r="AH104" s="114"/>
      <c r="AI104" s="114"/>
      <c r="AJ104" s="114"/>
      <c r="AK104" s="114"/>
      <c r="AL104" s="114"/>
      <c r="AM104" s="114"/>
      <c r="AN104" s="115">
        <f>SUM(AG104,AT104)</f>
        <v>0</v>
      </c>
      <c r="AO104" s="114"/>
      <c r="AP104" s="114"/>
      <c r="AQ104" s="116" t="s">
        <v>82</v>
      </c>
      <c r="AR104" s="117"/>
      <c r="AS104" s="123">
        <v>0</v>
      </c>
      <c r="AT104" s="124">
        <f>ROUND(SUM(AV104:AW104),2)</f>
        <v>0</v>
      </c>
      <c r="AU104" s="125">
        <f>'2019-0032-09 - Pavilon U1...'!P124</f>
        <v>0</v>
      </c>
      <c r="AV104" s="124">
        <f>'2019-0032-09 - Pavilon U1...'!J33</f>
        <v>0</v>
      </c>
      <c r="AW104" s="124">
        <f>'2019-0032-09 - Pavilon U1...'!J34</f>
        <v>0</v>
      </c>
      <c r="AX104" s="124">
        <f>'2019-0032-09 - Pavilon U1...'!J35</f>
        <v>0</v>
      </c>
      <c r="AY104" s="124">
        <f>'2019-0032-09 - Pavilon U1...'!J36</f>
        <v>0</v>
      </c>
      <c r="AZ104" s="124">
        <f>'2019-0032-09 - Pavilon U1...'!F33</f>
        <v>0</v>
      </c>
      <c r="BA104" s="124">
        <f>'2019-0032-09 - Pavilon U1...'!F34</f>
        <v>0</v>
      </c>
      <c r="BB104" s="124">
        <f>'2019-0032-09 - Pavilon U1...'!F35</f>
        <v>0</v>
      </c>
      <c r="BC104" s="124">
        <f>'2019-0032-09 - Pavilon U1...'!F36</f>
        <v>0</v>
      </c>
      <c r="BD104" s="126">
        <f>'2019-0032-09 - Pavilon U1...'!F37</f>
        <v>0</v>
      </c>
      <c r="BT104" s="122" t="s">
        <v>83</v>
      </c>
      <c r="BV104" s="122" t="s">
        <v>77</v>
      </c>
      <c r="BW104" s="122" t="s">
        <v>112</v>
      </c>
      <c r="BX104" s="122" t="s">
        <v>5</v>
      </c>
      <c r="CL104" s="122" t="s">
        <v>1</v>
      </c>
      <c r="CM104" s="122" t="s">
        <v>85</v>
      </c>
    </row>
    <row r="105" spans="2:44" s="1" customFormat="1" ht="30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9"/>
    </row>
    <row r="106" spans="2:44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39"/>
    </row>
  </sheetData>
  <sheetProtection password="CC35" sheet="1" objects="1" scenarios="1" formatColumns="0" formatRows="0"/>
  <mergeCells count="7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AG104:AM104"/>
    <mergeCell ref="AG103:AM103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J104:AF104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</mergeCells>
  <hyperlinks>
    <hyperlink ref="A95" location="'2019-0032-01A - Pavilon TV'!C2" display="/"/>
    <hyperlink ref="A96" location="'2019-0032-01B - Pavilon T...'!C2" display="/"/>
    <hyperlink ref="A97" location="'2019-0032-02 - Spojovací ...'!C2" display="/"/>
    <hyperlink ref="A98" location="'2019-0032-03 - Pavilon U2'!C2" display="/"/>
    <hyperlink ref="A99" location="'2019-0032-04 - Pavilon U3'!C2" display="/"/>
    <hyperlink ref="A100" location="'2019-0032-05 - Pavilon S3'!C2" display="/"/>
    <hyperlink ref="A101" location="'2019-0032-06 - Spojovací ...'!C2" display="/"/>
    <hyperlink ref="A102" location="'2019-0032-07 - Pavilon CF'!C2" display="/"/>
    <hyperlink ref="A103" location="'2019-0032-08 - Spojovací ...'!C2" display="/"/>
    <hyperlink ref="A104" location="'2019-0032-09 - Pavilon U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109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1449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ROUND(J120,2)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ROUND((SUM(BE120:BE163)),2)</f>
        <v>0</v>
      </c>
      <c r="I33" s="150">
        <v>0.21</v>
      </c>
      <c r="J33" s="149">
        <f>ROUND(((SUM(BE120:BE163))*I33),2)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ROUND((SUM(BF120:BF163)),2)</f>
        <v>0</v>
      </c>
      <c r="I34" s="150">
        <v>0.15</v>
      </c>
      <c r="J34" s="149">
        <f>ROUND(((SUM(BF120:BF163))*I34),2)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ROUND((SUM(BG120:BG163)),2)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ROUND((SUM(BH120:BH163)),2)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ROUND((SUM(BI120:BI163)),2)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2019/0032/08 - Spojovací chodba CF-U1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J120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J121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124</v>
      </c>
      <c r="E98" s="189"/>
      <c r="F98" s="189"/>
      <c r="G98" s="189"/>
      <c r="H98" s="189"/>
      <c r="I98" s="190"/>
      <c r="J98" s="191">
        <f>J122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126</v>
      </c>
      <c r="E99" s="189"/>
      <c r="F99" s="189"/>
      <c r="G99" s="189"/>
      <c r="H99" s="189"/>
      <c r="I99" s="190"/>
      <c r="J99" s="191">
        <f>J130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128</v>
      </c>
      <c r="E100" s="189"/>
      <c r="F100" s="189"/>
      <c r="G100" s="189"/>
      <c r="H100" s="189"/>
      <c r="I100" s="190"/>
      <c r="J100" s="191">
        <f>J153</f>
        <v>0</v>
      </c>
      <c r="K100" s="187"/>
      <c r="L100" s="192"/>
    </row>
    <row r="101" spans="2:12" s="1" customFormat="1" ht="21.8" customHeight="1" hidden="1">
      <c r="B101" s="34"/>
      <c r="C101" s="35"/>
      <c r="D101" s="35"/>
      <c r="E101" s="35"/>
      <c r="F101" s="35"/>
      <c r="G101" s="35"/>
      <c r="H101" s="35"/>
      <c r="I101" s="135"/>
      <c r="J101" s="35"/>
      <c r="K101" s="35"/>
      <c r="L101" s="39"/>
    </row>
    <row r="102" spans="2:12" s="1" customFormat="1" ht="6.95" customHeight="1" hidden="1">
      <c r="B102" s="57"/>
      <c r="C102" s="58"/>
      <c r="D102" s="58"/>
      <c r="E102" s="58"/>
      <c r="F102" s="58"/>
      <c r="G102" s="58"/>
      <c r="H102" s="58"/>
      <c r="I102" s="169"/>
      <c r="J102" s="58"/>
      <c r="K102" s="58"/>
      <c r="L102" s="39"/>
    </row>
    <row r="103" ht="12" hidden="1"/>
    <row r="104" ht="12" hidden="1"/>
    <row r="105" ht="12" hidden="1"/>
    <row r="106" spans="2:12" s="1" customFormat="1" ht="6.95" customHeight="1">
      <c r="B106" s="59"/>
      <c r="C106" s="60"/>
      <c r="D106" s="60"/>
      <c r="E106" s="60"/>
      <c r="F106" s="60"/>
      <c r="G106" s="60"/>
      <c r="H106" s="60"/>
      <c r="I106" s="172"/>
      <c r="J106" s="60"/>
      <c r="K106" s="60"/>
      <c r="L106" s="39"/>
    </row>
    <row r="107" spans="2:12" s="1" customFormat="1" ht="24.95" customHeight="1">
      <c r="B107" s="34"/>
      <c r="C107" s="19" t="s">
        <v>129</v>
      </c>
      <c r="D107" s="35"/>
      <c r="E107" s="35"/>
      <c r="F107" s="35"/>
      <c r="G107" s="35"/>
      <c r="H107" s="35"/>
      <c r="I107" s="135"/>
      <c r="J107" s="35"/>
      <c r="K107" s="35"/>
      <c r="L107" s="39"/>
    </row>
    <row r="108" spans="2:12" s="1" customFormat="1" ht="6.95" customHeight="1">
      <c r="B108" s="34"/>
      <c r="C108" s="35"/>
      <c r="D108" s="35"/>
      <c r="E108" s="35"/>
      <c r="F108" s="35"/>
      <c r="G108" s="35"/>
      <c r="H108" s="35"/>
      <c r="I108" s="135"/>
      <c r="J108" s="35"/>
      <c r="K108" s="35"/>
      <c r="L108" s="39"/>
    </row>
    <row r="109" spans="2:12" s="1" customFormat="1" ht="12" customHeight="1">
      <c r="B109" s="34"/>
      <c r="C109" s="28" t="s">
        <v>16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16.5" customHeight="1">
      <c r="B110" s="34"/>
      <c r="C110" s="35"/>
      <c r="D110" s="35"/>
      <c r="E110" s="173" t="str">
        <f>E7</f>
        <v>Oprava potrubních rozvodů ZŠ Tolstého</v>
      </c>
      <c r="F110" s="28"/>
      <c r="G110" s="28"/>
      <c r="H110" s="28"/>
      <c r="I110" s="135"/>
      <c r="J110" s="35"/>
      <c r="K110" s="35"/>
      <c r="L110" s="39"/>
    </row>
    <row r="111" spans="2:12" s="1" customFormat="1" ht="12" customHeight="1">
      <c r="B111" s="34"/>
      <c r="C111" s="28" t="s">
        <v>114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16.5" customHeight="1">
      <c r="B112" s="34"/>
      <c r="C112" s="35"/>
      <c r="D112" s="35"/>
      <c r="E112" s="67" t="str">
        <f>E9</f>
        <v>2019/0032/08 - Spojovací chodba CF-U1</v>
      </c>
      <c r="F112" s="35"/>
      <c r="G112" s="35"/>
      <c r="H112" s="35"/>
      <c r="I112" s="135"/>
      <c r="J112" s="35"/>
      <c r="K112" s="35"/>
      <c r="L112" s="39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2" customHeight="1">
      <c r="B114" s="34"/>
      <c r="C114" s="28" t="s">
        <v>20</v>
      </c>
      <c r="D114" s="35"/>
      <c r="E114" s="35"/>
      <c r="F114" s="23" t="str">
        <f>F12</f>
        <v>Klatovy</v>
      </c>
      <c r="G114" s="35"/>
      <c r="H114" s="35"/>
      <c r="I114" s="138" t="s">
        <v>22</v>
      </c>
      <c r="J114" s="70" t="str">
        <f>IF(J12="","",J12)</f>
        <v>7. 3. 2019</v>
      </c>
      <c r="K114" s="35"/>
      <c r="L114" s="39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5.15" customHeight="1">
      <c r="B116" s="34"/>
      <c r="C116" s="28" t="s">
        <v>24</v>
      </c>
      <c r="D116" s="35"/>
      <c r="E116" s="35"/>
      <c r="F116" s="23" t="str">
        <f>E15</f>
        <v xml:space="preserve"> </v>
      </c>
      <c r="G116" s="35"/>
      <c r="H116" s="35"/>
      <c r="I116" s="138" t="s">
        <v>30</v>
      </c>
      <c r="J116" s="32" t="str">
        <f>E21</f>
        <v xml:space="preserve"> </v>
      </c>
      <c r="K116" s="35"/>
      <c r="L116" s="39"/>
    </row>
    <row r="117" spans="2:12" s="1" customFormat="1" ht="15.15" customHeight="1">
      <c r="B117" s="34"/>
      <c r="C117" s="28" t="s">
        <v>28</v>
      </c>
      <c r="D117" s="35"/>
      <c r="E117" s="35"/>
      <c r="F117" s="23" t="str">
        <f>IF(E18="","",E18)</f>
        <v>Vyplň údaj</v>
      </c>
      <c r="G117" s="35"/>
      <c r="H117" s="35"/>
      <c r="I117" s="138" t="s">
        <v>32</v>
      </c>
      <c r="J117" s="32" t="str">
        <f>E24</f>
        <v>Jan Štětka</v>
      </c>
      <c r="K117" s="35"/>
      <c r="L117" s="39"/>
    </row>
    <row r="118" spans="2:12" s="1" customFormat="1" ht="10.3" customHeight="1">
      <c r="B118" s="34"/>
      <c r="C118" s="35"/>
      <c r="D118" s="35"/>
      <c r="E118" s="35"/>
      <c r="F118" s="35"/>
      <c r="G118" s="35"/>
      <c r="H118" s="35"/>
      <c r="I118" s="135"/>
      <c r="J118" s="35"/>
      <c r="K118" s="35"/>
      <c r="L118" s="39"/>
    </row>
    <row r="119" spans="2:20" s="10" customFormat="1" ht="29.25" customHeight="1">
      <c r="B119" s="193"/>
      <c r="C119" s="194" t="s">
        <v>130</v>
      </c>
      <c r="D119" s="195" t="s">
        <v>60</v>
      </c>
      <c r="E119" s="195" t="s">
        <v>56</v>
      </c>
      <c r="F119" s="195" t="s">
        <v>57</v>
      </c>
      <c r="G119" s="195" t="s">
        <v>131</v>
      </c>
      <c r="H119" s="195" t="s">
        <v>132</v>
      </c>
      <c r="I119" s="196" t="s">
        <v>133</v>
      </c>
      <c r="J119" s="195" t="s">
        <v>118</v>
      </c>
      <c r="K119" s="197" t="s">
        <v>134</v>
      </c>
      <c r="L119" s="198"/>
      <c r="M119" s="91" t="s">
        <v>1</v>
      </c>
      <c r="N119" s="92" t="s">
        <v>39</v>
      </c>
      <c r="O119" s="92" t="s">
        <v>135</v>
      </c>
      <c r="P119" s="92" t="s">
        <v>136</v>
      </c>
      <c r="Q119" s="92" t="s">
        <v>137</v>
      </c>
      <c r="R119" s="92" t="s">
        <v>138</v>
      </c>
      <c r="S119" s="92" t="s">
        <v>139</v>
      </c>
      <c r="T119" s="93" t="s">
        <v>140</v>
      </c>
    </row>
    <row r="120" spans="2:63" s="1" customFormat="1" ht="22.8" customHeight="1">
      <c r="B120" s="34"/>
      <c r="C120" s="98" t="s">
        <v>141</v>
      </c>
      <c r="D120" s="35"/>
      <c r="E120" s="35"/>
      <c r="F120" s="35"/>
      <c r="G120" s="35"/>
      <c r="H120" s="35"/>
      <c r="I120" s="135"/>
      <c r="J120" s="199">
        <f>BK120</f>
        <v>0</v>
      </c>
      <c r="K120" s="35"/>
      <c r="L120" s="39"/>
      <c r="M120" s="94"/>
      <c r="N120" s="95"/>
      <c r="O120" s="95"/>
      <c r="P120" s="200">
        <f>P121</f>
        <v>0</v>
      </c>
      <c r="Q120" s="95"/>
      <c r="R120" s="200">
        <f>R121</f>
        <v>1.8724000000000003</v>
      </c>
      <c r="S120" s="95"/>
      <c r="T120" s="201">
        <f>T121</f>
        <v>0</v>
      </c>
      <c r="AT120" s="13" t="s">
        <v>74</v>
      </c>
      <c r="AU120" s="13" t="s">
        <v>120</v>
      </c>
      <c r="BK120" s="202">
        <f>BK121</f>
        <v>0</v>
      </c>
    </row>
    <row r="121" spans="2:63" s="11" customFormat="1" ht="25.9" customHeight="1">
      <c r="B121" s="203"/>
      <c r="C121" s="204"/>
      <c r="D121" s="205" t="s">
        <v>74</v>
      </c>
      <c r="E121" s="206" t="s">
        <v>142</v>
      </c>
      <c r="F121" s="206" t="s">
        <v>143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P122+P130+P153</f>
        <v>0</v>
      </c>
      <c r="Q121" s="211"/>
      <c r="R121" s="212">
        <f>R122+R130+R153</f>
        <v>1.8724000000000003</v>
      </c>
      <c r="S121" s="211"/>
      <c r="T121" s="213">
        <f>T122+T130+T153</f>
        <v>0</v>
      </c>
      <c r="AR121" s="214" t="s">
        <v>85</v>
      </c>
      <c r="AT121" s="215" t="s">
        <v>74</v>
      </c>
      <c r="AU121" s="215" t="s">
        <v>75</v>
      </c>
      <c r="AY121" s="214" t="s">
        <v>144</v>
      </c>
      <c r="BK121" s="216">
        <f>BK122+BK130+BK153</f>
        <v>0</v>
      </c>
    </row>
    <row r="122" spans="2:63" s="11" customFormat="1" ht="22.8" customHeight="1">
      <c r="B122" s="203"/>
      <c r="C122" s="204"/>
      <c r="D122" s="205" t="s">
        <v>74</v>
      </c>
      <c r="E122" s="217" t="s">
        <v>220</v>
      </c>
      <c r="F122" s="217" t="s">
        <v>221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SUM(P123:P129)</f>
        <v>0</v>
      </c>
      <c r="Q122" s="211"/>
      <c r="R122" s="212">
        <f>SUM(R123:R129)</f>
        <v>1.6977800000000003</v>
      </c>
      <c r="S122" s="211"/>
      <c r="T122" s="213">
        <f>SUM(T123:T129)</f>
        <v>0</v>
      </c>
      <c r="AR122" s="214" t="s">
        <v>85</v>
      </c>
      <c r="AT122" s="215" t="s">
        <v>74</v>
      </c>
      <c r="AU122" s="215" t="s">
        <v>83</v>
      </c>
      <c r="AY122" s="214" t="s">
        <v>144</v>
      </c>
      <c r="BK122" s="216">
        <f>SUM(BK123:BK129)</f>
        <v>0</v>
      </c>
    </row>
    <row r="123" spans="2:65" s="1" customFormat="1" ht="24" customHeight="1">
      <c r="B123" s="34"/>
      <c r="C123" s="219" t="s">
        <v>191</v>
      </c>
      <c r="D123" s="219" t="s">
        <v>147</v>
      </c>
      <c r="E123" s="220" t="s">
        <v>1450</v>
      </c>
      <c r="F123" s="221" t="s">
        <v>1451</v>
      </c>
      <c r="G123" s="222" t="s">
        <v>150</v>
      </c>
      <c r="H123" s="223">
        <v>25</v>
      </c>
      <c r="I123" s="224"/>
      <c r="J123" s="225">
        <f>ROUND(I123*H123,2)</f>
        <v>0</v>
      </c>
      <c r="K123" s="221" t="s">
        <v>1</v>
      </c>
      <c r="L123" s="39"/>
      <c r="M123" s="226" t="s">
        <v>1</v>
      </c>
      <c r="N123" s="227" t="s">
        <v>40</v>
      </c>
      <c r="O123" s="82"/>
      <c r="P123" s="228">
        <f>O123*H123</f>
        <v>0</v>
      </c>
      <c r="Q123" s="228">
        <v>0.02534</v>
      </c>
      <c r="R123" s="228">
        <f>Q123*H123</f>
        <v>0.6335000000000001</v>
      </c>
      <c r="S123" s="228">
        <v>0</v>
      </c>
      <c r="T123" s="229">
        <f>S123*H123</f>
        <v>0</v>
      </c>
      <c r="AR123" s="230" t="s">
        <v>152</v>
      </c>
      <c r="AT123" s="230" t="s">
        <v>147</v>
      </c>
      <c r="AU123" s="230" t="s">
        <v>85</v>
      </c>
      <c r="AY123" s="13" t="s">
        <v>144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3" t="s">
        <v>83</v>
      </c>
      <c r="BK123" s="231">
        <f>ROUND(I123*H123,2)</f>
        <v>0</v>
      </c>
      <c r="BL123" s="13" t="s">
        <v>152</v>
      </c>
      <c r="BM123" s="230" t="s">
        <v>1452</v>
      </c>
    </row>
    <row r="124" spans="2:65" s="1" customFormat="1" ht="24" customHeight="1">
      <c r="B124" s="34"/>
      <c r="C124" s="219" t="s">
        <v>8</v>
      </c>
      <c r="D124" s="219" t="s">
        <v>147</v>
      </c>
      <c r="E124" s="220" t="s">
        <v>1145</v>
      </c>
      <c r="F124" s="221" t="s">
        <v>1146</v>
      </c>
      <c r="G124" s="222" t="s">
        <v>150</v>
      </c>
      <c r="H124" s="223">
        <v>42</v>
      </c>
      <c r="I124" s="224"/>
      <c r="J124" s="225">
        <f>ROUND(I124*H124,2)</f>
        <v>0</v>
      </c>
      <c r="K124" s="221" t="s">
        <v>1</v>
      </c>
      <c r="L124" s="39"/>
      <c r="M124" s="226" t="s">
        <v>1</v>
      </c>
      <c r="N124" s="227" t="s">
        <v>40</v>
      </c>
      <c r="O124" s="82"/>
      <c r="P124" s="228">
        <f>O124*H124</f>
        <v>0</v>
      </c>
      <c r="Q124" s="228">
        <v>0.02534</v>
      </c>
      <c r="R124" s="228">
        <f>Q124*H124</f>
        <v>1.0642800000000001</v>
      </c>
      <c r="S124" s="228">
        <v>0</v>
      </c>
      <c r="T124" s="229">
        <f>S124*H124</f>
        <v>0</v>
      </c>
      <c r="AR124" s="230" t="s">
        <v>152</v>
      </c>
      <c r="AT124" s="230" t="s">
        <v>147</v>
      </c>
      <c r="AU124" s="230" t="s">
        <v>85</v>
      </c>
      <c r="AY124" s="13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3" t="s">
        <v>83</v>
      </c>
      <c r="BK124" s="231">
        <f>ROUND(I124*H124,2)</f>
        <v>0</v>
      </c>
      <c r="BL124" s="13" t="s">
        <v>152</v>
      </c>
      <c r="BM124" s="230" t="s">
        <v>1453</v>
      </c>
    </row>
    <row r="125" spans="2:65" s="1" customFormat="1" ht="16.5" customHeight="1">
      <c r="B125" s="34"/>
      <c r="C125" s="219" t="s">
        <v>167</v>
      </c>
      <c r="D125" s="219" t="s">
        <v>147</v>
      </c>
      <c r="E125" s="220" t="s">
        <v>1148</v>
      </c>
      <c r="F125" s="221" t="s">
        <v>1149</v>
      </c>
      <c r="G125" s="222" t="s">
        <v>150</v>
      </c>
      <c r="H125" s="223">
        <v>67</v>
      </c>
      <c r="I125" s="224"/>
      <c r="J125" s="225">
        <f>ROUND(I125*H125,2)</f>
        <v>0</v>
      </c>
      <c r="K125" s="221" t="s">
        <v>1</v>
      </c>
      <c r="L125" s="39"/>
      <c r="M125" s="226" t="s">
        <v>1</v>
      </c>
      <c r="N125" s="227" t="s">
        <v>40</v>
      </c>
      <c r="O125" s="8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152</v>
      </c>
      <c r="AT125" s="230" t="s">
        <v>147</v>
      </c>
      <c r="AU125" s="230" t="s">
        <v>85</v>
      </c>
      <c r="AY125" s="13" t="s">
        <v>144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83</v>
      </c>
      <c r="BK125" s="231">
        <f>ROUND(I125*H125,2)</f>
        <v>0</v>
      </c>
      <c r="BL125" s="13" t="s">
        <v>152</v>
      </c>
      <c r="BM125" s="230" t="s">
        <v>1454</v>
      </c>
    </row>
    <row r="126" spans="2:65" s="1" customFormat="1" ht="16.5" customHeight="1">
      <c r="B126" s="34"/>
      <c r="C126" s="219" t="s">
        <v>321</v>
      </c>
      <c r="D126" s="219" t="s">
        <v>147</v>
      </c>
      <c r="E126" s="220" t="s">
        <v>1151</v>
      </c>
      <c r="F126" s="221" t="s">
        <v>1152</v>
      </c>
      <c r="G126" s="222" t="s">
        <v>214</v>
      </c>
      <c r="H126" s="223">
        <v>2</v>
      </c>
      <c r="I126" s="224"/>
      <c r="J126" s="225">
        <f>ROUND(I126*H126,2)</f>
        <v>0</v>
      </c>
      <c r="K126" s="221" t="s">
        <v>1</v>
      </c>
      <c r="L126" s="39"/>
      <c r="M126" s="226" t="s">
        <v>1</v>
      </c>
      <c r="N126" s="227" t="s">
        <v>40</v>
      </c>
      <c r="O126" s="8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30" t="s">
        <v>152</v>
      </c>
      <c r="AT126" s="230" t="s">
        <v>147</v>
      </c>
      <c r="AU126" s="230" t="s">
        <v>85</v>
      </c>
      <c r="AY126" s="13" t="s">
        <v>144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3" t="s">
        <v>83</v>
      </c>
      <c r="BK126" s="231">
        <f>ROUND(I126*H126,2)</f>
        <v>0</v>
      </c>
      <c r="BL126" s="13" t="s">
        <v>152</v>
      </c>
      <c r="BM126" s="230" t="s">
        <v>1455</v>
      </c>
    </row>
    <row r="127" spans="2:65" s="1" customFormat="1" ht="16.5" customHeight="1">
      <c r="B127" s="34"/>
      <c r="C127" s="219" t="s">
        <v>325</v>
      </c>
      <c r="D127" s="219" t="s">
        <v>147</v>
      </c>
      <c r="E127" s="220" t="s">
        <v>1154</v>
      </c>
      <c r="F127" s="221" t="s">
        <v>1155</v>
      </c>
      <c r="G127" s="222" t="s">
        <v>214</v>
      </c>
      <c r="H127" s="223">
        <v>2</v>
      </c>
      <c r="I127" s="224"/>
      <c r="J127" s="225">
        <f>ROUND(I127*H127,2)</f>
        <v>0</v>
      </c>
      <c r="K127" s="221" t="s">
        <v>1</v>
      </c>
      <c r="L127" s="39"/>
      <c r="M127" s="226" t="s">
        <v>1</v>
      </c>
      <c r="N127" s="227" t="s">
        <v>40</v>
      </c>
      <c r="O127" s="8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30" t="s">
        <v>152</v>
      </c>
      <c r="AT127" s="230" t="s">
        <v>147</v>
      </c>
      <c r="AU127" s="230" t="s">
        <v>85</v>
      </c>
      <c r="AY127" s="13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83</v>
      </c>
      <c r="BK127" s="231">
        <f>ROUND(I127*H127,2)</f>
        <v>0</v>
      </c>
      <c r="BL127" s="13" t="s">
        <v>152</v>
      </c>
      <c r="BM127" s="230" t="s">
        <v>1456</v>
      </c>
    </row>
    <row r="128" spans="2:65" s="1" customFormat="1" ht="16.5" customHeight="1">
      <c r="B128" s="34"/>
      <c r="C128" s="219" t="s">
        <v>329</v>
      </c>
      <c r="D128" s="219" t="s">
        <v>147</v>
      </c>
      <c r="E128" s="220" t="s">
        <v>1157</v>
      </c>
      <c r="F128" s="221" t="s">
        <v>1158</v>
      </c>
      <c r="G128" s="222" t="s">
        <v>214</v>
      </c>
      <c r="H128" s="223">
        <v>2</v>
      </c>
      <c r="I128" s="224"/>
      <c r="J128" s="225">
        <f>ROUND(I128*H128,2)</f>
        <v>0</v>
      </c>
      <c r="K128" s="221" t="s">
        <v>1</v>
      </c>
      <c r="L128" s="39"/>
      <c r="M128" s="226" t="s">
        <v>1</v>
      </c>
      <c r="N128" s="227" t="s">
        <v>40</v>
      </c>
      <c r="O128" s="8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30" t="s">
        <v>152</v>
      </c>
      <c r="AT128" s="230" t="s">
        <v>147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1457</v>
      </c>
    </row>
    <row r="129" spans="2:65" s="1" customFormat="1" ht="24" customHeight="1">
      <c r="B129" s="34"/>
      <c r="C129" s="219" t="s">
        <v>256</v>
      </c>
      <c r="D129" s="219" t="s">
        <v>147</v>
      </c>
      <c r="E129" s="220" t="s">
        <v>1160</v>
      </c>
      <c r="F129" s="221" t="s">
        <v>1161</v>
      </c>
      <c r="G129" s="222" t="s">
        <v>150</v>
      </c>
      <c r="H129" s="223">
        <v>67</v>
      </c>
      <c r="I129" s="224"/>
      <c r="J129" s="225">
        <f>ROUND(I129*H129,2)</f>
        <v>0</v>
      </c>
      <c r="K129" s="221" t="s">
        <v>1</v>
      </c>
      <c r="L129" s="39"/>
      <c r="M129" s="226" t="s">
        <v>1</v>
      </c>
      <c r="N129" s="227" t="s">
        <v>40</v>
      </c>
      <c r="O129" s="8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30" t="s">
        <v>152</v>
      </c>
      <c r="AT129" s="230" t="s">
        <v>147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1458</v>
      </c>
    </row>
    <row r="130" spans="2:63" s="11" customFormat="1" ht="22.8" customHeight="1">
      <c r="B130" s="203"/>
      <c r="C130" s="204"/>
      <c r="D130" s="205" t="s">
        <v>74</v>
      </c>
      <c r="E130" s="217" t="s">
        <v>307</v>
      </c>
      <c r="F130" s="217" t="s">
        <v>308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SUM(P131:P152)</f>
        <v>0</v>
      </c>
      <c r="Q130" s="211"/>
      <c r="R130" s="212">
        <f>SUM(R131:R152)</f>
        <v>0.17462</v>
      </c>
      <c r="S130" s="211"/>
      <c r="T130" s="213">
        <f>SUM(T131:T152)</f>
        <v>0</v>
      </c>
      <c r="AR130" s="214" t="s">
        <v>85</v>
      </c>
      <c r="AT130" s="215" t="s">
        <v>74</v>
      </c>
      <c r="AU130" s="215" t="s">
        <v>83</v>
      </c>
      <c r="AY130" s="214" t="s">
        <v>144</v>
      </c>
      <c r="BK130" s="216">
        <f>SUM(BK131:BK152)</f>
        <v>0</v>
      </c>
    </row>
    <row r="131" spans="2:65" s="1" customFormat="1" ht="24" customHeight="1">
      <c r="B131" s="34"/>
      <c r="C131" s="219" t="s">
        <v>85</v>
      </c>
      <c r="D131" s="219" t="s">
        <v>147</v>
      </c>
      <c r="E131" s="220" t="s">
        <v>1163</v>
      </c>
      <c r="F131" s="221" t="s">
        <v>1459</v>
      </c>
      <c r="G131" s="222" t="s">
        <v>150</v>
      </c>
      <c r="H131" s="223">
        <v>60</v>
      </c>
      <c r="I131" s="224"/>
      <c r="J131" s="225">
        <f>ROUND(I131*H131,2)</f>
        <v>0</v>
      </c>
      <c r="K131" s="221" t="s">
        <v>1</v>
      </c>
      <c r="L131" s="39"/>
      <c r="M131" s="226" t="s">
        <v>1</v>
      </c>
      <c r="N131" s="227" t="s">
        <v>40</v>
      </c>
      <c r="O131" s="8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152</v>
      </c>
      <c r="AT131" s="230" t="s">
        <v>147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1460</v>
      </c>
    </row>
    <row r="132" spans="2:65" s="1" customFormat="1" ht="24" customHeight="1">
      <c r="B132" s="34"/>
      <c r="C132" s="219" t="s">
        <v>183</v>
      </c>
      <c r="D132" s="219" t="s">
        <v>147</v>
      </c>
      <c r="E132" s="220" t="s">
        <v>1461</v>
      </c>
      <c r="F132" s="221" t="s">
        <v>1462</v>
      </c>
      <c r="G132" s="222" t="s">
        <v>312</v>
      </c>
      <c r="H132" s="223">
        <v>1</v>
      </c>
      <c r="I132" s="224"/>
      <c r="J132" s="225">
        <f>ROUND(I132*H132,2)</f>
        <v>0</v>
      </c>
      <c r="K132" s="221" t="s">
        <v>1</v>
      </c>
      <c r="L132" s="39"/>
      <c r="M132" s="226" t="s">
        <v>1</v>
      </c>
      <c r="N132" s="227" t="s">
        <v>40</v>
      </c>
      <c r="O132" s="8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AR132" s="230" t="s">
        <v>152</v>
      </c>
      <c r="AT132" s="230" t="s">
        <v>147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1463</v>
      </c>
    </row>
    <row r="133" spans="2:65" s="1" customFormat="1" ht="24" customHeight="1">
      <c r="B133" s="34"/>
      <c r="C133" s="219" t="s">
        <v>187</v>
      </c>
      <c r="D133" s="219" t="s">
        <v>147</v>
      </c>
      <c r="E133" s="220" t="s">
        <v>1464</v>
      </c>
      <c r="F133" s="221" t="s">
        <v>1465</v>
      </c>
      <c r="G133" s="222" t="s">
        <v>312</v>
      </c>
      <c r="H133" s="223">
        <v>1</v>
      </c>
      <c r="I133" s="224"/>
      <c r="J133" s="225">
        <f>ROUND(I133*H133,2)</f>
        <v>0</v>
      </c>
      <c r="K133" s="221" t="s">
        <v>1</v>
      </c>
      <c r="L133" s="39"/>
      <c r="M133" s="226" t="s">
        <v>1</v>
      </c>
      <c r="N133" s="227" t="s">
        <v>40</v>
      </c>
      <c r="O133" s="8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0" t="s">
        <v>152</v>
      </c>
      <c r="AT133" s="230" t="s">
        <v>147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1466</v>
      </c>
    </row>
    <row r="134" spans="2:65" s="1" customFormat="1" ht="16.5" customHeight="1">
      <c r="B134" s="34"/>
      <c r="C134" s="219" t="s">
        <v>463</v>
      </c>
      <c r="D134" s="219" t="s">
        <v>147</v>
      </c>
      <c r="E134" s="220" t="s">
        <v>1166</v>
      </c>
      <c r="F134" s="221" t="s">
        <v>1467</v>
      </c>
      <c r="G134" s="222" t="s">
        <v>312</v>
      </c>
      <c r="H134" s="223">
        <v>2</v>
      </c>
      <c r="I134" s="224"/>
      <c r="J134" s="225">
        <f>ROUND(I134*H134,2)</f>
        <v>0</v>
      </c>
      <c r="K134" s="221" t="s">
        <v>1</v>
      </c>
      <c r="L134" s="39"/>
      <c r="M134" s="226" t="s">
        <v>1</v>
      </c>
      <c r="N134" s="227" t="s">
        <v>40</v>
      </c>
      <c r="O134" s="8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30" t="s">
        <v>152</v>
      </c>
      <c r="AT134" s="230" t="s">
        <v>147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1468</v>
      </c>
    </row>
    <row r="135" spans="2:65" s="1" customFormat="1" ht="16.5" customHeight="1">
      <c r="B135" s="34"/>
      <c r="C135" s="219" t="s">
        <v>465</v>
      </c>
      <c r="D135" s="219" t="s">
        <v>147</v>
      </c>
      <c r="E135" s="220" t="s">
        <v>1169</v>
      </c>
      <c r="F135" s="221" t="s">
        <v>1469</v>
      </c>
      <c r="G135" s="222" t="s">
        <v>312</v>
      </c>
      <c r="H135" s="223">
        <v>2</v>
      </c>
      <c r="I135" s="224"/>
      <c r="J135" s="225">
        <f>ROUND(I135*H135,2)</f>
        <v>0</v>
      </c>
      <c r="K135" s="221" t="s">
        <v>1</v>
      </c>
      <c r="L135" s="39"/>
      <c r="M135" s="226" t="s">
        <v>1</v>
      </c>
      <c r="N135" s="227" t="s">
        <v>40</v>
      </c>
      <c r="O135" s="8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30" t="s">
        <v>152</v>
      </c>
      <c r="AT135" s="230" t="s">
        <v>147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1470</v>
      </c>
    </row>
    <row r="136" spans="2:65" s="1" customFormat="1" ht="16.5" customHeight="1">
      <c r="B136" s="34"/>
      <c r="C136" s="219" t="s">
        <v>468</v>
      </c>
      <c r="D136" s="219" t="s">
        <v>147</v>
      </c>
      <c r="E136" s="220" t="s">
        <v>1172</v>
      </c>
      <c r="F136" s="221" t="s">
        <v>1173</v>
      </c>
      <c r="G136" s="222" t="s">
        <v>150</v>
      </c>
      <c r="H136" s="223">
        <v>70</v>
      </c>
      <c r="I136" s="224"/>
      <c r="J136" s="225">
        <f>ROUND(I136*H136,2)</f>
        <v>0</v>
      </c>
      <c r="K136" s="221" t="s">
        <v>1</v>
      </c>
      <c r="L136" s="39"/>
      <c r="M136" s="226" t="s">
        <v>1</v>
      </c>
      <c r="N136" s="227" t="s">
        <v>40</v>
      </c>
      <c r="O136" s="8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152</v>
      </c>
      <c r="AT136" s="230" t="s">
        <v>147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1471</v>
      </c>
    </row>
    <row r="137" spans="2:65" s="1" customFormat="1" ht="36" customHeight="1">
      <c r="B137" s="34"/>
      <c r="C137" s="219" t="s">
        <v>152</v>
      </c>
      <c r="D137" s="219" t="s">
        <v>147</v>
      </c>
      <c r="E137" s="220" t="s">
        <v>1175</v>
      </c>
      <c r="F137" s="221" t="s">
        <v>1472</v>
      </c>
      <c r="G137" s="222" t="s">
        <v>214</v>
      </c>
      <c r="H137" s="223">
        <v>8</v>
      </c>
      <c r="I137" s="224"/>
      <c r="J137" s="225">
        <f>ROUND(I137*H137,2)</f>
        <v>0</v>
      </c>
      <c r="K137" s="221" t="s">
        <v>1</v>
      </c>
      <c r="L137" s="39"/>
      <c r="M137" s="226" t="s">
        <v>1</v>
      </c>
      <c r="N137" s="227" t="s">
        <v>40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152</v>
      </c>
      <c r="AT137" s="230" t="s">
        <v>147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152</v>
      </c>
      <c r="BM137" s="230" t="s">
        <v>1473</v>
      </c>
    </row>
    <row r="138" spans="2:65" s="1" customFormat="1" ht="16.5" customHeight="1">
      <c r="B138" s="34"/>
      <c r="C138" s="219" t="s">
        <v>485</v>
      </c>
      <c r="D138" s="219" t="s">
        <v>147</v>
      </c>
      <c r="E138" s="220" t="s">
        <v>1178</v>
      </c>
      <c r="F138" s="221" t="s">
        <v>1474</v>
      </c>
      <c r="G138" s="222" t="s">
        <v>214</v>
      </c>
      <c r="H138" s="223">
        <v>8</v>
      </c>
      <c r="I138" s="224"/>
      <c r="J138" s="225">
        <f>ROUND(I138*H138,2)</f>
        <v>0</v>
      </c>
      <c r="K138" s="221" t="s">
        <v>1</v>
      </c>
      <c r="L138" s="39"/>
      <c r="M138" s="226" t="s">
        <v>1</v>
      </c>
      <c r="N138" s="227" t="s">
        <v>40</v>
      </c>
      <c r="O138" s="8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152</v>
      </c>
      <c r="AT138" s="230" t="s">
        <v>147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1475</v>
      </c>
    </row>
    <row r="139" spans="2:65" s="1" customFormat="1" ht="16.5" customHeight="1">
      <c r="B139" s="34"/>
      <c r="C139" s="219" t="s">
        <v>211</v>
      </c>
      <c r="D139" s="219" t="s">
        <v>147</v>
      </c>
      <c r="E139" s="220" t="s">
        <v>1181</v>
      </c>
      <c r="F139" s="221" t="s">
        <v>1182</v>
      </c>
      <c r="G139" s="222" t="s">
        <v>1183</v>
      </c>
      <c r="H139" s="223">
        <v>10</v>
      </c>
      <c r="I139" s="224"/>
      <c r="J139" s="225">
        <f>ROUND(I139*H139,2)</f>
        <v>0</v>
      </c>
      <c r="K139" s="221" t="s">
        <v>1</v>
      </c>
      <c r="L139" s="39"/>
      <c r="M139" s="226" t="s">
        <v>1</v>
      </c>
      <c r="N139" s="227" t="s">
        <v>40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152</v>
      </c>
      <c r="AT139" s="230" t="s">
        <v>147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152</v>
      </c>
      <c r="BM139" s="230" t="s">
        <v>1476</v>
      </c>
    </row>
    <row r="140" spans="2:65" s="1" customFormat="1" ht="16.5" customHeight="1">
      <c r="B140" s="34"/>
      <c r="C140" s="219" t="s">
        <v>216</v>
      </c>
      <c r="D140" s="219" t="s">
        <v>147</v>
      </c>
      <c r="E140" s="220" t="s">
        <v>1185</v>
      </c>
      <c r="F140" s="221" t="s">
        <v>1186</v>
      </c>
      <c r="G140" s="222" t="s">
        <v>1183</v>
      </c>
      <c r="H140" s="223">
        <v>7</v>
      </c>
      <c r="I140" s="224"/>
      <c r="J140" s="225">
        <f>ROUND(I140*H140,2)</f>
        <v>0</v>
      </c>
      <c r="K140" s="221" t="s">
        <v>1</v>
      </c>
      <c r="L140" s="39"/>
      <c r="M140" s="226" t="s">
        <v>1</v>
      </c>
      <c r="N140" s="227" t="s">
        <v>40</v>
      </c>
      <c r="O140" s="8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152</v>
      </c>
      <c r="AT140" s="230" t="s">
        <v>147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1477</v>
      </c>
    </row>
    <row r="141" spans="2:65" s="1" customFormat="1" ht="24" customHeight="1">
      <c r="B141" s="34"/>
      <c r="C141" s="219" t="s">
        <v>7</v>
      </c>
      <c r="D141" s="219" t="s">
        <v>147</v>
      </c>
      <c r="E141" s="220" t="s">
        <v>1478</v>
      </c>
      <c r="F141" s="221" t="s">
        <v>1479</v>
      </c>
      <c r="G141" s="222" t="s">
        <v>214</v>
      </c>
      <c r="H141" s="223">
        <v>6</v>
      </c>
      <c r="I141" s="224"/>
      <c r="J141" s="225">
        <f>ROUND(I141*H141,2)</f>
        <v>0</v>
      </c>
      <c r="K141" s="221" t="s">
        <v>1</v>
      </c>
      <c r="L141" s="39"/>
      <c r="M141" s="226" t="s">
        <v>1</v>
      </c>
      <c r="N141" s="227" t="s">
        <v>40</v>
      </c>
      <c r="O141" s="8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152</v>
      </c>
      <c r="AT141" s="230" t="s">
        <v>147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1480</v>
      </c>
    </row>
    <row r="142" spans="2:65" s="1" customFormat="1" ht="16.5" customHeight="1">
      <c r="B142" s="34"/>
      <c r="C142" s="219" t="s">
        <v>501</v>
      </c>
      <c r="D142" s="219" t="s">
        <v>147</v>
      </c>
      <c r="E142" s="220" t="s">
        <v>1188</v>
      </c>
      <c r="F142" s="221" t="s">
        <v>1189</v>
      </c>
      <c r="G142" s="222" t="s">
        <v>214</v>
      </c>
      <c r="H142" s="223">
        <v>5</v>
      </c>
      <c r="I142" s="224"/>
      <c r="J142" s="225">
        <f>ROUND(I142*H142,2)</f>
        <v>0</v>
      </c>
      <c r="K142" s="221" t="s">
        <v>1</v>
      </c>
      <c r="L142" s="39"/>
      <c r="M142" s="226" t="s">
        <v>1</v>
      </c>
      <c r="N142" s="227" t="s">
        <v>40</v>
      </c>
      <c r="O142" s="8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152</v>
      </c>
      <c r="AT142" s="230" t="s">
        <v>147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152</v>
      </c>
      <c r="BM142" s="230" t="s">
        <v>1481</v>
      </c>
    </row>
    <row r="143" spans="2:65" s="1" customFormat="1" ht="16.5" customHeight="1">
      <c r="B143" s="34"/>
      <c r="C143" s="219" t="s">
        <v>242</v>
      </c>
      <c r="D143" s="219" t="s">
        <v>147</v>
      </c>
      <c r="E143" s="220" t="s">
        <v>1191</v>
      </c>
      <c r="F143" s="221" t="s">
        <v>1192</v>
      </c>
      <c r="G143" s="222" t="s">
        <v>1193</v>
      </c>
      <c r="H143" s="247"/>
      <c r="I143" s="224"/>
      <c r="J143" s="225">
        <f>ROUND(I143*H143,2)</f>
        <v>0</v>
      </c>
      <c r="K143" s="221" t="s">
        <v>1</v>
      </c>
      <c r="L143" s="39"/>
      <c r="M143" s="226" t="s">
        <v>1</v>
      </c>
      <c r="N143" s="227" t="s">
        <v>40</v>
      </c>
      <c r="O143" s="8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30" t="s">
        <v>152</v>
      </c>
      <c r="AT143" s="230" t="s">
        <v>147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1482</v>
      </c>
    </row>
    <row r="144" spans="2:65" s="1" customFormat="1" ht="24" customHeight="1">
      <c r="B144" s="34"/>
      <c r="C144" s="219" t="s">
        <v>268</v>
      </c>
      <c r="D144" s="219" t="s">
        <v>147</v>
      </c>
      <c r="E144" s="220" t="s">
        <v>524</v>
      </c>
      <c r="F144" s="221" t="s">
        <v>525</v>
      </c>
      <c r="G144" s="222" t="s">
        <v>150</v>
      </c>
      <c r="H144" s="223">
        <v>4</v>
      </c>
      <c r="I144" s="224"/>
      <c r="J144" s="225">
        <f>ROUND(I144*H144,2)</f>
        <v>0</v>
      </c>
      <c r="K144" s="221" t="s">
        <v>151</v>
      </c>
      <c r="L144" s="39"/>
      <c r="M144" s="226" t="s">
        <v>1</v>
      </c>
      <c r="N144" s="227" t="s">
        <v>40</v>
      </c>
      <c r="O144" s="82"/>
      <c r="P144" s="228">
        <f>O144*H144</f>
        <v>0</v>
      </c>
      <c r="Q144" s="228">
        <v>0.00049</v>
      </c>
      <c r="R144" s="228">
        <f>Q144*H144</f>
        <v>0.00196</v>
      </c>
      <c r="S144" s="228">
        <v>0</v>
      </c>
      <c r="T144" s="229">
        <f>S144*H144</f>
        <v>0</v>
      </c>
      <c r="AR144" s="230" t="s">
        <v>152</v>
      </c>
      <c r="AT144" s="230" t="s">
        <v>147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1483</v>
      </c>
    </row>
    <row r="145" spans="2:65" s="1" customFormat="1" ht="24" customHeight="1">
      <c r="B145" s="34"/>
      <c r="C145" s="219" t="s">
        <v>272</v>
      </c>
      <c r="D145" s="219" t="s">
        <v>147</v>
      </c>
      <c r="E145" s="220" t="s">
        <v>318</v>
      </c>
      <c r="F145" s="221" t="s">
        <v>319</v>
      </c>
      <c r="G145" s="222" t="s">
        <v>150</v>
      </c>
      <c r="H145" s="223">
        <v>4</v>
      </c>
      <c r="I145" s="224"/>
      <c r="J145" s="225">
        <f>ROUND(I145*H145,2)</f>
        <v>0</v>
      </c>
      <c r="K145" s="221" t="s">
        <v>151</v>
      </c>
      <c r="L145" s="39"/>
      <c r="M145" s="226" t="s">
        <v>1</v>
      </c>
      <c r="N145" s="227" t="s">
        <v>40</v>
      </c>
      <c r="O145" s="82"/>
      <c r="P145" s="228">
        <f>O145*H145</f>
        <v>0</v>
      </c>
      <c r="Q145" s="228">
        <v>0.0006</v>
      </c>
      <c r="R145" s="228">
        <f>Q145*H145</f>
        <v>0.0024</v>
      </c>
      <c r="S145" s="228">
        <v>0</v>
      </c>
      <c r="T145" s="229">
        <f>S145*H145</f>
        <v>0</v>
      </c>
      <c r="AR145" s="230" t="s">
        <v>152</v>
      </c>
      <c r="AT145" s="230" t="s">
        <v>147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1484</v>
      </c>
    </row>
    <row r="146" spans="2:65" s="1" customFormat="1" ht="24" customHeight="1">
      <c r="B146" s="34"/>
      <c r="C146" s="219" t="s">
        <v>276</v>
      </c>
      <c r="D146" s="219" t="s">
        <v>147</v>
      </c>
      <c r="E146" s="220" t="s">
        <v>322</v>
      </c>
      <c r="F146" s="221" t="s">
        <v>323</v>
      </c>
      <c r="G146" s="222" t="s">
        <v>150</v>
      </c>
      <c r="H146" s="223">
        <v>22</v>
      </c>
      <c r="I146" s="224"/>
      <c r="J146" s="225">
        <f>ROUND(I146*H146,2)</f>
        <v>0</v>
      </c>
      <c r="K146" s="221" t="s">
        <v>151</v>
      </c>
      <c r="L146" s="39"/>
      <c r="M146" s="226" t="s">
        <v>1</v>
      </c>
      <c r="N146" s="227" t="s">
        <v>40</v>
      </c>
      <c r="O146" s="82"/>
      <c r="P146" s="228">
        <f>O146*H146</f>
        <v>0</v>
      </c>
      <c r="Q146" s="228">
        <v>0.00091</v>
      </c>
      <c r="R146" s="228">
        <f>Q146*H146</f>
        <v>0.02002</v>
      </c>
      <c r="S146" s="228">
        <v>0</v>
      </c>
      <c r="T146" s="229">
        <f>S146*H146</f>
        <v>0</v>
      </c>
      <c r="AR146" s="230" t="s">
        <v>152</v>
      </c>
      <c r="AT146" s="230" t="s">
        <v>147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1485</v>
      </c>
    </row>
    <row r="147" spans="2:65" s="1" customFormat="1" ht="24" customHeight="1">
      <c r="B147" s="34"/>
      <c r="C147" s="219" t="s">
        <v>280</v>
      </c>
      <c r="D147" s="219" t="s">
        <v>147</v>
      </c>
      <c r="E147" s="220" t="s">
        <v>326</v>
      </c>
      <c r="F147" s="221" t="s">
        <v>327</v>
      </c>
      <c r="G147" s="222" t="s">
        <v>150</v>
      </c>
      <c r="H147" s="223">
        <v>18</v>
      </c>
      <c r="I147" s="224"/>
      <c r="J147" s="225">
        <f>ROUND(I147*H147,2)</f>
        <v>0</v>
      </c>
      <c r="K147" s="221" t="s">
        <v>151</v>
      </c>
      <c r="L147" s="39"/>
      <c r="M147" s="226" t="s">
        <v>1</v>
      </c>
      <c r="N147" s="227" t="s">
        <v>40</v>
      </c>
      <c r="O147" s="82"/>
      <c r="P147" s="228">
        <f>O147*H147</f>
        <v>0</v>
      </c>
      <c r="Q147" s="228">
        <v>0.00118</v>
      </c>
      <c r="R147" s="228">
        <f>Q147*H147</f>
        <v>0.021240000000000002</v>
      </c>
      <c r="S147" s="228">
        <v>0</v>
      </c>
      <c r="T147" s="229">
        <f>S147*H147</f>
        <v>0</v>
      </c>
      <c r="AR147" s="230" t="s">
        <v>152</v>
      </c>
      <c r="AT147" s="230" t="s">
        <v>147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1486</v>
      </c>
    </row>
    <row r="148" spans="2:65" s="1" customFormat="1" ht="24" customHeight="1">
      <c r="B148" s="34"/>
      <c r="C148" s="219" t="s">
        <v>284</v>
      </c>
      <c r="D148" s="219" t="s">
        <v>147</v>
      </c>
      <c r="E148" s="220" t="s">
        <v>330</v>
      </c>
      <c r="F148" s="221" t="s">
        <v>331</v>
      </c>
      <c r="G148" s="222" t="s">
        <v>150</v>
      </c>
      <c r="H148" s="223">
        <v>86</v>
      </c>
      <c r="I148" s="224"/>
      <c r="J148" s="225">
        <f>ROUND(I148*H148,2)</f>
        <v>0</v>
      </c>
      <c r="K148" s="221" t="s">
        <v>151</v>
      </c>
      <c r="L148" s="39"/>
      <c r="M148" s="226" t="s">
        <v>1</v>
      </c>
      <c r="N148" s="227" t="s">
        <v>40</v>
      </c>
      <c r="O148" s="82"/>
      <c r="P148" s="228">
        <f>O148*H148</f>
        <v>0</v>
      </c>
      <c r="Q148" s="228">
        <v>0.0015</v>
      </c>
      <c r="R148" s="228">
        <f>Q148*H148</f>
        <v>0.129</v>
      </c>
      <c r="S148" s="228">
        <v>0</v>
      </c>
      <c r="T148" s="229">
        <f>S148*H148</f>
        <v>0</v>
      </c>
      <c r="AR148" s="230" t="s">
        <v>152</v>
      </c>
      <c r="AT148" s="230" t="s">
        <v>147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1487</v>
      </c>
    </row>
    <row r="149" spans="2:65" s="1" customFormat="1" ht="24" customHeight="1">
      <c r="B149" s="34"/>
      <c r="C149" s="219" t="s">
        <v>157</v>
      </c>
      <c r="D149" s="219" t="s">
        <v>147</v>
      </c>
      <c r="E149" s="220" t="s">
        <v>1200</v>
      </c>
      <c r="F149" s="221" t="s">
        <v>1488</v>
      </c>
      <c r="G149" s="222" t="s">
        <v>214</v>
      </c>
      <c r="H149" s="223">
        <v>20</v>
      </c>
      <c r="I149" s="224"/>
      <c r="J149" s="225">
        <f>ROUND(I149*H149,2)</f>
        <v>0</v>
      </c>
      <c r="K149" s="221" t="s">
        <v>151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1489</v>
      </c>
    </row>
    <row r="150" spans="2:65" s="1" customFormat="1" ht="16.5" customHeight="1">
      <c r="B150" s="34"/>
      <c r="C150" s="219" t="s">
        <v>492</v>
      </c>
      <c r="D150" s="219" t="s">
        <v>147</v>
      </c>
      <c r="E150" s="220" t="s">
        <v>489</v>
      </c>
      <c r="F150" s="221" t="s">
        <v>1203</v>
      </c>
      <c r="G150" s="222" t="s">
        <v>150</v>
      </c>
      <c r="H150" s="223">
        <v>134</v>
      </c>
      <c r="I150" s="224"/>
      <c r="J150" s="225">
        <f>ROUND(I150*H150,2)</f>
        <v>0</v>
      </c>
      <c r="K150" s="221" t="s">
        <v>151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152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152</v>
      </c>
      <c r="BM150" s="230" t="s">
        <v>1490</v>
      </c>
    </row>
    <row r="151" spans="2:65" s="1" customFormat="1" ht="16.5" customHeight="1">
      <c r="B151" s="34"/>
      <c r="C151" s="219" t="s">
        <v>291</v>
      </c>
      <c r="D151" s="219" t="s">
        <v>147</v>
      </c>
      <c r="E151" s="220" t="s">
        <v>1205</v>
      </c>
      <c r="F151" s="221" t="s">
        <v>1206</v>
      </c>
      <c r="G151" s="222" t="s">
        <v>423</v>
      </c>
      <c r="H151" s="223">
        <v>3</v>
      </c>
      <c r="I151" s="224"/>
      <c r="J151" s="225">
        <f>ROUND(I151*H151,2)</f>
        <v>0</v>
      </c>
      <c r="K151" s="221" t="s">
        <v>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1491</v>
      </c>
    </row>
    <row r="152" spans="2:65" s="1" customFormat="1" ht="16.5" customHeight="1">
      <c r="B152" s="34"/>
      <c r="C152" s="219" t="s">
        <v>299</v>
      </c>
      <c r="D152" s="219" t="s">
        <v>147</v>
      </c>
      <c r="E152" s="220" t="s">
        <v>1208</v>
      </c>
      <c r="F152" s="221" t="s">
        <v>1209</v>
      </c>
      <c r="G152" s="222" t="s">
        <v>423</v>
      </c>
      <c r="H152" s="223">
        <v>35</v>
      </c>
      <c r="I152" s="224"/>
      <c r="J152" s="225">
        <f>ROUND(I152*H152,2)</f>
        <v>0</v>
      </c>
      <c r="K152" s="221" t="s">
        <v>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1492</v>
      </c>
    </row>
    <row r="153" spans="2:63" s="11" customFormat="1" ht="22.8" customHeight="1">
      <c r="B153" s="203"/>
      <c r="C153" s="204"/>
      <c r="D153" s="205" t="s">
        <v>74</v>
      </c>
      <c r="E153" s="217" t="s">
        <v>418</v>
      </c>
      <c r="F153" s="217" t="s">
        <v>419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SUM(P154:P163)</f>
        <v>0</v>
      </c>
      <c r="Q153" s="211"/>
      <c r="R153" s="212">
        <f>SUM(R154:R163)</f>
        <v>0</v>
      </c>
      <c r="S153" s="211"/>
      <c r="T153" s="213">
        <f>SUM(T154:T163)</f>
        <v>0</v>
      </c>
      <c r="AR153" s="214" t="s">
        <v>85</v>
      </c>
      <c r="AT153" s="215" t="s">
        <v>74</v>
      </c>
      <c r="AU153" s="215" t="s">
        <v>83</v>
      </c>
      <c r="AY153" s="214" t="s">
        <v>144</v>
      </c>
      <c r="BK153" s="216">
        <f>SUM(BK154:BK163)</f>
        <v>0</v>
      </c>
    </row>
    <row r="154" spans="2:65" s="1" customFormat="1" ht="16.5" customHeight="1">
      <c r="B154" s="34"/>
      <c r="C154" s="219" t="s">
        <v>303</v>
      </c>
      <c r="D154" s="219" t="s">
        <v>147</v>
      </c>
      <c r="E154" s="220" t="s">
        <v>1211</v>
      </c>
      <c r="F154" s="221" t="s">
        <v>1212</v>
      </c>
      <c r="G154" s="222" t="s">
        <v>312</v>
      </c>
      <c r="H154" s="223">
        <v>4</v>
      </c>
      <c r="I154" s="224"/>
      <c r="J154" s="225">
        <f>ROUND(I154*H154,2)</f>
        <v>0</v>
      </c>
      <c r="K154" s="221" t="s">
        <v>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152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152</v>
      </c>
      <c r="BM154" s="230" t="s">
        <v>1493</v>
      </c>
    </row>
    <row r="155" spans="2:65" s="1" customFormat="1" ht="16.5" customHeight="1">
      <c r="B155" s="34"/>
      <c r="C155" s="219" t="s">
        <v>163</v>
      </c>
      <c r="D155" s="219" t="s">
        <v>147</v>
      </c>
      <c r="E155" s="220" t="s">
        <v>1214</v>
      </c>
      <c r="F155" s="221" t="s">
        <v>1215</v>
      </c>
      <c r="G155" s="222" t="s">
        <v>150</v>
      </c>
      <c r="H155" s="223">
        <v>36</v>
      </c>
      <c r="I155" s="224"/>
      <c r="J155" s="225">
        <f>ROUND(I155*H155,2)</f>
        <v>0</v>
      </c>
      <c r="K155" s="221" t="s">
        <v>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1494</v>
      </c>
    </row>
    <row r="156" spans="2:65" s="1" customFormat="1" ht="16.5" customHeight="1">
      <c r="B156" s="34"/>
      <c r="C156" s="219" t="s">
        <v>260</v>
      </c>
      <c r="D156" s="219" t="s">
        <v>147</v>
      </c>
      <c r="E156" s="220" t="s">
        <v>1495</v>
      </c>
      <c r="F156" s="221" t="s">
        <v>1496</v>
      </c>
      <c r="G156" s="222" t="s">
        <v>150</v>
      </c>
      <c r="H156" s="223">
        <v>54</v>
      </c>
      <c r="I156" s="224"/>
      <c r="J156" s="225">
        <f>ROUND(I156*H156,2)</f>
        <v>0</v>
      </c>
      <c r="K156" s="221" t="s">
        <v>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1497</v>
      </c>
    </row>
    <row r="157" spans="2:65" s="1" customFormat="1" ht="16.5" customHeight="1">
      <c r="B157" s="34"/>
      <c r="C157" s="219" t="s">
        <v>264</v>
      </c>
      <c r="D157" s="219" t="s">
        <v>147</v>
      </c>
      <c r="E157" s="220" t="s">
        <v>1498</v>
      </c>
      <c r="F157" s="221" t="s">
        <v>1499</v>
      </c>
      <c r="G157" s="222" t="s">
        <v>150</v>
      </c>
      <c r="H157" s="223">
        <v>13</v>
      </c>
      <c r="I157" s="224"/>
      <c r="J157" s="225">
        <f>ROUND(I157*H157,2)</f>
        <v>0</v>
      </c>
      <c r="K157" s="221" t="s">
        <v>1</v>
      </c>
      <c r="L157" s="39"/>
      <c r="M157" s="226" t="s">
        <v>1</v>
      </c>
      <c r="N157" s="227" t="s">
        <v>40</v>
      </c>
      <c r="O157" s="8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152</v>
      </c>
      <c r="AT157" s="230" t="s">
        <v>147</v>
      </c>
      <c r="AU157" s="230" t="s">
        <v>85</v>
      </c>
      <c r="AY157" s="13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83</v>
      </c>
      <c r="BK157" s="231">
        <f>ROUND(I157*H157,2)</f>
        <v>0</v>
      </c>
      <c r="BL157" s="13" t="s">
        <v>152</v>
      </c>
      <c r="BM157" s="230" t="s">
        <v>1500</v>
      </c>
    </row>
    <row r="158" spans="2:65" s="1" customFormat="1" ht="16.5" customHeight="1">
      <c r="B158" s="34"/>
      <c r="C158" s="219" t="s">
        <v>207</v>
      </c>
      <c r="D158" s="219" t="s">
        <v>147</v>
      </c>
      <c r="E158" s="220" t="s">
        <v>498</v>
      </c>
      <c r="F158" s="221" t="s">
        <v>1217</v>
      </c>
      <c r="G158" s="222" t="s">
        <v>150</v>
      </c>
      <c r="H158" s="223">
        <v>1</v>
      </c>
      <c r="I158" s="224"/>
      <c r="J158" s="225">
        <f>ROUND(I158*H158,2)</f>
        <v>0</v>
      </c>
      <c r="K158" s="221" t="s">
        <v>1</v>
      </c>
      <c r="L158" s="39"/>
      <c r="M158" s="226" t="s">
        <v>1</v>
      </c>
      <c r="N158" s="227" t="s">
        <v>40</v>
      </c>
      <c r="O158" s="8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152</v>
      </c>
      <c r="AT158" s="230" t="s">
        <v>147</v>
      </c>
      <c r="AU158" s="230" t="s">
        <v>85</v>
      </c>
      <c r="AY158" s="13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83</v>
      </c>
      <c r="BK158" s="231">
        <f>ROUND(I158*H158,2)</f>
        <v>0</v>
      </c>
      <c r="BL158" s="13" t="s">
        <v>152</v>
      </c>
      <c r="BM158" s="230" t="s">
        <v>1501</v>
      </c>
    </row>
    <row r="159" spans="2:65" s="1" customFormat="1" ht="24" customHeight="1">
      <c r="B159" s="34"/>
      <c r="C159" s="219" t="s">
        <v>512</v>
      </c>
      <c r="D159" s="219" t="s">
        <v>147</v>
      </c>
      <c r="E159" s="220" t="s">
        <v>421</v>
      </c>
      <c r="F159" s="221" t="s">
        <v>1502</v>
      </c>
      <c r="G159" s="222" t="s">
        <v>312</v>
      </c>
      <c r="H159" s="223">
        <v>1</v>
      </c>
      <c r="I159" s="224"/>
      <c r="J159" s="225">
        <f>ROUND(I159*H159,2)</f>
        <v>0</v>
      </c>
      <c r="K159" s="221" t="s">
        <v>1</v>
      </c>
      <c r="L159" s="39"/>
      <c r="M159" s="226" t="s">
        <v>1</v>
      </c>
      <c r="N159" s="227" t="s">
        <v>40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1503</v>
      </c>
    </row>
    <row r="160" spans="2:65" s="1" customFormat="1" ht="16.5" customHeight="1">
      <c r="B160" s="34"/>
      <c r="C160" s="219" t="s">
        <v>171</v>
      </c>
      <c r="D160" s="219" t="s">
        <v>147</v>
      </c>
      <c r="E160" s="220" t="s">
        <v>426</v>
      </c>
      <c r="F160" s="221" t="s">
        <v>1221</v>
      </c>
      <c r="G160" s="222" t="s">
        <v>312</v>
      </c>
      <c r="H160" s="223">
        <v>1</v>
      </c>
      <c r="I160" s="224"/>
      <c r="J160" s="225">
        <f>ROUND(I160*H160,2)</f>
        <v>0</v>
      </c>
      <c r="K160" s="221" t="s">
        <v>1</v>
      </c>
      <c r="L160" s="39"/>
      <c r="M160" s="226" t="s">
        <v>1</v>
      </c>
      <c r="N160" s="227" t="s">
        <v>40</v>
      </c>
      <c r="O160" s="8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30" t="s">
        <v>152</v>
      </c>
      <c r="AT160" s="230" t="s">
        <v>147</v>
      </c>
      <c r="AU160" s="230" t="s">
        <v>85</v>
      </c>
      <c r="AY160" s="13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83</v>
      </c>
      <c r="BK160" s="231">
        <f>ROUND(I160*H160,2)</f>
        <v>0</v>
      </c>
      <c r="BL160" s="13" t="s">
        <v>152</v>
      </c>
      <c r="BM160" s="230" t="s">
        <v>1504</v>
      </c>
    </row>
    <row r="161" spans="2:65" s="1" customFormat="1" ht="24" customHeight="1">
      <c r="B161" s="34"/>
      <c r="C161" s="219" t="s">
        <v>309</v>
      </c>
      <c r="D161" s="219" t="s">
        <v>147</v>
      </c>
      <c r="E161" s="220" t="s">
        <v>438</v>
      </c>
      <c r="F161" s="221" t="s">
        <v>439</v>
      </c>
      <c r="G161" s="222" t="s">
        <v>312</v>
      </c>
      <c r="H161" s="223">
        <v>0</v>
      </c>
      <c r="I161" s="224"/>
      <c r="J161" s="225">
        <f>ROUND(I161*H161,2)</f>
        <v>0</v>
      </c>
      <c r="K161" s="221" t="s">
        <v>1</v>
      </c>
      <c r="L161" s="39"/>
      <c r="M161" s="226" t="s">
        <v>1</v>
      </c>
      <c r="N161" s="227" t="s">
        <v>40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0" t="s">
        <v>152</v>
      </c>
      <c r="AT161" s="230" t="s">
        <v>147</v>
      </c>
      <c r="AU161" s="230" t="s">
        <v>85</v>
      </c>
      <c r="AY161" s="13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83</v>
      </c>
      <c r="BK161" s="231">
        <f>ROUND(I161*H161,2)</f>
        <v>0</v>
      </c>
      <c r="BL161" s="13" t="s">
        <v>152</v>
      </c>
      <c r="BM161" s="230" t="s">
        <v>1505</v>
      </c>
    </row>
    <row r="162" spans="2:65" s="1" customFormat="1" ht="24" customHeight="1">
      <c r="B162" s="34"/>
      <c r="C162" s="219" t="s">
        <v>551</v>
      </c>
      <c r="D162" s="219" t="s">
        <v>147</v>
      </c>
      <c r="E162" s="220" t="s">
        <v>442</v>
      </c>
      <c r="F162" s="221" t="s">
        <v>443</v>
      </c>
      <c r="G162" s="222" t="s">
        <v>214</v>
      </c>
      <c r="H162" s="223">
        <v>0</v>
      </c>
      <c r="I162" s="224"/>
      <c r="J162" s="225">
        <f>ROUND(I162*H162,2)</f>
        <v>0</v>
      </c>
      <c r="K162" s="221" t="s">
        <v>1</v>
      </c>
      <c r="L162" s="39"/>
      <c r="M162" s="226" t="s">
        <v>1</v>
      </c>
      <c r="N162" s="227" t="s">
        <v>40</v>
      </c>
      <c r="O162" s="8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230" t="s">
        <v>152</v>
      </c>
      <c r="AT162" s="230" t="s">
        <v>147</v>
      </c>
      <c r="AU162" s="230" t="s">
        <v>85</v>
      </c>
      <c r="AY162" s="13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83</v>
      </c>
      <c r="BK162" s="231">
        <f>ROUND(I162*H162,2)</f>
        <v>0</v>
      </c>
      <c r="BL162" s="13" t="s">
        <v>152</v>
      </c>
      <c r="BM162" s="230" t="s">
        <v>1506</v>
      </c>
    </row>
    <row r="163" spans="2:65" s="1" customFormat="1" ht="24" customHeight="1">
      <c r="B163" s="34"/>
      <c r="C163" s="219" t="s">
        <v>317</v>
      </c>
      <c r="D163" s="219" t="s">
        <v>147</v>
      </c>
      <c r="E163" s="220" t="s">
        <v>446</v>
      </c>
      <c r="F163" s="221" t="s">
        <v>447</v>
      </c>
      <c r="G163" s="222" t="s">
        <v>214</v>
      </c>
      <c r="H163" s="223">
        <v>0</v>
      </c>
      <c r="I163" s="224"/>
      <c r="J163" s="225">
        <f>ROUND(I163*H163,2)</f>
        <v>0</v>
      </c>
      <c r="K163" s="221" t="s">
        <v>1</v>
      </c>
      <c r="L163" s="39"/>
      <c r="M163" s="242" t="s">
        <v>1</v>
      </c>
      <c r="N163" s="243" t="s">
        <v>40</v>
      </c>
      <c r="O163" s="244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30" t="s">
        <v>152</v>
      </c>
      <c r="AT163" s="230" t="s">
        <v>147</v>
      </c>
      <c r="AU163" s="230" t="s">
        <v>85</v>
      </c>
      <c r="AY163" s="13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83</v>
      </c>
      <c r="BK163" s="231">
        <f>ROUND(I163*H163,2)</f>
        <v>0</v>
      </c>
      <c r="BL163" s="13" t="s">
        <v>152</v>
      </c>
      <c r="BM163" s="230" t="s">
        <v>1507</v>
      </c>
    </row>
    <row r="164" spans="2:12" s="1" customFormat="1" ht="6.95" customHeight="1">
      <c r="B164" s="57"/>
      <c r="C164" s="58"/>
      <c r="D164" s="58"/>
      <c r="E164" s="58"/>
      <c r="F164" s="58"/>
      <c r="G164" s="58"/>
      <c r="H164" s="58"/>
      <c r="I164" s="169"/>
      <c r="J164" s="58"/>
      <c r="K164" s="58"/>
      <c r="L164" s="39"/>
    </row>
  </sheetData>
  <sheetProtection password="CC35" sheet="1" objects="1" scenarios="1" formatColumns="0" formatRows="0" autoFilter="0"/>
  <autoFilter ref="C119:K16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112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1508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ROUND(J124,2)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ROUND((SUM(BE124:BE271)),2)</f>
        <v>0</v>
      </c>
      <c r="I33" s="150">
        <v>0.21</v>
      </c>
      <c r="J33" s="149">
        <f>ROUND(((SUM(BE124:BE271))*I33),2)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ROUND((SUM(BF124:BF271)),2)</f>
        <v>0</v>
      </c>
      <c r="I34" s="150">
        <v>0.15</v>
      </c>
      <c r="J34" s="149">
        <f>ROUND(((SUM(BF124:BF271))*I34),2)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ROUND((SUM(BG124:BG271)),2)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ROUND((SUM(BH124:BH271)),2)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ROUND((SUM(BI124:BI271)),2)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2019/0032/09 - Pavilon U1 + chodba U1-TV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J124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J125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J126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123</v>
      </c>
      <c r="E99" s="189"/>
      <c r="F99" s="189"/>
      <c r="G99" s="189"/>
      <c r="H99" s="189"/>
      <c r="I99" s="190"/>
      <c r="J99" s="191">
        <f>J157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124</v>
      </c>
      <c r="E100" s="189"/>
      <c r="F100" s="189"/>
      <c r="G100" s="189"/>
      <c r="H100" s="189"/>
      <c r="I100" s="190"/>
      <c r="J100" s="191">
        <f>J167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125</v>
      </c>
      <c r="E101" s="189"/>
      <c r="F101" s="189"/>
      <c r="G101" s="189"/>
      <c r="H101" s="189"/>
      <c r="I101" s="190"/>
      <c r="J101" s="191">
        <f>J200</f>
        <v>0</v>
      </c>
      <c r="K101" s="187"/>
      <c r="L101" s="192"/>
    </row>
    <row r="102" spans="2:12" s="9" customFormat="1" ht="19.9" customHeight="1" hidden="1">
      <c r="B102" s="186"/>
      <c r="C102" s="187"/>
      <c r="D102" s="188" t="s">
        <v>126</v>
      </c>
      <c r="E102" s="189"/>
      <c r="F102" s="189"/>
      <c r="G102" s="189"/>
      <c r="H102" s="189"/>
      <c r="I102" s="190"/>
      <c r="J102" s="191">
        <f>J216</f>
        <v>0</v>
      </c>
      <c r="K102" s="187"/>
      <c r="L102" s="192"/>
    </row>
    <row r="103" spans="2:12" s="9" customFormat="1" ht="19.9" customHeight="1" hidden="1">
      <c r="B103" s="186"/>
      <c r="C103" s="187"/>
      <c r="D103" s="188" t="s">
        <v>127</v>
      </c>
      <c r="E103" s="189"/>
      <c r="F103" s="189"/>
      <c r="G103" s="189"/>
      <c r="H103" s="189"/>
      <c r="I103" s="190"/>
      <c r="J103" s="191">
        <f>J237</f>
        <v>0</v>
      </c>
      <c r="K103" s="187"/>
      <c r="L103" s="192"/>
    </row>
    <row r="104" spans="2:12" s="9" customFormat="1" ht="19.9" customHeight="1" hidden="1">
      <c r="B104" s="186"/>
      <c r="C104" s="187"/>
      <c r="D104" s="188" t="s">
        <v>128</v>
      </c>
      <c r="E104" s="189"/>
      <c r="F104" s="189"/>
      <c r="G104" s="189"/>
      <c r="H104" s="189"/>
      <c r="I104" s="190"/>
      <c r="J104" s="191">
        <f>J257</f>
        <v>0</v>
      </c>
      <c r="K104" s="187"/>
      <c r="L104" s="192"/>
    </row>
    <row r="105" spans="2:12" s="1" customFormat="1" ht="21.8" customHeight="1" hidden="1">
      <c r="B105" s="34"/>
      <c r="C105" s="35"/>
      <c r="D105" s="35"/>
      <c r="E105" s="35"/>
      <c r="F105" s="35"/>
      <c r="G105" s="35"/>
      <c r="H105" s="35"/>
      <c r="I105" s="135"/>
      <c r="J105" s="35"/>
      <c r="K105" s="35"/>
      <c r="L105" s="39"/>
    </row>
    <row r="106" spans="2:12" s="1" customFormat="1" ht="6.95" customHeight="1" hidden="1">
      <c r="B106" s="57"/>
      <c r="C106" s="58"/>
      <c r="D106" s="58"/>
      <c r="E106" s="58"/>
      <c r="F106" s="58"/>
      <c r="G106" s="58"/>
      <c r="H106" s="58"/>
      <c r="I106" s="169"/>
      <c r="J106" s="58"/>
      <c r="K106" s="58"/>
      <c r="L106" s="39"/>
    </row>
    <row r="107" ht="12" hidden="1"/>
    <row r="108" ht="12" hidden="1"/>
    <row r="109" ht="12" hidden="1"/>
    <row r="110" spans="2:12" s="1" customFormat="1" ht="6.95" customHeight="1">
      <c r="B110" s="59"/>
      <c r="C110" s="60"/>
      <c r="D110" s="60"/>
      <c r="E110" s="60"/>
      <c r="F110" s="60"/>
      <c r="G110" s="60"/>
      <c r="H110" s="60"/>
      <c r="I110" s="172"/>
      <c r="J110" s="60"/>
      <c r="K110" s="60"/>
      <c r="L110" s="39"/>
    </row>
    <row r="111" spans="2:12" s="1" customFormat="1" ht="24.95" customHeight="1">
      <c r="B111" s="34"/>
      <c r="C111" s="19" t="s">
        <v>129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12" customHeight="1">
      <c r="B113" s="34"/>
      <c r="C113" s="28" t="s">
        <v>16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6.5" customHeight="1">
      <c r="B114" s="34"/>
      <c r="C114" s="35"/>
      <c r="D114" s="35"/>
      <c r="E114" s="173" t="str">
        <f>E7</f>
        <v>Oprava potrubních rozvodů ZŠ Tolstého</v>
      </c>
      <c r="F114" s="28"/>
      <c r="G114" s="28"/>
      <c r="H114" s="28"/>
      <c r="I114" s="135"/>
      <c r="J114" s="35"/>
      <c r="K114" s="35"/>
      <c r="L114" s="39"/>
    </row>
    <row r="115" spans="2:12" s="1" customFormat="1" ht="12" customHeight="1">
      <c r="B115" s="34"/>
      <c r="C115" s="28" t="s">
        <v>114</v>
      </c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6.5" customHeight="1">
      <c r="B116" s="34"/>
      <c r="C116" s="35"/>
      <c r="D116" s="35"/>
      <c r="E116" s="67" t="str">
        <f>E9</f>
        <v>2019/0032/09 - Pavilon U1 + chodba U1-TV</v>
      </c>
      <c r="F116" s="35"/>
      <c r="G116" s="35"/>
      <c r="H116" s="35"/>
      <c r="I116" s="135"/>
      <c r="J116" s="35"/>
      <c r="K116" s="35"/>
      <c r="L116" s="39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pans="2:12" s="1" customFormat="1" ht="12" customHeight="1">
      <c r="B118" s="34"/>
      <c r="C118" s="28" t="s">
        <v>20</v>
      </c>
      <c r="D118" s="35"/>
      <c r="E118" s="35"/>
      <c r="F118" s="23" t="str">
        <f>F12</f>
        <v>Klatovy</v>
      </c>
      <c r="G118" s="35"/>
      <c r="H118" s="35"/>
      <c r="I118" s="138" t="s">
        <v>22</v>
      </c>
      <c r="J118" s="70" t="str">
        <f>IF(J12="","",J12)</f>
        <v>7. 3. 2019</v>
      </c>
      <c r="K118" s="35"/>
      <c r="L118" s="39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35"/>
      <c r="J119" s="35"/>
      <c r="K119" s="35"/>
      <c r="L119" s="39"/>
    </row>
    <row r="120" spans="2:12" s="1" customFormat="1" ht="15.15" customHeight="1">
      <c r="B120" s="34"/>
      <c r="C120" s="28" t="s">
        <v>24</v>
      </c>
      <c r="D120" s="35"/>
      <c r="E120" s="35"/>
      <c r="F120" s="23" t="str">
        <f>E15</f>
        <v xml:space="preserve"> </v>
      </c>
      <c r="G120" s="35"/>
      <c r="H120" s="35"/>
      <c r="I120" s="138" t="s">
        <v>30</v>
      </c>
      <c r="J120" s="32" t="str">
        <f>E21</f>
        <v xml:space="preserve"> </v>
      </c>
      <c r="K120" s="35"/>
      <c r="L120" s="39"/>
    </row>
    <row r="121" spans="2:12" s="1" customFormat="1" ht="15.15" customHeight="1">
      <c r="B121" s="34"/>
      <c r="C121" s="28" t="s">
        <v>28</v>
      </c>
      <c r="D121" s="35"/>
      <c r="E121" s="35"/>
      <c r="F121" s="23" t="str">
        <f>IF(E18="","",E18)</f>
        <v>Vyplň údaj</v>
      </c>
      <c r="G121" s="35"/>
      <c r="H121" s="35"/>
      <c r="I121" s="138" t="s">
        <v>32</v>
      </c>
      <c r="J121" s="32" t="str">
        <f>E24</f>
        <v>Jan Štětka</v>
      </c>
      <c r="K121" s="35"/>
      <c r="L121" s="39"/>
    </row>
    <row r="122" spans="2:12" s="1" customFormat="1" ht="10.3" customHeight="1">
      <c r="B122" s="34"/>
      <c r="C122" s="35"/>
      <c r="D122" s="35"/>
      <c r="E122" s="35"/>
      <c r="F122" s="35"/>
      <c r="G122" s="35"/>
      <c r="H122" s="35"/>
      <c r="I122" s="135"/>
      <c r="J122" s="35"/>
      <c r="K122" s="35"/>
      <c r="L122" s="39"/>
    </row>
    <row r="123" spans="2:20" s="10" customFormat="1" ht="29.25" customHeight="1">
      <c r="B123" s="193"/>
      <c r="C123" s="194" t="s">
        <v>130</v>
      </c>
      <c r="D123" s="195" t="s">
        <v>60</v>
      </c>
      <c r="E123" s="195" t="s">
        <v>56</v>
      </c>
      <c r="F123" s="195" t="s">
        <v>57</v>
      </c>
      <c r="G123" s="195" t="s">
        <v>131</v>
      </c>
      <c r="H123" s="195" t="s">
        <v>132</v>
      </c>
      <c r="I123" s="196" t="s">
        <v>133</v>
      </c>
      <c r="J123" s="195" t="s">
        <v>118</v>
      </c>
      <c r="K123" s="197" t="s">
        <v>134</v>
      </c>
      <c r="L123" s="198"/>
      <c r="M123" s="91" t="s">
        <v>1</v>
      </c>
      <c r="N123" s="92" t="s">
        <v>39</v>
      </c>
      <c r="O123" s="92" t="s">
        <v>135</v>
      </c>
      <c r="P123" s="92" t="s">
        <v>136</v>
      </c>
      <c r="Q123" s="92" t="s">
        <v>137</v>
      </c>
      <c r="R123" s="92" t="s">
        <v>138</v>
      </c>
      <c r="S123" s="92" t="s">
        <v>139</v>
      </c>
      <c r="T123" s="93" t="s">
        <v>140</v>
      </c>
    </row>
    <row r="124" spans="2:63" s="1" customFormat="1" ht="22.8" customHeight="1">
      <c r="B124" s="34"/>
      <c r="C124" s="98" t="s">
        <v>141</v>
      </c>
      <c r="D124" s="35"/>
      <c r="E124" s="35"/>
      <c r="F124" s="35"/>
      <c r="G124" s="35"/>
      <c r="H124" s="35"/>
      <c r="I124" s="135"/>
      <c r="J124" s="199">
        <f>BK124</f>
        <v>0</v>
      </c>
      <c r="K124" s="35"/>
      <c r="L124" s="39"/>
      <c r="M124" s="94"/>
      <c r="N124" s="95"/>
      <c r="O124" s="95"/>
      <c r="P124" s="200">
        <f>P125</f>
        <v>0</v>
      </c>
      <c r="Q124" s="95"/>
      <c r="R124" s="200">
        <f>R125</f>
        <v>3.19419</v>
      </c>
      <c r="S124" s="95"/>
      <c r="T124" s="201">
        <f>T125</f>
        <v>4.76639</v>
      </c>
      <c r="AT124" s="13" t="s">
        <v>74</v>
      </c>
      <c r="AU124" s="13" t="s">
        <v>120</v>
      </c>
      <c r="BK124" s="202">
        <f>BK125</f>
        <v>0</v>
      </c>
    </row>
    <row r="125" spans="2:63" s="11" customFormat="1" ht="25.9" customHeight="1">
      <c r="B125" s="203"/>
      <c r="C125" s="204"/>
      <c r="D125" s="205" t="s">
        <v>74</v>
      </c>
      <c r="E125" s="206" t="s">
        <v>142</v>
      </c>
      <c r="F125" s="206" t="s">
        <v>143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P126+P157+P167+P200+P216+P237+P257</f>
        <v>0</v>
      </c>
      <c r="Q125" s="211"/>
      <c r="R125" s="212">
        <f>R126+R157+R167+R200+R216+R237+R257</f>
        <v>3.19419</v>
      </c>
      <c r="S125" s="211"/>
      <c r="T125" s="213">
        <f>T126+T157+T167+T200+T216+T237+T257</f>
        <v>4.76639</v>
      </c>
      <c r="AR125" s="214" t="s">
        <v>85</v>
      </c>
      <c r="AT125" s="215" t="s">
        <v>74</v>
      </c>
      <c r="AU125" s="215" t="s">
        <v>75</v>
      </c>
      <c r="AY125" s="214" t="s">
        <v>144</v>
      </c>
      <c r="BK125" s="216">
        <f>BK126+BK157+BK167+BK200+BK216+BK237+BK257</f>
        <v>0</v>
      </c>
    </row>
    <row r="126" spans="2:63" s="11" customFormat="1" ht="22.8" customHeight="1">
      <c r="B126" s="203"/>
      <c r="C126" s="204"/>
      <c r="D126" s="205" t="s">
        <v>74</v>
      </c>
      <c r="E126" s="217" t="s">
        <v>145</v>
      </c>
      <c r="F126" s="217" t="s">
        <v>146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SUM(P127:P156)</f>
        <v>0</v>
      </c>
      <c r="Q126" s="211"/>
      <c r="R126" s="212">
        <f>SUM(R127:R156)</f>
        <v>0.5741200000000002</v>
      </c>
      <c r="S126" s="211"/>
      <c r="T126" s="213">
        <f>SUM(T127:T156)</f>
        <v>0</v>
      </c>
      <c r="AR126" s="214" t="s">
        <v>85</v>
      </c>
      <c r="AT126" s="215" t="s">
        <v>74</v>
      </c>
      <c r="AU126" s="215" t="s">
        <v>83</v>
      </c>
      <c r="AY126" s="214" t="s">
        <v>144</v>
      </c>
      <c r="BK126" s="216">
        <f>SUM(BK127:BK156)</f>
        <v>0</v>
      </c>
    </row>
    <row r="127" spans="2:65" s="1" customFormat="1" ht="24" customHeight="1">
      <c r="B127" s="34"/>
      <c r="C127" s="219" t="s">
        <v>83</v>
      </c>
      <c r="D127" s="219" t="s">
        <v>147</v>
      </c>
      <c r="E127" s="220" t="s">
        <v>148</v>
      </c>
      <c r="F127" s="221" t="s">
        <v>149</v>
      </c>
      <c r="G127" s="222" t="s">
        <v>150</v>
      </c>
      <c r="H127" s="223">
        <v>284</v>
      </c>
      <c r="I127" s="224"/>
      <c r="J127" s="225">
        <f>ROUND(I127*H127,2)</f>
        <v>0</v>
      </c>
      <c r="K127" s="221" t="s">
        <v>151</v>
      </c>
      <c r="L127" s="39"/>
      <c r="M127" s="226" t="s">
        <v>1</v>
      </c>
      <c r="N127" s="227" t="s">
        <v>40</v>
      </c>
      <c r="O127" s="82"/>
      <c r="P127" s="228">
        <f>O127*H127</f>
        <v>0</v>
      </c>
      <c r="Q127" s="228">
        <v>9E-05</v>
      </c>
      <c r="R127" s="228">
        <f>Q127*H127</f>
        <v>0.025560000000000003</v>
      </c>
      <c r="S127" s="228">
        <v>0</v>
      </c>
      <c r="T127" s="229">
        <f>S127*H127</f>
        <v>0</v>
      </c>
      <c r="AR127" s="230" t="s">
        <v>152</v>
      </c>
      <c r="AT127" s="230" t="s">
        <v>147</v>
      </c>
      <c r="AU127" s="230" t="s">
        <v>85</v>
      </c>
      <c r="AY127" s="13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83</v>
      </c>
      <c r="BK127" s="231">
        <f>ROUND(I127*H127,2)</f>
        <v>0</v>
      </c>
      <c r="BL127" s="13" t="s">
        <v>152</v>
      </c>
      <c r="BM127" s="230" t="s">
        <v>1509</v>
      </c>
    </row>
    <row r="128" spans="2:65" s="1" customFormat="1" ht="24" customHeight="1">
      <c r="B128" s="34"/>
      <c r="C128" s="232" t="s">
        <v>840</v>
      </c>
      <c r="D128" s="232" t="s">
        <v>154</v>
      </c>
      <c r="E128" s="233" t="s">
        <v>452</v>
      </c>
      <c r="F128" s="234" t="s">
        <v>453</v>
      </c>
      <c r="G128" s="235" t="s">
        <v>150</v>
      </c>
      <c r="H128" s="236">
        <v>48</v>
      </c>
      <c r="I128" s="237"/>
      <c r="J128" s="238">
        <f>ROUND(I128*H128,2)</f>
        <v>0</v>
      </c>
      <c r="K128" s="234" t="s">
        <v>151</v>
      </c>
      <c r="L128" s="239"/>
      <c r="M128" s="240" t="s">
        <v>1</v>
      </c>
      <c r="N128" s="241" t="s">
        <v>40</v>
      </c>
      <c r="O128" s="82"/>
      <c r="P128" s="228">
        <f>O128*H128</f>
        <v>0</v>
      </c>
      <c r="Q128" s="228">
        <v>0.00072</v>
      </c>
      <c r="R128" s="228">
        <f>Q128*H128</f>
        <v>0.03456</v>
      </c>
      <c r="S128" s="228">
        <v>0</v>
      </c>
      <c r="T128" s="229">
        <f>S128*H128</f>
        <v>0</v>
      </c>
      <c r="AR128" s="230" t="s">
        <v>157</v>
      </c>
      <c r="AT128" s="230" t="s">
        <v>154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1510</v>
      </c>
    </row>
    <row r="129" spans="2:65" s="1" customFormat="1" ht="24" customHeight="1">
      <c r="B129" s="34"/>
      <c r="C129" s="232" t="s">
        <v>85</v>
      </c>
      <c r="D129" s="232" t="s">
        <v>154</v>
      </c>
      <c r="E129" s="233" t="s">
        <v>155</v>
      </c>
      <c r="F129" s="234" t="s">
        <v>156</v>
      </c>
      <c r="G129" s="235" t="s">
        <v>150</v>
      </c>
      <c r="H129" s="236">
        <v>102</v>
      </c>
      <c r="I129" s="237"/>
      <c r="J129" s="238">
        <f>ROUND(I129*H129,2)</f>
        <v>0</v>
      </c>
      <c r="K129" s="234" t="s">
        <v>151</v>
      </c>
      <c r="L129" s="239"/>
      <c r="M129" s="240" t="s">
        <v>1</v>
      </c>
      <c r="N129" s="241" t="s">
        <v>40</v>
      </c>
      <c r="O129" s="82"/>
      <c r="P129" s="228">
        <f>O129*H129</f>
        <v>0</v>
      </c>
      <c r="Q129" s="228">
        <v>0.00065</v>
      </c>
      <c r="R129" s="228">
        <f>Q129*H129</f>
        <v>0.0663</v>
      </c>
      <c r="S129" s="228">
        <v>0</v>
      </c>
      <c r="T129" s="229">
        <f>S129*H129</f>
        <v>0</v>
      </c>
      <c r="AR129" s="230" t="s">
        <v>157</v>
      </c>
      <c r="AT129" s="230" t="s">
        <v>154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1511</v>
      </c>
    </row>
    <row r="130" spans="2:65" s="1" customFormat="1" ht="24" customHeight="1">
      <c r="B130" s="34"/>
      <c r="C130" s="232" t="s">
        <v>159</v>
      </c>
      <c r="D130" s="232" t="s">
        <v>154</v>
      </c>
      <c r="E130" s="233" t="s">
        <v>160</v>
      </c>
      <c r="F130" s="234" t="s">
        <v>161</v>
      </c>
      <c r="G130" s="235" t="s">
        <v>150</v>
      </c>
      <c r="H130" s="236">
        <v>59</v>
      </c>
      <c r="I130" s="237"/>
      <c r="J130" s="238">
        <f>ROUND(I130*H130,2)</f>
        <v>0</v>
      </c>
      <c r="K130" s="234" t="s">
        <v>151</v>
      </c>
      <c r="L130" s="239"/>
      <c r="M130" s="240" t="s">
        <v>1</v>
      </c>
      <c r="N130" s="241" t="s">
        <v>40</v>
      </c>
      <c r="O130" s="82"/>
      <c r="P130" s="228">
        <f>O130*H130</f>
        <v>0</v>
      </c>
      <c r="Q130" s="228">
        <v>0.00059</v>
      </c>
      <c r="R130" s="228">
        <f>Q130*H130</f>
        <v>0.03481</v>
      </c>
      <c r="S130" s="228">
        <v>0</v>
      </c>
      <c r="T130" s="229">
        <f>S130*H130</f>
        <v>0</v>
      </c>
      <c r="AR130" s="230" t="s">
        <v>157</v>
      </c>
      <c r="AT130" s="230" t="s">
        <v>154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1512</v>
      </c>
    </row>
    <row r="131" spans="2:65" s="1" customFormat="1" ht="24" customHeight="1">
      <c r="B131" s="34"/>
      <c r="C131" s="232" t="s">
        <v>163</v>
      </c>
      <c r="D131" s="232" t="s">
        <v>154</v>
      </c>
      <c r="E131" s="233" t="s">
        <v>164</v>
      </c>
      <c r="F131" s="234" t="s">
        <v>165</v>
      </c>
      <c r="G131" s="235" t="s">
        <v>150</v>
      </c>
      <c r="H131" s="236">
        <v>71</v>
      </c>
      <c r="I131" s="237"/>
      <c r="J131" s="238">
        <f>ROUND(I131*H131,2)</f>
        <v>0</v>
      </c>
      <c r="K131" s="234" t="s">
        <v>151</v>
      </c>
      <c r="L131" s="239"/>
      <c r="M131" s="240" t="s">
        <v>1</v>
      </c>
      <c r="N131" s="241" t="s">
        <v>40</v>
      </c>
      <c r="O131" s="82"/>
      <c r="P131" s="228">
        <f>O131*H131</f>
        <v>0</v>
      </c>
      <c r="Q131" s="228">
        <v>0.00027</v>
      </c>
      <c r="R131" s="228">
        <f>Q131*H131</f>
        <v>0.01917</v>
      </c>
      <c r="S131" s="228">
        <v>0</v>
      </c>
      <c r="T131" s="229">
        <f>S131*H131</f>
        <v>0</v>
      </c>
      <c r="AR131" s="230" t="s">
        <v>157</v>
      </c>
      <c r="AT131" s="230" t="s">
        <v>154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1513</v>
      </c>
    </row>
    <row r="132" spans="2:65" s="1" customFormat="1" ht="24" customHeight="1">
      <c r="B132" s="34"/>
      <c r="C132" s="232" t="s">
        <v>167</v>
      </c>
      <c r="D132" s="232" t="s">
        <v>154</v>
      </c>
      <c r="E132" s="233" t="s">
        <v>168</v>
      </c>
      <c r="F132" s="234" t="s">
        <v>169</v>
      </c>
      <c r="G132" s="235" t="s">
        <v>150</v>
      </c>
      <c r="H132" s="236">
        <v>3</v>
      </c>
      <c r="I132" s="237"/>
      <c r="J132" s="238">
        <f>ROUND(I132*H132,2)</f>
        <v>0</v>
      </c>
      <c r="K132" s="234" t="s">
        <v>151</v>
      </c>
      <c r="L132" s="239"/>
      <c r="M132" s="240" t="s">
        <v>1</v>
      </c>
      <c r="N132" s="241" t="s">
        <v>40</v>
      </c>
      <c r="O132" s="82"/>
      <c r="P132" s="228">
        <f>O132*H132</f>
        <v>0</v>
      </c>
      <c r="Q132" s="228">
        <v>0.00025</v>
      </c>
      <c r="R132" s="228">
        <f>Q132*H132</f>
        <v>0.00075</v>
      </c>
      <c r="S132" s="228">
        <v>0</v>
      </c>
      <c r="T132" s="229">
        <f>S132*H132</f>
        <v>0</v>
      </c>
      <c r="AR132" s="230" t="s">
        <v>157</v>
      </c>
      <c r="AT132" s="230" t="s">
        <v>154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1514</v>
      </c>
    </row>
    <row r="133" spans="2:65" s="1" customFormat="1" ht="24" customHeight="1">
      <c r="B133" s="34"/>
      <c r="C133" s="232" t="s">
        <v>512</v>
      </c>
      <c r="D133" s="232" t="s">
        <v>154</v>
      </c>
      <c r="E133" s="233" t="s">
        <v>514</v>
      </c>
      <c r="F133" s="234" t="s">
        <v>515</v>
      </c>
      <c r="G133" s="235" t="s">
        <v>150</v>
      </c>
      <c r="H133" s="236">
        <v>1</v>
      </c>
      <c r="I133" s="237"/>
      <c r="J133" s="238">
        <f>ROUND(I133*H133,2)</f>
        <v>0</v>
      </c>
      <c r="K133" s="234" t="s">
        <v>151</v>
      </c>
      <c r="L133" s="239"/>
      <c r="M133" s="240" t="s">
        <v>1</v>
      </c>
      <c r="N133" s="241" t="s">
        <v>40</v>
      </c>
      <c r="O133" s="82"/>
      <c r="P133" s="228">
        <f>O133*H133</f>
        <v>0</v>
      </c>
      <c r="Q133" s="228">
        <v>0.00023</v>
      </c>
      <c r="R133" s="228">
        <f>Q133*H133</f>
        <v>0.00023</v>
      </c>
      <c r="S133" s="228">
        <v>0</v>
      </c>
      <c r="T133" s="229">
        <f>S133*H133</f>
        <v>0</v>
      </c>
      <c r="AR133" s="230" t="s">
        <v>157</v>
      </c>
      <c r="AT133" s="230" t="s">
        <v>154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1515</v>
      </c>
    </row>
    <row r="134" spans="2:65" s="1" customFormat="1" ht="24" customHeight="1">
      <c r="B134" s="34"/>
      <c r="C134" s="219" t="s">
        <v>171</v>
      </c>
      <c r="D134" s="219" t="s">
        <v>147</v>
      </c>
      <c r="E134" s="220" t="s">
        <v>172</v>
      </c>
      <c r="F134" s="221" t="s">
        <v>173</v>
      </c>
      <c r="G134" s="222" t="s">
        <v>150</v>
      </c>
      <c r="H134" s="223">
        <v>140</v>
      </c>
      <c r="I134" s="224"/>
      <c r="J134" s="225">
        <f>ROUND(I134*H134,2)</f>
        <v>0</v>
      </c>
      <c r="K134" s="221" t="s">
        <v>151</v>
      </c>
      <c r="L134" s="39"/>
      <c r="M134" s="226" t="s">
        <v>1</v>
      </c>
      <c r="N134" s="227" t="s">
        <v>40</v>
      </c>
      <c r="O134" s="82"/>
      <c r="P134" s="228">
        <f>O134*H134</f>
        <v>0</v>
      </c>
      <c r="Q134" s="228">
        <v>0.00017</v>
      </c>
      <c r="R134" s="228">
        <f>Q134*H134</f>
        <v>0.0238</v>
      </c>
      <c r="S134" s="228">
        <v>0</v>
      </c>
      <c r="T134" s="229">
        <f>S134*H134</f>
        <v>0</v>
      </c>
      <c r="AR134" s="230" t="s">
        <v>152</v>
      </c>
      <c r="AT134" s="230" t="s">
        <v>147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1516</v>
      </c>
    </row>
    <row r="135" spans="2:65" s="1" customFormat="1" ht="24" customHeight="1">
      <c r="B135" s="34"/>
      <c r="C135" s="232" t="s">
        <v>934</v>
      </c>
      <c r="D135" s="232" t="s">
        <v>154</v>
      </c>
      <c r="E135" s="233" t="s">
        <v>1238</v>
      </c>
      <c r="F135" s="234" t="s">
        <v>1239</v>
      </c>
      <c r="G135" s="235" t="s">
        <v>150</v>
      </c>
      <c r="H135" s="236">
        <v>46</v>
      </c>
      <c r="I135" s="237"/>
      <c r="J135" s="238">
        <f>ROUND(I135*H135,2)</f>
        <v>0</v>
      </c>
      <c r="K135" s="234" t="s">
        <v>151</v>
      </c>
      <c r="L135" s="239"/>
      <c r="M135" s="240" t="s">
        <v>1</v>
      </c>
      <c r="N135" s="241" t="s">
        <v>40</v>
      </c>
      <c r="O135" s="82"/>
      <c r="P135" s="228">
        <f>O135*H135</f>
        <v>0</v>
      </c>
      <c r="Q135" s="228">
        <v>0.0035</v>
      </c>
      <c r="R135" s="228">
        <f>Q135*H135</f>
        <v>0.161</v>
      </c>
      <c r="S135" s="228">
        <v>0</v>
      </c>
      <c r="T135" s="229">
        <f>S135*H135</f>
        <v>0</v>
      </c>
      <c r="AR135" s="230" t="s">
        <v>157</v>
      </c>
      <c r="AT135" s="230" t="s">
        <v>154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1517</v>
      </c>
    </row>
    <row r="136" spans="2:65" s="1" customFormat="1" ht="24" customHeight="1">
      <c r="B136" s="34"/>
      <c r="C136" s="232" t="s">
        <v>842</v>
      </c>
      <c r="D136" s="232" t="s">
        <v>154</v>
      </c>
      <c r="E136" s="233" t="s">
        <v>1518</v>
      </c>
      <c r="F136" s="234" t="s">
        <v>1519</v>
      </c>
      <c r="G136" s="235" t="s">
        <v>150</v>
      </c>
      <c r="H136" s="236">
        <v>86</v>
      </c>
      <c r="I136" s="237"/>
      <c r="J136" s="238">
        <f>ROUND(I136*H136,2)</f>
        <v>0</v>
      </c>
      <c r="K136" s="234" t="s">
        <v>151</v>
      </c>
      <c r="L136" s="239"/>
      <c r="M136" s="240" t="s">
        <v>1</v>
      </c>
      <c r="N136" s="241" t="s">
        <v>40</v>
      </c>
      <c r="O136" s="82"/>
      <c r="P136" s="228">
        <f>O136*H136</f>
        <v>0</v>
      </c>
      <c r="Q136" s="228">
        <v>0.00151</v>
      </c>
      <c r="R136" s="228">
        <f>Q136*H136</f>
        <v>0.12986</v>
      </c>
      <c r="S136" s="228">
        <v>0</v>
      </c>
      <c r="T136" s="229">
        <f>S136*H136</f>
        <v>0</v>
      </c>
      <c r="AR136" s="230" t="s">
        <v>157</v>
      </c>
      <c r="AT136" s="230" t="s">
        <v>154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1520</v>
      </c>
    </row>
    <row r="137" spans="2:65" s="1" customFormat="1" ht="24" customHeight="1">
      <c r="B137" s="34"/>
      <c r="C137" s="232" t="s">
        <v>183</v>
      </c>
      <c r="D137" s="232" t="s">
        <v>154</v>
      </c>
      <c r="E137" s="233" t="s">
        <v>184</v>
      </c>
      <c r="F137" s="234" t="s">
        <v>185</v>
      </c>
      <c r="G137" s="235" t="s">
        <v>150</v>
      </c>
      <c r="H137" s="236">
        <v>8</v>
      </c>
      <c r="I137" s="237"/>
      <c r="J137" s="238">
        <f>ROUND(I137*H137,2)</f>
        <v>0</v>
      </c>
      <c r="K137" s="234" t="s">
        <v>151</v>
      </c>
      <c r="L137" s="239"/>
      <c r="M137" s="240" t="s">
        <v>1</v>
      </c>
      <c r="N137" s="241" t="s">
        <v>40</v>
      </c>
      <c r="O137" s="82"/>
      <c r="P137" s="228">
        <f>O137*H137</f>
        <v>0</v>
      </c>
      <c r="Q137" s="228">
        <v>0.00083</v>
      </c>
      <c r="R137" s="228">
        <f>Q137*H137</f>
        <v>0.00664</v>
      </c>
      <c r="S137" s="228">
        <v>0</v>
      </c>
      <c r="T137" s="229">
        <f>S137*H137</f>
        <v>0</v>
      </c>
      <c r="AR137" s="230" t="s">
        <v>157</v>
      </c>
      <c r="AT137" s="230" t="s">
        <v>154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152</v>
      </c>
      <c r="BM137" s="230" t="s">
        <v>1521</v>
      </c>
    </row>
    <row r="138" spans="2:65" s="1" customFormat="1" ht="24" customHeight="1">
      <c r="B138" s="34"/>
      <c r="C138" s="219" t="s">
        <v>779</v>
      </c>
      <c r="D138" s="219" t="s">
        <v>147</v>
      </c>
      <c r="E138" s="220" t="s">
        <v>188</v>
      </c>
      <c r="F138" s="221" t="s">
        <v>189</v>
      </c>
      <c r="G138" s="222" t="s">
        <v>150</v>
      </c>
      <c r="H138" s="223">
        <v>398</v>
      </c>
      <c r="I138" s="224"/>
      <c r="J138" s="225">
        <f>ROUND(I138*H138,2)</f>
        <v>0</v>
      </c>
      <c r="K138" s="221" t="s">
        <v>151</v>
      </c>
      <c r="L138" s="39"/>
      <c r="M138" s="226" t="s">
        <v>1</v>
      </c>
      <c r="N138" s="227" t="s">
        <v>40</v>
      </c>
      <c r="O138" s="8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152</v>
      </c>
      <c r="AT138" s="230" t="s">
        <v>147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1522</v>
      </c>
    </row>
    <row r="139" spans="2:65" s="1" customFormat="1" ht="24" customHeight="1">
      <c r="B139" s="34"/>
      <c r="C139" s="232" t="s">
        <v>781</v>
      </c>
      <c r="D139" s="232" t="s">
        <v>154</v>
      </c>
      <c r="E139" s="233" t="s">
        <v>737</v>
      </c>
      <c r="F139" s="234" t="s">
        <v>738</v>
      </c>
      <c r="G139" s="235" t="s">
        <v>150</v>
      </c>
      <c r="H139" s="236">
        <v>23</v>
      </c>
      <c r="I139" s="237"/>
      <c r="J139" s="238">
        <f>ROUND(I139*H139,2)</f>
        <v>0</v>
      </c>
      <c r="K139" s="234" t="s">
        <v>1</v>
      </c>
      <c r="L139" s="239"/>
      <c r="M139" s="240" t="s">
        <v>1</v>
      </c>
      <c r="N139" s="241" t="s">
        <v>40</v>
      </c>
      <c r="O139" s="82"/>
      <c r="P139" s="228">
        <f>O139*H139</f>
        <v>0</v>
      </c>
      <c r="Q139" s="228">
        <v>8E-05</v>
      </c>
      <c r="R139" s="228">
        <f>Q139*H139</f>
        <v>0.00184</v>
      </c>
      <c r="S139" s="228">
        <v>0</v>
      </c>
      <c r="T139" s="229">
        <f>S139*H139</f>
        <v>0</v>
      </c>
      <c r="AR139" s="230" t="s">
        <v>157</v>
      </c>
      <c r="AT139" s="230" t="s">
        <v>154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152</v>
      </c>
      <c r="BM139" s="230" t="s">
        <v>1523</v>
      </c>
    </row>
    <row r="140" spans="2:65" s="1" customFormat="1" ht="24" customHeight="1">
      <c r="B140" s="34"/>
      <c r="C140" s="232" t="s">
        <v>871</v>
      </c>
      <c r="D140" s="232" t="s">
        <v>154</v>
      </c>
      <c r="E140" s="233" t="s">
        <v>741</v>
      </c>
      <c r="F140" s="234" t="s">
        <v>742</v>
      </c>
      <c r="G140" s="235" t="s">
        <v>150</v>
      </c>
      <c r="H140" s="236">
        <v>23</v>
      </c>
      <c r="I140" s="237"/>
      <c r="J140" s="238">
        <f>ROUND(I140*H140,2)</f>
        <v>0</v>
      </c>
      <c r="K140" s="234" t="s">
        <v>151</v>
      </c>
      <c r="L140" s="239"/>
      <c r="M140" s="240" t="s">
        <v>1</v>
      </c>
      <c r="N140" s="241" t="s">
        <v>40</v>
      </c>
      <c r="O140" s="82"/>
      <c r="P140" s="228">
        <f>O140*H140</f>
        <v>0</v>
      </c>
      <c r="Q140" s="228">
        <v>9E-05</v>
      </c>
      <c r="R140" s="228">
        <f>Q140*H140</f>
        <v>0.0020700000000000002</v>
      </c>
      <c r="S140" s="228">
        <v>0</v>
      </c>
      <c r="T140" s="229">
        <f>S140*H140</f>
        <v>0</v>
      </c>
      <c r="AR140" s="230" t="s">
        <v>157</v>
      </c>
      <c r="AT140" s="230" t="s">
        <v>154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1524</v>
      </c>
    </row>
    <row r="141" spans="2:65" s="1" customFormat="1" ht="24" customHeight="1">
      <c r="B141" s="34"/>
      <c r="C141" s="232" t="s">
        <v>905</v>
      </c>
      <c r="D141" s="232" t="s">
        <v>154</v>
      </c>
      <c r="E141" s="233" t="s">
        <v>745</v>
      </c>
      <c r="F141" s="234" t="s">
        <v>746</v>
      </c>
      <c r="G141" s="235" t="s">
        <v>150</v>
      </c>
      <c r="H141" s="236">
        <v>27</v>
      </c>
      <c r="I141" s="237"/>
      <c r="J141" s="238">
        <f>ROUND(I141*H141,2)</f>
        <v>0</v>
      </c>
      <c r="K141" s="234" t="s">
        <v>1</v>
      </c>
      <c r="L141" s="239"/>
      <c r="M141" s="240" t="s">
        <v>1</v>
      </c>
      <c r="N141" s="241" t="s">
        <v>40</v>
      </c>
      <c r="O141" s="82"/>
      <c r="P141" s="228">
        <f>O141*H141</f>
        <v>0</v>
      </c>
      <c r="Q141" s="228">
        <v>0.00014</v>
      </c>
      <c r="R141" s="228">
        <f>Q141*H141</f>
        <v>0.0037799999999999995</v>
      </c>
      <c r="S141" s="228">
        <v>0</v>
      </c>
      <c r="T141" s="229">
        <f>S141*H141</f>
        <v>0</v>
      </c>
      <c r="AR141" s="230" t="s">
        <v>157</v>
      </c>
      <c r="AT141" s="230" t="s">
        <v>154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1525</v>
      </c>
    </row>
    <row r="142" spans="2:65" s="1" customFormat="1" ht="24" customHeight="1">
      <c r="B142" s="34"/>
      <c r="C142" s="232" t="s">
        <v>907</v>
      </c>
      <c r="D142" s="232" t="s">
        <v>154</v>
      </c>
      <c r="E142" s="233" t="s">
        <v>749</v>
      </c>
      <c r="F142" s="234" t="s">
        <v>750</v>
      </c>
      <c r="G142" s="235" t="s">
        <v>150</v>
      </c>
      <c r="H142" s="236">
        <v>27</v>
      </c>
      <c r="I142" s="237"/>
      <c r="J142" s="238">
        <f>ROUND(I142*H142,2)</f>
        <v>0</v>
      </c>
      <c r="K142" s="234" t="s">
        <v>151</v>
      </c>
      <c r="L142" s="239"/>
      <c r="M142" s="240" t="s">
        <v>1</v>
      </c>
      <c r="N142" s="241" t="s">
        <v>40</v>
      </c>
      <c r="O142" s="82"/>
      <c r="P142" s="228">
        <f>O142*H142</f>
        <v>0</v>
      </c>
      <c r="Q142" s="228">
        <v>0.00024</v>
      </c>
      <c r="R142" s="228">
        <f>Q142*H142</f>
        <v>0.0064800000000000005</v>
      </c>
      <c r="S142" s="228">
        <v>0</v>
      </c>
      <c r="T142" s="229">
        <f>S142*H142</f>
        <v>0</v>
      </c>
      <c r="AR142" s="230" t="s">
        <v>157</v>
      </c>
      <c r="AT142" s="230" t="s">
        <v>154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152</v>
      </c>
      <c r="BM142" s="230" t="s">
        <v>1526</v>
      </c>
    </row>
    <row r="143" spans="2:65" s="1" customFormat="1" ht="24" customHeight="1">
      <c r="B143" s="34"/>
      <c r="C143" s="232" t="s">
        <v>748</v>
      </c>
      <c r="D143" s="232" t="s">
        <v>154</v>
      </c>
      <c r="E143" s="233" t="s">
        <v>753</v>
      </c>
      <c r="F143" s="234" t="s">
        <v>754</v>
      </c>
      <c r="G143" s="235" t="s">
        <v>150</v>
      </c>
      <c r="H143" s="236">
        <v>58</v>
      </c>
      <c r="I143" s="237"/>
      <c r="J143" s="238">
        <f>ROUND(I143*H143,2)</f>
        <v>0</v>
      </c>
      <c r="K143" s="234" t="s">
        <v>151</v>
      </c>
      <c r="L143" s="239"/>
      <c r="M143" s="240" t="s">
        <v>1</v>
      </c>
      <c r="N143" s="241" t="s">
        <v>40</v>
      </c>
      <c r="O143" s="82"/>
      <c r="P143" s="228">
        <f>O143*H143</f>
        <v>0</v>
      </c>
      <c r="Q143" s="228">
        <v>0.00015</v>
      </c>
      <c r="R143" s="228">
        <f>Q143*H143</f>
        <v>0.0087</v>
      </c>
      <c r="S143" s="228">
        <v>0</v>
      </c>
      <c r="T143" s="229">
        <f>S143*H143</f>
        <v>0</v>
      </c>
      <c r="AR143" s="230" t="s">
        <v>157</v>
      </c>
      <c r="AT143" s="230" t="s">
        <v>154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1527</v>
      </c>
    </row>
    <row r="144" spans="2:65" s="1" customFormat="1" ht="24" customHeight="1">
      <c r="B144" s="34"/>
      <c r="C144" s="232" t="s">
        <v>923</v>
      </c>
      <c r="D144" s="232" t="s">
        <v>154</v>
      </c>
      <c r="E144" s="233" t="s">
        <v>757</v>
      </c>
      <c r="F144" s="234" t="s">
        <v>758</v>
      </c>
      <c r="G144" s="235" t="s">
        <v>150</v>
      </c>
      <c r="H144" s="236">
        <v>58</v>
      </c>
      <c r="I144" s="237"/>
      <c r="J144" s="238">
        <f>ROUND(I144*H144,2)</f>
        <v>0</v>
      </c>
      <c r="K144" s="234" t="s">
        <v>151</v>
      </c>
      <c r="L144" s="239"/>
      <c r="M144" s="240" t="s">
        <v>1</v>
      </c>
      <c r="N144" s="241" t="s">
        <v>40</v>
      </c>
      <c r="O144" s="82"/>
      <c r="P144" s="228">
        <f>O144*H144</f>
        <v>0</v>
      </c>
      <c r="Q144" s="228">
        <v>0.00028</v>
      </c>
      <c r="R144" s="228">
        <f>Q144*H144</f>
        <v>0.016239999999999997</v>
      </c>
      <c r="S144" s="228">
        <v>0</v>
      </c>
      <c r="T144" s="229">
        <f>S144*H144</f>
        <v>0</v>
      </c>
      <c r="AR144" s="230" t="s">
        <v>157</v>
      </c>
      <c r="AT144" s="230" t="s">
        <v>154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1528</v>
      </c>
    </row>
    <row r="145" spans="2:65" s="1" customFormat="1" ht="24" customHeight="1">
      <c r="B145" s="34"/>
      <c r="C145" s="232" t="s">
        <v>734</v>
      </c>
      <c r="D145" s="232" t="s">
        <v>154</v>
      </c>
      <c r="E145" s="233" t="s">
        <v>761</v>
      </c>
      <c r="F145" s="234" t="s">
        <v>762</v>
      </c>
      <c r="G145" s="235" t="s">
        <v>150</v>
      </c>
      <c r="H145" s="236">
        <v>67</v>
      </c>
      <c r="I145" s="237"/>
      <c r="J145" s="238">
        <f>ROUND(I145*H145,2)</f>
        <v>0</v>
      </c>
      <c r="K145" s="234" t="s">
        <v>151</v>
      </c>
      <c r="L145" s="239"/>
      <c r="M145" s="240" t="s">
        <v>1</v>
      </c>
      <c r="N145" s="241" t="s">
        <v>40</v>
      </c>
      <c r="O145" s="82"/>
      <c r="P145" s="228">
        <f>O145*H145</f>
        <v>0</v>
      </c>
      <c r="Q145" s="228">
        <v>0.00014</v>
      </c>
      <c r="R145" s="228">
        <f>Q145*H145</f>
        <v>0.00938</v>
      </c>
      <c r="S145" s="228">
        <v>0</v>
      </c>
      <c r="T145" s="229">
        <f>S145*H145</f>
        <v>0</v>
      </c>
      <c r="AR145" s="230" t="s">
        <v>157</v>
      </c>
      <c r="AT145" s="230" t="s">
        <v>154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1529</v>
      </c>
    </row>
    <row r="146" spans="2:65" s="1" customFormat="1" ht="24" customHeight="1">
      <c r="B146" s="34"/>
      <c r="C146" s="232" t="s">
        <v>736</v>
      </c>
      <c r="D146" s="232" t="s">
        <v>154</v>
      </c>
      <c r="E146" s="233" t="s">
        <v>765</v>
      </c>
      <c r="F146" s="234" t="s">
        <v>766</v>
      </c>
      <c r="G146" s="235" t="s">
        <v>150</v>
      </c>
      <c r="H146" s="236">
        <v>67</v>
      </c>
      <c r="I146" s="237"/>
      <c r="J146" s="238">
        <f>ROUND(I146*H146,2)</f>
        <v>0</v>
      </c>
      <c r="K146" s="234" t="s">
        <v>151</v>
      </c>
      <c r="L146" s="239"/>
      <c r="M146" s="240" t="s">
        <v>1</v>
      </c>
      <c r="N146" s="241" t="s">
        <v>40</v>
      </c>
      <c r="O146" s="82"/>
      <c r="P146" s="228">
        <f>O146*H146</f>
        <v>0</v>
      </c>
      <c r="Q146" s="228">
        <v>0.00021</v>
      </c>
      <c r="R146" s="228">
        <f>Q146*H146</f>
        <v>0.014070000000000001</v>
      </c>
      <c r="S146" s="228">
        <v>0</v>
      </c>
      <c r="T146" s="229">
        <f>S146*H146</f>
        <v>0</v>
      </c>
      <c r="AR146" s="230" t="s">
        <v>157</v>
      </c>
      <c r="AT146" s="230" t="s">
        <v>154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1530</v>
      </c>
    </row>
    <row r="147" spans="2:65" s="1" customFormat="1" ht="24" customHeight="1">
      <c r="B147" s="34"/>
      <c r="C147" s="232" t="s">
        <v>740</v>
      </c>
      <c r="D147" s="232" t="s">
        <v>154</v>
      </c>
      <c r="E147" s="233" t="s">
        <v>961</v>
      </c>
      <c r="F147" s="234" t="s">
        <v>962</v>
      </c>
      <c r="G147" s="235" t="s">
        <v>150</v>
      </c>
      <c r="H147" s="236">
        <v>24</v>
      </c>
      <c r="I147" s="237"/>
      <c r="J147" s="238">
        <f>ROUND(I147*H147,2)</f>
        <v>0</v>
      </c>
      <c r="K147" s="234" t="s">
        <v>151</v>
      </c>
      <c r="L147" s="239"/>
      <c r="M147" s="240" t="s">
        <v>1</v>
      </c>
      <c r="N147" s="241" t="s">
        <v>40</v>
      </c>
      <c r="O147" s="82"/>
      <c r="P147" s="228">
        <f>O147*H147</f>
        <v>0</v>
      </c>
      <c r="Q147" s="228">
        <v>9E-05</v>
      </c>
      <c r="R147" s="228">
        <f>Q147*H147</f>
        <v>0.00216</v>
      </c>
      <c r="S147" s="228">
        <v>0</v>
      </c>
      <c r="T147" s="229">
        <f>S147*H147</f>
        <v>0</v>
      </c>
      <c r="AR147" s="230" t="s">
        <v>157</v>
      </c>
      <c r="AT147" s="230" t="s">
        <v>154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1531</v>
      </c>
    </row>
    <row r="148" spans="2:65" s="1" customFormat="1" ht="24" customHeight="1">
      <c r="B148" s="34"/>
      <c r="C148" s="232" t="s">
        <v>744</v>
      </c>
      <c r="D148" s="232" t="s">
        <v>154</v>
      </c>
      <c r="E148" s="233" t="s">
        <v>964</v>
      </c>
      <c r="F148" s="234" t="s">
        <v>965</v>
      </c>
      <c r="G148" s="235" t="s">
        <v>150</v>
      </c>
      <c r="H148" s="236">
        <v>24</v>
      </c>
      <c r="I148" s="237"/>
      <c r="J148" s="238">
        <f>ROUND(I148*H148,2)</f>
        <v>0</v>
      </c>
      <c r="K148" s="234" t="s">
        <v>1</v>
      </c>
      <c r="L148" s="239"/>
      <c r="M148" s="240" t="s">
        <v>1</v>
      </c>
      <c r="N148" s="241" t="s">
        <v>40</v>
      </c>
      <c r="O148" s="82"/>
      <c r="P148" s="228">
        <f>O148*H148</f>
        <v>0</v>
      </c>
      <c r="Q148" s="228">
        <v>0.00028</v>
      </c>
      <c r="R148" s="228">
        <f>Q148*H148</f>
        <v>0.006719999999999999</v>
      </c>
      <c r="S148" s="228">
        <v>0</v>
      </c>
      <c r="T148" s="229">
        <f>S148*H148</f>
        <v>0</v>
      </c>
      <c r="AR148" s="230" t="s">
        <v>157</v>
      </c>
      <c r="AT148" s="230" t="s">
        <v>154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1532</v>
      </c>
    </row>
    <row r="149" spans="2:65" s="1" customFormat="1" ht="24" customHeight="1">
      <c r="B149" s="34"/>
      <c r="C149" s="219" t="s">
        <v>187</v>
      </c>
      <c r="D149" s="219" t="s">
        <v>147</v>
      </c>
      <c r="E149" s="220" t="s">
        <v>188</v>
      </c>
      <c r="F149" s="221" t="s">
        <v>189</v>
      </c>
      <c r="G149" s="222" t="s">
        <v>150</v>
      </c>
      <c r="H149" s="223">
        <v>85</v>
      </c>
      <c r="I149" s="224"/>
      <c r="J149" s="225">
        <f>ROUND(I149*H149,2)</f>
        <v>0</v>
      </c>
      <c r="K149" s="221" t="s">
        <v>151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1533</v>
      </c>
    </row>
    <row r="150" spans="2:65" s="1" customFormat="1" ht="16.5" customHeight="1">
      <c r="B150" s="34"/>
      <c r="C150" s="219" t="s">
        <v>463</v>
      </c>
      <c r="D150" s="219" t="s">
        <v>147</v>
      </c>
      <c r="E150" s="220" t="s">
        <v>557</v>
      </c>
      <c r="F150" s="221" t="s">
        <v>558</v>
      </c>
      <c r="G150" s="222" t="s">
        <v>150</v>
      </c>
      <c r="H150" s="223">
        <v>8</v>
      </c>
      <c r="I150" s="224"/>
      <c r="J150" s="225">
        <f>ROUND(I150*H150,2)</f>
        <v>0</v>
      </c>
      <c r="K150" s="221" t="s">
        <v>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152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152</v>
      </c>
      <c r="BM150" s="230" t="s">
        <v>1534</v>
      </c>
    </row>
    <row r="151" spans="2:65" s="1" customFormat="1" ht="16.5" customHeight="1">
      <c r="B151" s="34"/>
      <c r="C151" s="219" t="s">
        <v>465</v>
      </c>
      <c r="D151" s="219" t="s">
        <v>147</v>
      </c>
      <c r="E151" s="220" t="s">
        <v>770</v>
      </c>
      <c r="F151" s="221" t="s">
        <v>771</v>
      </c>
      <c r="G151" s="222" t="s">
        <v>312</v>
      </c>
      <c r="H151" s="223">
        <v>14</v>
      </c>
      <c r="I151" s="224"/>
      <c r="J151" s="225">
        <f>ROUND(I151*H151,2)</f>
        <v>0</v>
      </c>
      <c r="K151" s="221" t="s">
        <v>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1535</v>
      </c>
    </row>
    <row r="152" spans="2:65" s="1" customFormat="1" ht="16.5" customHeight="1">
      <c r="B152" s="34"/>
      <c r="C152" s="219" t="s">
        <v>468</v>
      </c>
      <c r="D152" s="219" t="s">
        <v>147</v>
      </c>
      <c r="E152" s="220" t="s">
        <v>561</v>
      </c>
      <c r="F152" s="221" t="s">
        <v>562</v>
      </c>
      <c r="G152" s="222" t="s">
        <v>150</v>
      </c>
      <c r="H152" s="223">
        <v>4</v>
      </c>
      <c r="I152" s="224"/>
      <c r="J152" s="225">
        <f>ROUND(I152*H152,2)</f>
        <v>0</v>
      </c>
      <c r="K152" s="221" t="s">
        <v>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1536</v>
      </c>
    </row>
    <row r="153" spans="2:65" s="1" customFormat="1" ht="16.5" customHeight="1">
      <c r="B153" s="34"/>
      <c r="C153" s="219" t="s">
        <v>191</v>
      </c>
      <c r="D153" s="219" t="s">
        <v>147</v>
      </c>
      <c r="E153" s="220" t="s">
        <v>192</v>
      </c>
      <c r="F153" s="221" t="s">
        <v>193</v>
      </c>
      <c r="G153" s="222" t="s">
        <v>150</v>
      </c>
      <c r="H153" s="223">
        <v>17</v>
      </c>
      <c r="I153" s="224"/>
      <c r="J153" s="225">
        <f>ROUND(I153*H153,2)</f>
        <v>0</v>
      </c>
      <c r="K153" s="221" t="s">
        <v>1</v>
      </c>
      <c r="L153" s="39"/>
      <c r="M153" s="226" t="s">
        <v>1</v>
      </c>
      <c r="N153" s="227" t="s">
        <v>40</v>
      </c>
      <c r="O153" s="8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194</v>
      </c>
      <c r="AT153" s="230" t="s">
        <v>147</v>
      </c>
      <c r="AU153" s="230" t="s">
        <v>85</v>
      </c>
      <c r="AY153" s="13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83</v>
      </c>
      <c r="BK153" s="231">
        <f>ROUND(I153*H153,2)</f>
        <v>0</v>
      </c>
      <c r="BL153" s="13" t="s">
        <v>194</v>
      </c>
      <c r="BM153" s="230" t="s">
        <v>1537</v>
      </c>
    </row>
    <row r="154" spans="2:65" s="1" customFormat="1" ht="16.5" customHeight="1">
      <c r="B154" s="34"/>
      <c r="C154" s="219" t="s">
        <v>8</v>
      </c>
      <c r="D154" s="219" t="s">
        <v>147</v>
      </c>
      <c r="E154" s="220" t="s">
        <v>976</v>
      </c>
      <c r="F154" s="221" t="s">
        <v>977</v>
      </c>
      <c r="G154" s="222" t="s">
        <v>150</v>
      </c>
      <c r="H154" s="223">
        <v>42</v>
      </c>
      <c r="I154" s="224"/>
      <c r="J154" s="225">
        <f>ROUND(I154*H154,2)</f>
        <v>0</v>
      </c>
      <c r="K154" s="221" t="s">
        <v>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194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194</v>
      </c>
      <c r="BM154" s="230" t="s">
        <v>1538</v>
      </c>
    </row>
    <row r="155" spans="2:65" s="1" customFormat="1" ht="24" customHeight="1">
      <c r="B155" s="34"/>
      <c r="C155" s="219" t="s">
        <v>846</v>
      </c>
      <c r="D155" s="219" t="s">
        <v>147</v>
      </c>
      <c r="E155" s="220" t="s">
        <v>197</v>
      </c>
      <c r="F155" s="221" t="s">
        <v>198</v>
      </c>
      <c r="G155" s="222" t="s">
        <v>199</v>
      </c>
      <c r="H155" s="223">
        <v>0.574</v>
      </c>
      <c r="I155" s="224"/>
      <c r="J155" s="225">
        <f>ROUND(I155*H155,2)</f>
        <v>0</v>
      </c>
      <c r="K155" s="221" t="s">
        <v>151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1539</v>
      </c>
    </row>
    <row r="156" spans="2:65" s="1" customFormat="1" ht="24" customHeight="1">
      <c r="B156" s="34"/>
      <c r="C156" s="219" t="s">
        <v>850</v>
      </c>
      <c r="D156" s="219" t="s">
        <v>147</v>
      </c>
      <c r="E156" s="220" t="s">
        <v>202</v>
      </c>
      <c r="F156" s="221" t="s">
        <v>203</v>
      </c>
      <c r="G156" s="222" t="s">
        <v>199</v>
      </c>
      <c r="H156" s="223">
        <v>0.574</v>
      </c>
      <c r="I156" s="224"/>
      <c r="J156" s="225">
        <f>ROUND(I156*H156,2)</f>
        <v>0</v>
      </c>
      <c r="K156" s="221" t="s">
        <v>151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1540</v>
      </c>
    </row>
    <row r="157" spans="2:63" s="11" customFormat="1" ht="22.8" customHeight="1">
      <c r="B157" s="203"/>
      <c r="C157" s="204"/>
      <c r="D157" s="205" t="s">
        <v>74</v>
      </c>
      <c r="E157" s="217" t="s">
        <v>205</v>
      </c>
      <c r="F157" s="217" t="s">
        <v>206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SUM(P158:P166)</f>
        <v>0</v>
      </c>
      <c r="Q157" s="211"/>
      <c r="R157" s="212">
        <f>SUM(R158:R166)</f>
        <v>0</v>
      </c>
      <c r="S157" s="211"/>
      <c r="T157" s="213">
        <f>SUM(T158:T166)</f>
        <v>1.5440399999999999</v>
      </c>
      <c r="AR157" s="214" t="s">
        <v>83</v>
      </c>
      <c r="AT157" s="215" t="s">
        <v>74</v>
      </c>
      <c r="AU157" s="215" t="s">
        <v>83</v>
      </c>
      <c r="AY157" s="214" t="s">
        <v>144</v>
      </c>
      <c r="BK157" s="216">
        <f>SUM(BK158:BK166)</f>
        <v>0</v>
      </c>
    </row>
    <row r="158" spans="2:65" s="1" customFormat="1" ht="24" customHeight="1">
      <c r="B158" s="34"/>
      <c r="C158" s="219" t="s">
        <v>207</v>
      </c>
      <c r="D158" s="219" t="s">
        <v>147</v>
      </c>
      <c r="E158" s="220" t="s">
        <v>569</v>
      </c>
      <c r="F158" s="221" t="s">
        <v>570</v>
      </c>
      <c r="G158" s="222" t="s">
        <v>150</v>
      </c>
      <c r="H158" s="223">
        <v>52</v>
      </c>
      <c r="I158" s="224"/>
      <c r="J158" s="225">
        <f>ROUND(I158*H158,2)</f>
        <v>0</v>
      </c>
      <c r="K158" s="221" t="s">
        <v>151</v>
      </c>
      <c r="L158" s="39"/>
      <c r="M158" s="226" t="s">
        <v>1</v>
      </c>
      <c r="N158" s="227" t="s">
        <v>40</v>
      </c>
      <c r="O158" s="82"/>
      <c r="P158" s="228">
        <f>O158*H158</f>
        <v>0</v>
      </c>
      <c r="Q158" s="228">
        <v>0</v>
      </c>
      <c r="R158" s="228">
        <f>Q158*H158</f>
        <v>0</v>
      </c>
      <c r="S158" s="228">
        <v>0.00213</v>
      </c>
      <c r="T158" s="229">
        <f>S158*H158</f>
        <v>0.11076</v>
      </c>
      <c r="AR158" s="230" t="s">
        <v>152</v>
      </c>
      <c r="AT158" s="230" t="s">
        <v>147</v>
      </c>
      <c r="AU158" s="230" t="s">
        <v>85</v>
      </c>
      <c r="AY158" s="13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83</v>
      </c>
      <c r="BK158" s="231">
        <f>ROUND(I158*H158,2)</f>
        <v>0</v>
      </c>
      <c r="BL158" s="13" t="s">
        <v>152</v>
      </c>
      <c r="BM158" s="230" t="s">
        <v>1541</v>
      </c>
    </row>
    <row r="159" spans="2:65" s="1" customFormat="1" ht="24" customHeight="1">
      <c r="B159" s="34"/>
      <c r="C159" s="219" t="s">
        <v>211</v>
      </c>
      <c r="D159" s="219" t="s">
        <v>147</v>
      </c>
      <c r="E159" s="220" t="s">
        <v>572</v>
      </c>
      <c r="F159" s="221" t="s">
        <v>573</v>
      </c>
      <c r="G159" s="222" t="s">
        <v>150</v>
      </c>
      <c r="H159" s="223">
        <v>123</v>
      </c>
      <c r="I159" s="224"/>
      <c r="J159" s="225">
        <f>ROUND(I159*H159,2)</f>
        <v>0</v>
      </c>
      <c r="K159" s="221" t="s">
        <v>151</v>
      </c>
      <c r="L159" s="39"/>
      <c r="M159" s="226" t="s">
        <v>1</v>
      </c>
      <c r="N159" s="227" t="s">
        <v>40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0.00497</v>
      </c>
      <c r="T159" s="229">
        <f>S159*H159</f>
        <v>0.6113099999999999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1542</v>
      </c>
    </row>
    <row r="160" spans="2:65" s="1" customFormat="1" ht="24" customHeight="1">
      <c r="B160" s="34"/>
      <c r="C160" s="219" t="s">
        <v>216</v>
      </c>
      <c r="D160" s="219" t="s">
        <v>147</v>
      </c>
      <c r="E160" s="220" t="s">
        <v>208</v>
      </c>
      <c r="F160" s="221" t="s">
        <v>209</v>
      </c>
      <c r="G160" s="222" t="s">
        <v>150</v>
      </c>
      <c r="H160" s="223">
        <v>39</v>
      </c>
      <c r="I160" s="224"/>
      <c r="J160" s="225">
        <f>ROUND(I160*H160,2)</f>
        <v>0</v>
      </c>
      <c r="K160" s="221" t="s">
        <v>151</v>
      </c>
      <c r="L160" s="39"/>
      <c r="M160" s="226" t="s">
        <v>1</v>
      </c>
      <c r="N160" s="227" t="s">
        <v>40</v>
      </c>
      <c r="O160" s="82"/>
      <c r="P160" s="228">
        <f>O160*H160</f>
        <v>0</v>
      </c>
      <c r="Q160" s="228">
        <v>0</v>
      </c>
      <c r="R160" s="228">
        <f>Q160*H160</f>
        <v>0</v>
      </c>
      <c r="S160" s="228">
        <v>0.0067</v>
      </c>
      <c r="T160" s="229">
        <f>S160*H160</f>
        <v>0.26130000000000003</v>
      </c>
      <c r="AR160" s="230" t="s">
        <v>152</v>
      </c>
      <c r="AT160" s="230" t="s">
        <v>147</v>
      </c>
      <c r="AU160" s="230" t="s">
        <v>85</v>
      </c>
      <c r="AY160" s="13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83</v>
      </c>
      <c r="BK160" s="231">
        <f>ROUND(I160*H160,2)</f>
        <v>0</v>
      </c>
      <c r="BL160" s="13" t="s">
        <v>152</v>
      </c>
      <c r="BM160" s="230" t="s">
        <v>1543</v>
      </c>
    </row>
    <row r="161" spans="2:65" s="1" customFormat="1" ht="24" customHeight="1">
      <c r="B161" s="34"/>
      <c r="C161" s="219" t="s">
        <v>7</v>
      </c>
      <c r="D161" s="219" t="s">
        <v>147</v>
      </c>
      <c r="E161" s="220" t="s">
        <v>985</v>
      </c>
      <c r="F161" s="221" t="s">
        <v>986</v>
      </c>
      <c r="G161" s="222" t="s">
        <v>150</v>
      </c>
      <c r="H161" s="223">
        <v>37</v>
      </c>
      <c r="I161" s="224"/>
      <c r="J161" s="225">
        <f>ROUND(I161*H161,2)</f>
        <v>0</v>
      </c>
      <c r="K161" s="221" t="s">
        <v>151</v>
      </c>
      <c r="L161" s="39"/>
      <c r="M161" s="226" t="s">
        <v>1</v>
      </c>
      <c r="N161" s="227" t="s">
        <v>40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0.00959</v>
      </c>
      <c r="T161" s="229">
        <f>S161*H161</f>
        <v>0.35483</v>
      </c>
      <c r="AR161" s="230" t="s">
        <v>152</v>
      </c>
      <c r="AT161" s="230" t="s">
        <v>147</v>
      </c>
      <c r="AU161" s="230" t="s">
        <v>85</v>
      </c>
      <c r="AY161" s="13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83</v>
      </c>
      <c r="BK161" s="231">
        <f>ROUND(I161*H161,2)</f>
        <v>0</v>
      </c>
      <c r="BL161" s="13" t="s">
        <v>152</v>
      </c>
      <c r="BM161" s="230" t="s">
        <v>1544</v>
      </c>
    </row>
    <row r="162" spans="2:65" s="1" customFormat="1" ht="24" customHeight="1">
      <c r="B162" s="34"/>
      <c r="C162" s="219" t="s">
        <v>622</v>
      </c>
      <c r="D162" s="219" t="s">
        <v>147</v>
      </c>
      <c r="E162" s="220" t="s">
        <v>1254</v>
      </c>
      <c r="F162" s="221" t="s">
        <v>1255</v>
      </c>
      <c r="G162" s="222" t="s">
        <v>150</v>
      </c>
      <c r="H162" s="223">
        <v>16</v>
      </c>
      <c r="I162" s="224"/>
      <c r="J162" s="225">
        <f>ROUND(I162*H162,2)</f>
        <v>0</v>
      </c>
      <c r="K162" s="221" t="s">
        <v>151</v>
      </c>
      <c r="L162" s="39"/>
      <c r="M162" s="226" t="s">
        <v>1</v>
      </c>
      <c r="N162" s="227" t="s">
        <v>40</v>
      </c>
      <c r="O162" s="82"/>
      <c r="P162" s="228">
        <f>O162*H162</f>
        <v>0</v>
      </c>
      <c r="Q162" s="228">
        <v>0</v>
      </c>
      <c r="R162" s="228">
        <f>Q162*H162</f>
        <v>0</v>
      </c>
      <c r="S162" s="228">
        <v>0.01102</v>
      </c>
      <c r="T162" s="229">
        <f>S162*H162</f>
        <v>0.17632</v>
      </c>
      <c r="AR162" s="230" t="s">
        <v>152</v>
      </c>
      <c r="AT162" s="230" t="s">
        <v>147</v>
      </c>
      <c r="AU162" s="230" t="s">
        <v>85</v>
      </c>
      <c r="AY162" s="13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83</v>
      </c>
      <c r="BK162" s="231">
        <f>ROUND(I162*H162,2)</f>
        <v>0</v>
      </c>
      <c r="BL162" s="13" t="s">
        <v>152</v>
      </c>
      <c r="BM162" s="230" t="s">
        <v>1545</v>
      </c>
    </row>
    <row r="163" spans="2:65" s="1" customFormat="1" ht="16.5" customHeight="1">
      <c r="B163" s="34"/>
      <c r="C163" s="219" t="s">
        <v>501</v>
      </c>
      <c r="D163" s="219" t="s">
        <v>147</v>
      </c>
      <c r="E163" s="220" t="s">
        <v>576</v>
      </c>
      <c r="F163" s="221" t="s">
        <v>577</v>
      </c>
      <c r="G163" s="222" t="s">
        <v>214</v>
      </c>
      <c r="H163" s="223">
        <v>28</v>
      </c>
      <c r="I163" s="224"/>
      <c r="J163" s="225">
        <f>ROUND(I163*H163,2)</f>
        <v>0</v>
      </c>
      <c r="K163" s="221" t="s">
        <v>151</v>
      </c>
      <c r="L163" s="39"/>
      <c r="M163" s="226" t="s">
        <v>1</v>
      </c>
      <c r="N163" s="227" t="s">
        <v>40</v>
      </c>
      <c r="O163" s="82"/>
      <c r="P163" s="228">
        <f>O163*H163</f>
        <v>0</v>
      </c>
      <c r="Q163" s="228">
        <v>0</v>
      </c>
      <c r="R163" s="228">
        <f>Q163*H163</f>
        <v>0</v>
      </c>
      <c r="S163" s="228">
        <v>0.00053</v>
      </c>
      <c r="T163" s="229">
        <f>S163*H163</f>
        <v>0.014839999999999999</v>
      </c>
      <c r="AR163" s="230" t="s">
        <v>152</v>
      </c>
      <c r="AT163" s="230" t="s">
        <v>147</v>
      </c>
      <c r="AU163" s="230" t="s">
        <v>85</v>
      </c>
      <c r="AY163" s="13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83</v>
      </c>
      <c r="BK163" s="231">
        <f>ROUND(I163*H163,2)</f>
        <v>0</v>
      </c>
      <c r="BL163" s="13" t="s">
        <v>152</v>
      </c>
      <c r="BM163" s="230" t="s">
        <v>1546</v>
      </c>
    </row>
    <row r="164" spans="2:65" s="1" customFormat="1" ht="16.5" customHeight="1">
      <c r="B164" s="34"/>
      <c r="C164" s="219" t="s">
        <v>242</v>
      </c>
      <c r="D164" s="219" t="s">
        <v>147</v>
      </c>
      <c r="E164" s="220" t="s">
        <v>579</v>
      </c>
      <c r="F164" s="221" t="s">
        <v>580</v>
      </c>
      <c r="G164" s="222" t="s">
        <v>214</v>
      </c>
      <c r="H164" s="223">
        <v>4</v>
      </c>
      <c r="I164" s="224"/>
      <c r="J164" s="225">
        <f>ROUND(I164*H164,2)</f>
        <v>0</v>
      </c>
      <c r="K164" s="221" t="s">
        <v>151</v>
      </c>
      <c r="L164" s="39"/>
      <c r="M164" s="226" t="s">
        <v>1</v>
      </c>
      <c r="N164" s="227" t="s">
        <v>40</v>
      </c>
      <c r="O164" s="82"/>
      <c r="P164" s="228">
        <f>O164*H164</f>
        <v>0</v>
      </c>
      <c r="Q164" s="228">
        <v>0</v>
      </c>
      <c r="R164" s="228">
        <f>Q164*H164</f>
        <v>0</v>
      </c>
      <c r="S164" s="228">
        <v>0.00123</v>
      </c>
      <c r="T164" s="229">
        <f>S164*H164</f>
        <v>0.00492</v>
      </c>
      <c r="AR164" s="230" t="s">
        <v>152</v>
      </c>
      <c r="AT164" s="230" t="s">
        <v>147</v>
      </c>
      <c r="AU164" s="230" t="s">
        <v>85</v>
      </c>
      <c r="AY164" s="13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3" t="s">
        <v>83</v>
      </c>
      <c r="BK164" s="231">
        <f>ROUND(I164*H164,2)</f>
        <v>0</v>
      </c>
      <c r="BL164" s="13" t="s">
        <v>152</v>
      </c>
      <c r="BM164" s="230" t="s">
        <v>1547</v>
      </c>
    </row>
    <row r="165" spans="2:65" s="1" customFormat="1" ht="16.5" customHeight="1">
      <c r="B165" s="34"/>
      <c r="C165" s="219" t="s">
        <v>260</v>
      </c>
      <c r="D165" s="219" t="s">
        <v>147</v>
      </c>
      <c r="E165" s="220" t="s">
        <v>212</v>
      </c>
      <c r="F165" s="221" t="s">
        <v>213</v>
      </c>
      <c r="G165" s="222" t="s">
        <v>214</v>
      </c>
      <c r="H165" s="223">
        <v>4</v>
      </c>
      <c r="I165" s="224"/>
      <c r="J165" s="225">
        <f>ROUND(I165*H165,2)</f>
        <v>0</v>
      </c>
      <c r="K165" s="221" t="s">
        <v>151</v>
      </c>
      <c r="L165" s="39"/>
      <c r="M165" s="226" t="s">
        <v>1</v>
      </c>
      <c r="N165" s="227" t="s">
        <v>40</v>
      </c>
      <c r="O165" s="82"/>
      <c r="P165" s="228">
        <f>O165*H165</f>
        <v>0</v>
      </c>
      <c r="Q165" s="228">
        <v>0</v>
      </c>
      <c r="R165" s="228">
        <f>Q165*H165</f>
        <v>0</v>
      </c>
      <c r="S165" s="228">
        <v>0.00244</v>
      </c>
      <c r="T165" s="229">
        <f>S165*H165</f>
        <v>0.00976</v>
      </c>
      <c r="AR165" s="230" t="s">
        <v>152</v>
      </c>
      <c r="AT165" s="230" t="s">
        <v>147</v>
      </c>
      <c r="AU165" s="230" t="s">
        <v>85</v>
      </c>
      <c r="AY165" s="13" t="s">
        <v>144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3" t="s">
        <v>83</v>
      </c>
      <c r="BK165" s="231">
        <f>ROUND(I165*H165,2)</f>
        <v>0</v>
      </c>
      <c r="BL165" s="13" t="s">
        <v>152</v>
      </c>
      <c r="BM165" s="230" t="s">
        <v>1548</v>
      </c>
    </row>
    <row r="166" spans="2:65" s="1" customFormat="1" ht="24" customHeight="1">
      <c r="B166" s="34"/>
      <c r="C166" s="219" t="s">
        <v>268</v>
      </c>
      <c r="D166" s="219" t="s">
        <v>147</v>
      </c>
      <c r="E166" s="220" t="s">
        <v>217</v>
      </c>
      <c r="F166" s="221" t="s">
        <v>218</v>
      </c>
      <c r="G166" s="222" t="s">
        <v>199</v>
      </c>
      <c r="H166" s="223">
        <v>1</v>
      </c>
      <c r="I166" s="224"/>
      <c r="J166" s="225">
        <f>ROUND(I166*H166,2)</f>
        <v>0</v>
      </c>
      <c r="K166" s="221" t="s">
        <v>151</v>
      </c>
      <c r="L166" s="39"/>
      <c r="M166" s="226" t="s">
        <v>1</v>
      </c>
      <c r="N166" s="227" t="s">
        <v>40</v>
      </c>
      <c r="O166" s="8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30" t="s">
        <v>152</v>
      </c>
      <c r="AT166" s="230" t="s">
        <v>147</v>
      </c>
      <c r="AU166" s="230" t="s">
        <v>85</v>
      </c>
      <c r="AY166" s="13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3" t="s">
        <v>83</v>
      </c>
      <c r="BK166" s="231">
        <f>ROUND(I166*H166,2)</f>
        <v>0</v>
      </c>
      <c r="BL166" s="13" t="s">
        <v>152</v>
      </c>
      <c r="BM166" s="230" t="s">
        <v>1549</v>
      </c>
    </row>
    <row r="167" spans="2:63" s="11" customFormat="1" ht="22.8" customHeight="1">
      <c r="B167" s="203"/>
      <c r="C167" s="204"/>
      <c r="D167" s="205" t="s">
        <v>74</v>
      </c>
      <c r="E167" s="217" t="s">
        <v>220</v>
      </c>
      <c r="F167" s="217" t="s">
        <v>221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SUM(P168:P199)</f>
        <v>0</v>
      </c>
      <c r="Q167" s="211"/>
      <c r="R167" s="212">
        <f>SUM(R168:R199)</f>
        <v>0.9300599999999999</v>
      </c>
      <c r="S167" s="211"/>
      <c r="T167" s="213">
        <f>SUM(T168:T199)</f>
        <v>0</v>
      </c>
      <c r="AR167" s="214" t="s">
        <v>85</v>
      </c>
      <c r="AT167" s="215" t="s">
        <v>74</v>
      </c>
      <c r="AU167" s="215" t="s">
        <v>83</v>
      </c>
      <c r="AY167" s="214" t="s">
        <v>144</v>
      </c>
      <c r="BK167" s="216">
        <f>SUM(BK168:BK199)</f>
        <v>0</v>
      </c>
    </row>
    <row r="168" spans="2:65" s="1" customFormat="1" ht="24" customHeight="1">
      <c r="B168" s="34"/>
      <c r="C168" s="219" t="s">
        <v>272</v>
      </c>
      <c r="D168" s="219" t="s">
        <v>147</v>
      </c>
      <c r="E168" s="220" t="s">
        <v>585</v>
      </c>
      <c r="F168" s="221" t="s">
        <v>586</v>
      </c>
      <c r="G168" s="222" t="s">
        <v>312</v>
      </c>
      <c r="H168" s="223">
        <v>12</v>
      </c>
      <c r="I168" s="224"/>
      <c r="J168" s="225">
        <f>ROUND(I168*H168,2)</f>
        <v>0</v>
      </c>
      <c r="K168" s="221" t="s">
        <v>1</v>
      </c>
      <c r="L168" s="39"/>
      <c r="M168" s="226" t="s">
        <v>1</v>
      </c>
      <c r="N168" s="227" t="s">
        <v>40</v>
      </c>
      <c r="O168" s="8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30" t="s">
        <v>152</v>
      </c>
      <c r="AT168" s="230" t="s">
        <v>147</v>
      </c>
      <c r="AU168" s="230" t="s">
        <v>85</v>
      </c>
      <c r="AY168" s="13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3" t="s">
        <v>83</v>
      </c>
      <c r="BK168" s="231">
        <f>ROUND(I168*H168,2)</f>
        <v>0</v>
      </c>
      <c r="BL168" s="13" t="s">
        <v>152</v>
      </c>
      <c r="BM168" s="230" t="s">
        <v>1550</v>
      </c>
    </row>
    <row r="169" spans="2:65" s="1" customFormat="1" ht="24" customHeight="1">
      <c r="B169" s="34"/>
      <c r="C169" s="219" t="s">
        <v>805</v>
      </c>
      <c r="D169" s="219" t="s">
        <v>147</v>
      </c>
      <c r="E169" s="220" t="s">
        <v>793</v>
      </c>
      <c r="F169" s="221" t="s">
        <v>1551</v>
      </c>
      <c r="G169" s="222" t="s">
        <v>312</v>
      </c>
      <c r="H169" s="223">
        <v>13</v>
      </c>
      <c r="I169" s="224"/>
      <c r="J169" s="225">
        <f>ROUND(I169*H169,2)</f>
        <v>0</v>
      </c>
      <c r="K169" s="221" t="s">
        <v>1</v>
      </c>
      <c r="L169" s="39"/>
      <c r="M169" s="226" t="s">
        <v>1</v>
      </c>
      <c r="N169" s="227" t="s">
        <v>40</v>
      </c>
      <c r="O169" s="8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30" t="s">
        <v>152</v>
      </c>
      <c r="AT169" s="230" t="s">
        <v>147</v>
      </c>
      <c r="AU169" s="230" t="s">
        <v>85</v>
      </c>
      <c r="AY169" s="13" t="s">
        <v>144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3" t="s">
        <v>83</v>
      </c>
      <c r="BK169" s="231">
        <f>ROUND(I169*H169,2)</f>
        <v>0</v>
      </c>
      <c r="BL169" s="13" t="s">
        <v>152</v>
      </c>
      <c r="BM169" s="230" t="s">
        <v>1552</v>
      </c>
    </row>
    <row r="170" spans="2:65" s="1" customFormat="1" ht="16.5" customHeight="1">
      <c r="B170" s="34"/>
      <c r="C170" s="219" t="s">
        <v>276</v>
      </c>
      <c r="D170" s="219" t="s">
        <v>147</v>
      </c>
      <c r="E170" s="220" t="s">
        <v>802</v>
      </c>
      <c r="F170" s="221" t="s">
        <v>803</v>
      </c>
      <c r="G170" s="222" t="s">
        <v>214</v>
      </c>
      <c r="H170" s="223">
        <v>5</v>
      </c>
      <c r="I170" s="224"/>
      <c r="J170" s="225">
        <f>ROUND(I170*H170,2)</f>
        <v>0</v>
      </c>
      <c r="K170" s="221" t="s">
        <v>1</v>
      </c>
      <c r="L170" s="39"/>
      <c r="M170" s="226" t="s">
        <v>1</v>
      </c>
      <c r="N170" s="227" t="s">
        <v>40</v>
      </c>
      <c r="O170" s="8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30" t="s">
        <v>152</v>
      </c>
      <c r="AT170" s="230" t="s">
        <v>147</v>
      </c>
      <c r="AU170" s="230" t="s">
        <v>85</v>
      </c>
      <c r="AY170" s="13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3" t="s">
        <v>83</v>
      </c>
      <c r="BK170" s="231">
        <f>ROUND(I170*H170,2)</f>
        <v>0</v>
      </c>
      <c r="BL170" s="13" t="s">
        <v>152</v>
      </c>
      <c r="BM170" s="230" t="s">
        <v>1553</v>
      </c>
    </row>
    <row r="171" spans="2:65" s="1" customFormat="1" ht="24" customHeight="1">
      <c r="B171" s="34"/>
      <c r="C171" s="219" t="s">
        <v>828</v>
      </c>
      <c r="D171" s="219" t="s">
        <v>147</v>
      </c>
      <c r="E171" s="220" t="s">
        <v>1016</v>
      </c>
      <c r="F171" s="221" t="s">
        <v>1017</v>
      </c>
      <c r="G171" s="222" t="s">
        <v>214</v>
      </c>
      <c r="H171" s="223">
        <v>3</v>
      </c>
      <c r="I171" s="224"/>
      <c r="J171" s="225">
        <f>ROUND(I171*H171,2)</f>
        <v>0</v>
      </c>
      <c r="K171" s="221" t="s">
        <v>151</v>
      </c>
      <c r="L171" s="39"/>
      <c r="M171" s="226" t="s">
        <v>1</v>
      </c>
      <c r="N171" s="227" t="s">
        <v>40</v>
      </c>
      <c r="O171" s="82"/>
      <c r="P171" s="228">
        <f>O171*H171</f>
        <v>0</v>
      </c>
      <c r="Q171" s="228">
        <v>0.00108</v>
      </c>
      <c r="R171" s="228">
        <f>Q171*H171</f>
        <v>0.00324</v>
      </c>
      <c r="S171" s="228">
        <v>0</v>
      </c>
      <c r="T171" s="229">
        <f>S171*H171</f>
        <v>0</v>
      </c>
      <c r="AR171" s="230" t="s">
        <v>152</v>
      </c>
      <c r="AT171" s="230" t="s">
        <v>147</v>
      </c>
      <c r="AU171" s="230" t="s">
        <v>85</v>
      </c>
      <c r="AY171" s="13" t="s">
        <v>144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3" t="s">
        <v>83</v>
      </c>
      <c r="BK171" s="231">
        <f>ROUND(I171*H171,2)</f>
        <v>0</v>
      </c>
      <c r="BL171" s="13" t="s">
        <v>152</v>
      </c>
      <c r="BM171" s="230" t="s">
        <v>1554</v>
      </c>
    </row>
    <row r="172" spans="2:65" s="1" customFormat="1" ht="24" customHeight="1">
      <c r="B172" s="34"/>
      <c r="C172" s="219" t="s">
        <v>838</v>
      </c>
      <c r="D172" s="219" t="s">
        <v>147</v>
      </c>
      <c r="E172" s="220" t="s">
        <v>1019</v>
      </c>
      <c r="F172" s="221" t="s">
        <v>1020</v>
      </c>
      <c r="G172" s="222" t="s">
        <v>214</v>
      </c>
      <c r="H172" s="223">
        <v>1</v>
      </c>
      <c r="I172" s="224"/>
      <c r="J172" s="225">
        <f>ROUND(I172*H172,2)</f>
        <v>0</v>
      </c>
      <c r="K172" s="221" t="s">
        <v>151</v>
      </c>
      <c r="L172" s="39"/>
      <c r="M172" s="226" t="s">
        <v>1</v>
      </c>
      <c r="N172" s="227" t="s">
        <v>40</v>
      </c>
      <c r="O172" s="82"/>
      <c r="P172" s="228">
        <f>O172*H172</f>
        <v>0</v>
      </c>
      <c r="Q172" s="228">
        <v>0.00145</v>
      </c>
      <c r="R172" s="228">
        <f>Q172*H172</f>
        <v>0.00145</v>
      </c>
      <c r="S172" s="228">
        <v>0</v>
      </c>
      <c r="T172" s="229">
        <f>S172*H172</f>
        <v>0</v>
      </c>
      <c r="AR172" s="230" t="s">
        <v>152</v>
      </c>
      <c r="AT172" s="230" t="s">
        <v>147</v>
      </c>
      <c r="AU172" s="230" t="s">
        <v>85</v>
      </c>
      <c r="AY172" s="13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83</v>
      </c>
      <c r="BK172" s="231">
        <f>ROUND(I172*H172,2)</f>
        <v>0</v>
      </c>
      <c r="BL172" s="13" t="s">
        <v>152</v>
      </c>
      <c r="BM172" s="230" t="s">
        <v>1555</v>
      </c>
    </row>
    <row r="173" spans="2:65" s="1" customFormat="1" ht="24" customHeight="1">
      <c r="B173" s="34"/>
      <c r="C173" s="219" t="s">
        <v>836</v>
      </c>
      <c r="D173" s="219" t="s">
        <v>147</v>
      </c>
      <c r="E173" s="220" t="s">
        <v>1022</v>
      </c>
      <c r="F173" s="221" t="s">
        <v>1023</v>
      </c>
      <c r="G173" s="222" t="s">
        <v>214</v>
      </c>
      <c r="H173" s="223">
        <v>3</v>
      </c>
      <c r="I173" s="224"/>
      <c r="J173" s="225">
        <f>ROUND(I173*H173,2)</f>
        <v>0</v>
      </c>
      <c r="K173" s="221" t="s">
        <v>151</v>
      </c>
      <c r="L173" s="39"/>
      <c r="M173" s="226" t="s">
        <v>1</v>
      </c>
      <c r="N173" s="227" t="s">
        <v>40</v>
      </c>
      <c r="O173" s="82"/>
      <c r="P173" s="228">
        <f>O173*H173</f>
        <v>0</v>
      </c>
      <c r="Q173" s="228">
        <v>0.00218</v>
      </c>
      <c r="R173" s="228">
        <f>Q173*H173</f>
        <v>0.006540000000000001</v>
      </c>
      <c r="S173" s="228">
        <v>0</v>
      </c>
      <c r="T173" s="229">
        <f>S173*H173</f>
        <v>0</v>
      </c>
      <c r="AR173" s="230" t="s">
        <v>152</v>
      </c>
      <c r="AT173" s="230" t="s">
        <v>147</v>
      </c>
      <c r="AU173" s="230" t="s">
        <v>85</v>
      </c>
      <c r="AY173" s="13" t="s">
        <v>144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3" t="s">
        <v>83</v>
      </c>
      <c r="BK173" s="231">
        <f>ROUND(I173*H173,2)</f>
        <v>0</v>
      </c>
      <c r="BL173" s="13" t="s">
        <v>152</v>
      </c>
      <c r="BM173" s="230" t="s">
        <v>1556</v>
      </c>
    </row>
    <row r="174" spans="2:65" s="1" customFormat="1" ht="24" customHeight="1">
      <c r="B174" s="34"/>
      <c r="C174" s="219" t="s">
        <v>613</v>
      </c>
      <c r="D174" s="219" t="s">
        <v>147</v>
      </c>
      <c r="E174" s="220" t="s">
        <v>239</v>
      </c>
      <c r="F174" s="221" t="s">
        <v>240</v>
      </c>
      <c r="G174" s="222" t="s">
        <v>150</v>
      </c>
      <c r="H174" s="223">
        <v>8</v>
      </c>
      <c r="I174" s="224"/>
      <c r="J174" s="225">
        <f>ROUND(I174*H174,2)</f>
        <v>0</v>
      </c>
      <c r="K174" s="221" t="s">
        <v>1</v>
      </c>
      <c r="L174" s="39"/>
      <c r="M174" s="226" t="s">
        <v>1</v>
      </c>
      <c r="N174" s="227" t="s">
        <v>40</v>
      </c>
      <c r="O174" s="82"/>
      <c r="P174" s="228">
        <f>O174*H174</f>
        <v>0</v>
      </c>
      <c r="Q174" s="228">
        <v>0.00262</v>
      </c>
      <c r="R174" s="228">
        <f>Q174*H174</f>
        <v>0.02096</v>
      </c>
      <c r="S174" s="228">
        <v>0</v>
      </c>
      <c r="T174" s="229">
        <f>S174*H174</f>
        <v>0</v>
      </c>
      <c r="AR174" s="230" t="s">
        <v>152</v>
      </c>
      <c r="AT174" s="230" t="s">
        <v>147</v>
      </c>
      <c r="AU174" s="230" t="s">
        <v>85</v>
      </c>
      <c r="AY174" s="13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83</v>
      </c>
      <c r="BK174" s="231">
        <f>ROUND(I174*H174,2)</f>
        <v>0</v>
      </c>
      <c r="BL174" s="13" t="s">
        <v>152</v>
      </c>
      <c r="BM174" s="230" t="s">
        <v>1557</v>
      </c>
    </row>
    <row r="175" spans="2:65" s="1" customFormat="1" ht="24" customHeight="1">
      <c r="B175" s="34"/>
      <c r="C175" s="219" t="s">
        <v>280</v>
      </c>
      <c r="D175" s="219" t="s">
        <v>147</v>
      </c>
      <c r="E175" s="220" t="s">
        <v>588</v>
      </c>
      <c r="F175" s="221" t="s">
        <v>589</v>
      </c>
      <c r="G175" s="222" t="s">
        <v>150</v>
      </c>
      <c r="H175" s="223">
        <v>8</v>
      </c>
      <c r="I175" s="224"/>
      <c r="J175" s="225">
        <f>ROUND(I175*H175,2)</f>
        <v>0</v>
      </c>
      <c r="K175" s="221" t="s">
        <v>151</v>
      </c>
      <c r="L175" s="39"/>
      <c r="M175" s="226" t="s">
        <v>1</v>
      </c>
      <c r="N175" s="227" t="s">
        <v>40</v>
      </c>
      <c r="O175" s="82"/>
      <c r="P175" s="228">
        <f>O175*H175</f>
        <v>0</v>
      </c>
      <c r="Q175" s="228">
        <v>0.00091</v>
      </c>
      <c r="R175" s="228">
        <f>Q175*H175</f>
        <v>0.00728</v>
      </c>
      <c r="S175" s="228">
        <v>0</v>
      </c>
      <c r="T175" s="229">
        <f>S175*H175</f>
        <v>0</v>
      </c>
      <c r="AR175" s="230" t="s">
        <v>152</v>
      </c>
      <c r="AT175" s="230" t="s">
        <v>147</v>
      </c>
      <c r="AU175" s="230" t="s">
        <v>85</v>
      </c>
      <c r="AY175" s="13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3" t="s">
        <v>83</v>
      </c>
      <c r="BK175" s="231">
        <f>ROUND(I175*H175,2)</f>
        <v>0</v>
      </c>
      <c r="BL175" s="13" t="s">
        <v>152</v>
      </c>
      <c r="BM175" s="230" t="s">
        <v>1558</v>
      </c>
    </row>
    <row r="176" spans="2:65" s="1" customFormat="1" ht="24" customHeight="1">
      <c r="B176" s="34"/>
      <c r="C176" s="219" t="s">
        <v>284</v>
      </c>
      <c r="D176" s="219" t="s">
        <v>147</v>
      </c>
      <c r="E176" s="220" t="s">
        <v>807</v>
      </c>
      <c r="F176" s="221" t="s">
        <v>808</v>
      </c>
      <c r="G176" s="222" t="s">
        <v>150</v>
      </c>
      <c r="H176" s="223">
        <v>14</v>
      </c>
      <c r="I176" s="224"/>
      <c r="J176" s="225">
        <f>ROUND(I176*H176,2)</f>
        <v>0</v>
      </c>
      <c r="K176" s="221" t="s">
        <v>151</v>
      </c>
      <c r="L176" s="39"/>
      <c r="M176" s="226" t="s">
        <v>1</v>
      </c>
      <c r="N176" s="227" t="s">
        <v>40</v>
      </c>
      <c r="O176" s="82"/>
      <c r="P176" s="228">
        <f>O176*H176</f>
        <v>0</v>
      </c>
      <c r="Q176" s="228">
        <v>0.00118</v>
      </c>
      <c r="R176" s="228">
        <f>Q176*H176</f>
        <v>0.01652</v>
      </c>
      <c r="S176" s="228">
        <v>0</v>
      </c>
      <c r="T176" s="229">
        <f>S176*H176</f>
        <v>0</v>
      </c>
      <c r="AR176" s="230" t="s">
        <v>152</v>
      </c>
      <c r="AT176" s="230" t="s">
        <v>147</v>
      </c>
      <c r="AU176" s="230" t="s">
        <v>85</v>
      </c>
      <c r="AY176" s="13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3" t="s">
        <v>83</v>
      </c>
      <c r="BK176" s="231">
        <f>ROUND(I176*H176,2)</f>
        <v>0</v>
      </c>
      <c r="BL176" s="13" t="s">
        <v>152</v>
      </c>
      <c r="BM176" s="230" t="s">
        <v>1559</v>
      </c>
    </row>
    <row r="177" spans="2:65" s="1" customFormat="1" ht="24" customHeight="1">
      <c r="B177" s="34"/>
      <c r="C177" s="219" t="s">
        <v>157</v>
      </c>
      <c r="D177" s="219" t="s">
        <v>147</v>
      </c>
      <c r="E177" s="220" t="s">
        <v>591</v>
      </c>
      <c r="F177" s="221" t="s">
        <v>592</v>
      </c>
      <c r="G177" s="222" t="s">
        <v>150</v>
      </c>
      <c r="H177" s="223">
        <v>4</v>
      </c>
      <c r="I177" s="224"/>
      <c r="J177" s="225">
        <f>ROUND(I177*H177,2)</f>
        <v>0</v>
      </c>
      <c r="K177" s="221" t="s">
        <v>151</v>
      </c>
      <c r="L177" s="39"/>
      <c r="M177" s="226" t="s">
        <v>1</v>
      </c>
      <c r="N177" s="227" t="s">
        <v>40</v>
      </c>
      <c r="O177" s="82"/>
      <c r="P177" s="228">
        <f>O177*H177</f>
        <v>0</v>
      </c>
      <c r="Q177" s="228">
        <v>0.0015</v>
      </c>
      <c r="R177" s="228">
        <f>Q177*H177</f>
        <v>0.006</v>
      </c>
      <c r="S177" s="228">
        <v>0</v>
      </c>
      <c r="T177" s="229">
        <f>S177*H177</f>
        <v>0</v>
      </c>
      <c r="AR177" s="230" t="s">
        <v>152</v>
      </c>
      <c r="AT177" s="230" t="s">
        <v>147</v>
      </c>
      <c r="AU177" s="230" t="s">
        <v>85</v>
      </c>
      <c r="AY177" s="13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3" t="s">
        <v>83</v>
      </c>
      <c r="BK177" s="231">
        <f>ROUND(I177*H177,2)</f>
        <v>0</v>
      </c>
      <c r="BL177" s="13" t="s">
        <v>152</v>
      </c>
      <c r="BM177" s="230" t="s">
        <v>1560</v>
      </c>
    </row>
    <row r="178" spans="2:65" s="1" customFormat="1" ht="24" customHeight="1">
      <c r="B178" s="34"/>
      <c r="C178" s="219" t="s">
        <v>492</v>
      </c>
      <c r="D178" s="219" t="s">
        <v>147</v>
      </c>
      <c r="E178" s="220" t="s">
        <v>595</v>
      </c>
      <c r="F178" s="221" t="s">
        <v>596</v>
      </c>
      <c r="G178" s="222" t="s">
        <v>150</v>
      </c>
      <c r="H178" s="223">
        <v>9</v>
      </c>
      <c r="I178" s="224"/>
      <c r="J178" s="225">
        <f>ROUND(I178*H178,2)</f>
        <v>0</v>
      </c>
      <c r="K178" s="221" t="s">
        <v>151</v>
      </c>
      <c r="L178" s="39"/>
      <c r="M178" s="226" t="s">
        <v>1</v>
      </c>
      <c r="N178" s="227" t="s">
        <v>40</v>
      </c>
      <c r="O178" s="82"/>
      <c r="P178" s="228">
        <f>O178*H178</f>
        <v>0</v>
      </c>
      <c r="Q178" s="228">
        <v>0.00261</v>
      </c>
      <c r="R178" s="228">
        <f>Q178*H178</f>
        <v>0.02349</v>
      </c>
      <c r="S178" s="228">
        <v>0</v>
      </c>
      <c r="T178" s="229">
        <f>S178*H178</f>
        <v>0</v>
      </c>
      <c r="AR178" s="230" t="s">
        <v>152</v>
      </c>
      <c r="AT178" s="230" t="s">
        <v>147</v>
      </c>
      <c r="AU178" s="230" t="s">
        <v>85</v>
      </c>
      <c r="AY178" s="13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3" t="s">
        <v>83</v>
      </c>
      <c r="BK178" s="231">
        <f>ROUND(I178*H178,2)</f>
        <v>0</v>
      </c>
      <c r="BL178" s="13" t="s">
        <v>152</v>
      </c>
      <c r="BM178" s="230" t="s">
        <v>1561</v>
      </c>
    </row>
    <row r="179" spans="2:65" s="1" customFormat="1" ht="24" customHeight="1">
      <c r="B179" s="34"/>
      <c r="C179" s="219" t="s">
        <v>291</v>
      </c>
      <c r="D179" s="219" t="s">
        <v>147</v>
      </c>
      <c r="E179" s="220" t="s">
        <v>1002</v>
      </c>
      <c r="F179" s="221" t="s">
        <v>1003</v>
      </c>
      <c r="G179" s="222" t="s">
        <v>150</v>
      </c>
      <c r="H179" s="223">
        <v>42</v>
      </c>
      <c r="I179" s="224"/>
      <c r="J179" s="225">
        <f>ROUND(I179*H179,2)</f>
        <v>0</v>
      </c>
      <c r="K179" s="221" t="s">
        <v>151</v>
      </c>
      <c r="L179" s="39"/>
      <c r="M179" s="226" t="s">
        <v>1</v>
      </c>
      <c r="N179" s="227" t="s">
        <v>40</v>
      </c>
      <c r="O179" s="82"/>
      <c r="P179" s="228">
        <f>O179*H179</f>
        <v>0</v>
      </c>
      <c r="Q179" s="228">
        <v>0.00352</v>
      </c>
      <c r="R179" s="228">
        <f>Q179*H179</f>
        <v>0.14784</v>
      </c>
      <c r="S179" s="228">
        <v>0</v>
      </c>
      <c r="T179" s="229">
        <f>S179*H179</f>
        <v>0</v>
      </c>
      <c r="AR179" s="230" t="s">
        <v>152</v>
      </c>
      <c r="AT179" s="230" t="s">
        <v>147</v>
      </c>
      <c r="AU179" s="230" t="s">
        <v>85</v>
      </c>
      <c r="AY179" s="13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3" t="s">
        <v>83</v>
      </c>
      <c r="BK179" s="231">
        <f>ROUND(I179*H179,2)</f>
        <v>0</v>
      </c>
      <c r="BL179" s="13" t="s">
        <v>152</v>
      </c>
      <c r="BM179" s="230" t="s">
        <v>1562</v>
      </c>
    </row>
    <row r="180" spans="2:65" s="1" customFormat="1" ht="24" customHeight="1">
      <c r="B180" s="34"/>
      <c r="C180" s="219" t="s">
        <v>299</v>
      </c>
      <c r="D180" s="219" t="s">
        <v>147</v>
      </c>
      <c r="E180" s="220" t="s">
        <v>816</v>
      </c>
      <c r="F180" s="221" t="s">
        <v>817</v>
      </c>
      <c r="G180" s="222" t="s">
        <v>150</v>
      </c>
      <c r="H180" s="223">
        <v>23</v>
      </c>
      <c r="I180" s="224"/>
      <c r="J180" s="225">
        <f>ROUND(I180*H180,2)</f>
        <v>0</v>
      </c>
      <c r="K180" s="221" t="s">
        <v>151</v>
      </c>
      <c r="L180" s="39"/>
      <c r="M180" s="226" t="s">
        <v>1</v>
      </c>
      <c r="N180" s="227" t="s">
        <v>40</v>
      </c>
      <c r="O180" s="82"/>
      <c r="P180" s="228">
        <f>O180*H180</f>
        <v>0</v>
      </c>
      <c r="Q180" s="228">
        <v>0.00091</v>
      </c>
      <c r="R180" s="228">
        <f>Q180*H180</f>
        <v>0.02093</v>
      </c>
      <c r="S180" s="228">
        <v>0</v>
      </c>
      <c r="T180" s="229">
        <f>S180*H180</f>
        <v>0</v>
      </c>
      <c r="AR180" s="230" t="s">
        <v>152</v>
      </c>
      <c r="AT180" s="230" t="s">
        <v>147</v>
      </c>
      <c r="AU180" s="230" t="s">
        <v>85</v>
      </c>
      <c r="AY180" s="13" t="s">
        <v>144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3" t="s">
        <v>83</v>
      </c>
      <c r="BK180" s="231">
        <f>ROUND(I180*H180,2)</f>
        <v>0</v>
      </c>
      <c r="BL180" s="13" t="s">
        <v>152</v>
      </c>
      <c r="BM180" s="230" t="s">
        <v>1563</v>
      </c>
    </row>
    <row r="181" spans="2:65" s="1" customFormat="1" ht="24" customHeight="1">
      <c r="B181" s="34"/>
      <c r="C181" s="219" t="s">
        <v>303</v>
      </c>
      <c r="D181" s="219" t="s">
        <v>147</v>
      </c>
      <c r="E181" s="220" t="s">
        <v>819</v>
      </c>
      <c r="F181" s="221" t="s">
        <v>820</v>
      </c>
      <c r="G181" s="222" t="s">
        <v>150</v>
      </c>
      <c r="H181" s="223">
        <v>27</v>
      </c>
      <c r="I181" s="224"/>
      <c r="J181" s="225">
        <f>ROUND(I181*H181,2)</f>
        <v>0</v>
      </c>
      <c r="K181" s="221" t="s">
        <v>151</v>
      </c>
      <c r="L181" s="39"/>
      <c r="M181" s="226" t="s">
        <v>1</v>
      </c>
      <c r="N181" s="227" t="s">
        <v>40</v>
      </c>
      <c r="O181" s="82"/>
      <c r="P181" s="228">
        <f>O181*H181</f>
        <v>0</v>
      </c>
      <c r="Q181" s="228">
        <v>0.00119</v>
      </c>
      <c r="R181" s="228">
        <f>Q181*H181</f>
        <v>0.032130000000000006</v>
      </c>
      <c r="S181" s="228">
        <v>0</v>
      </c>
      <c r="T181" s="229">
        <f>S181*H181</f>
        <v>0</v>
      </c>
      <c r="AR181" s="230" t="s">
        <v>152</v>
      </c>
      <c r="AT181" s="230" t="s">
        <v>147</v>
      </c>
      <c r="AU181" s="230" t="s">
        <v>85</v>
      </c>
      <c r="AY181" s="13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3" t="s">
        <v>83</v>
      </c>
      <c r="BK181" s="231">
        <f>ROUND(I181*H181,2)</f>
        <v>0</v>
      </c>
      <c r="BL181" s="13" t="s">
        <v>152</v>
      </c>
      <c r="BM181" s="230" t="s">
        <v>1564</v>
      </c>
    </row>
    <row r="182" spans="2:65" s="1" customFormat="1" ht="24" customHeight="1">
      <c r="B182" s="34"/>
      <c r="C182" s="219" t="s">
        <v>309</v>
      </c>
      <c r="D182" s="219" t="s">
        <v>147</v>
      </c>
      <c r="E182" s="220" t="s">
        <v>822</v>
      </c>
      <c r="F182" s="221" t="s">
        <v>823</v>
      </c>
      <c r="G182" s="222" t="s">
        <v>150</v>
      </c>
      <c r="H182" s="223">
        <v>58</v>
      </c>
      <c r="I182" s="224"/>
      <c r="J182" s="225">
        <f>ROUND(I182*H182,2)</f>
        <v>0</v>
      </c>
      <c r="K182" s="221" t="s">
        <v>151</v>
      </c>
      <c r="L182" s="39"/>
      <c r="M182" s="226" t="s">
        <v>1</v>
      </c>
      <c r="N182" s="227" t="s">
        <v>40</v>
      </c>
      <c r="O182" s="82"/>
      <c r="P182" s="228">
        <f>O182*H182</f>
        <v>0</v>
      </c>
      <c r="Q182" s="228">
        <v>0.00252</v>
      </c>
      <c r="R182" s="228">
        <f>Q182*H182</f>
        <v>0.14616</v>
      </c>
      <c r="S182" s="228">
        <v>0</v>
      </c>
      <c r="T182" s="229">
        <f>S182*H182</f>
        <v>0</v>
      </c>
      <c r="AR182" s="230" t="s">
        <v>152</v>
      </c>
      <c r="AT182" s="230" t="s">
        <v>147</v>
      </c>
      <c r="AU182" s="230" t="s">
        <v>85</v>
      </c>
      <c r="AY182" s="13" t="s">
        <v>144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3" t="s">
        <v>83</v>
      </c>
      <c r="BK182" s="231">
        <f>ROUND(I182*H182,2)</f>
        <v>0</v>
      </c>
      <c r="BL182" s="13" t="s">
        <v>152</v>
      </c>
      <c r="BM182" s="230" t="s">
        <v>1565</v>
      </c>
    </row>
    <row r="183" spans="2:65" s="1" customFormat="1" ht="24" customHeight="1">
      <c r="B183" s="34"/>
      <c r="C183" s="219" t="s">
        <v>551</v>
      </c>
      <c r="D183" s="219" t="s">
        <v>147</v>
      </c>
      <c r="E183" s="220" t="s">
        <v>825</v>
      </c>
      <c r="F183" s="221" t="s">
        <v>826</v>
      </c>
      <c r="G183" s="222" t="s">
        <v>150</v>
      </c>
      <c r="H183" s="223">
        <v>67</v>
      </c>
      <c r="I183" s="224"/>
      <c r="J183" s="225">
        <f>ROUND(I183*H183,2)</f>
        <v>0</v>
      </c>
      <c r="K183" s="221" t="s">
        <v>151</v>
      </c>
      <c r="L183" s="39"/>
      <c r="M183" s="226" t="s">
        <v>1</v>
      </c>
      <c r="N183" s="227" t="s">
        <v>40</v>
      </c>
      <c r="O183" s="82"/>
      <c r="P183" s="228">
        <f>O183*H183</f>
        <v>0</v>
      </c>
      <c r="Q183" s="228">
        <v>0.0035</v>
      </c>
      <c r="R183" s="228">
        <f>Q183*H183</f>
        <v>0.23450000000000001</v>
      </c>
      <c r="S183" s="228">
        <v>0</v>
      </c>
      <c r="T183" s="229">
        <f>S183*H183</f>
        <v>0</v>
      </c>
      <c r="AR183" s="230" t="s">
        <v>152</v>
      </c>
      <c r="AT183" s="230" t="s">
        <v>147</v>
      </c>
      <c r="AU183" s="230" t="s">
        <v>85</v>
      </c>
      <c r="AY183" s="13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3" t="s">
        <v>83</v>
      </c>
      <c r="BK183" s="231">
        <f>ROUND(I183*H183,2)</f>
        <v>0</v>
      </c>
      <c r="BL183" s="13" t="s">
        <v>152</v>
      </c>
      <c r="BM183" s="230" t="s">
        <v>1566</v>
      </c>
    </row>
    <row r="184" spans="2:65" s="1" customFormat="1" ht="24" customHeight="1">
      <c r="B184" s="34"/>
      <c r="C184" s="219" t="s">
        <v>317</v>
      </c>
      <c r="D184" s="219" t="s">
        <v>147</v>
      </c>
      <c r="E184" s="220" t="s">
        <v>1009</v>
      </c>
      <c r="F184" s="221" t="s">
        <v>1010</v>
      </c>
      <c r="G184" s="222" t="s">
        <v>150</v>
      </c>
      <c r="H184" s="223">
        <v>24</v>
      </c>
      <c r="I184" s="224"/>
      <c r="J184" s="225">
        <f>ROUND(I184*H184,2)</f>
        <v>0</v>
      </c>
      <c r="K184" s="221" t="s">
        <v>151</v>
      </c>
      <c r="L184" s="39"/>
      <c r="M184" s="226" t="s">
        <v>1</v>
      </c>
      <c r="N184" s="227" t="s">
        <v>40</v>
      </c>
      <c r="O184" s="82"/>
      <c r="P184" s="228">
        <f>O184*H184</f>
        <v>0</v>
      </c>
      <c r="Q184" s="228">
        <v>0.00586</v>
      </c>
      <c r="R184" s="228">
        <f>Q184*H184</f>
        <v>0.14064</v>
      </c>
      <c r="S184" s="228">
        <v>0</v>
      </c>
      <c r="T184" s="229">
        <f>S184*H184</f>
        <v>0</v>
      </c>
      <c r="AR184" s="230" t="s">
        <v>152</v>
      </c>
      <c r="AT184" s="230" t="s">
        <v>147</v>
      </c>
      <c r="AU184" s="230" t="s">
        <v>85</v>
      </c>
      <c r="AY184" s="13" t="s">
        <v>144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3" t="s">
        <v>83</v>
      </c>
      <c r="BK184" s="231">
        <f>ROUND(I184*H184,2)</f>
        <v>0</v>
      </c>
      <c r="BL184" s="13" t="s">
        <v>152</v>
      </c>
      <c r="BM184" s="230" t="s">
        <v>1567</v>
      </c>
    </row>
    <row r="185" spans="2:65" s="1" customFormat="1" ht="24" customHeight="1">
      <c r="B185" s="34"/>
      <c r="C185" s="219" t="s">
        <v>1108</v>
      </c>
      <c r="D185" s="219" t="s">
        <v>147</v>
      </c>
      <c r="E185" s="220" t="s">
        <v>599</v>
      </c>
      <c r="F185" s="221" t="s">
        <v>600</v>
      </c>
      <c r="G185" s="222" t="s">
        <v>214</v>
      </c>
      <c r="H185" s="223">
        <v>3</v>
      </c>
      <c r="I185" s="224"/>
      <c r="J185" s="225">
        <f>ROUND(I185*H185,2)</f>
        <v>0</v>
      </c>
      <c r="K185" s="221" t="s">
        <v>151</v>
      </c>
      <c r="L185" s="39"/>
      <c r="M185" s="226" t="s">
        <v>1</v>
      </c>
      <c r="N185" s="227" t="s">
        <v>40</v>
      </c>
      <c r="O185" s="82"/>
      <c r="P185" s="228">
        <f>O185*H185</f>
        <v>0</v>
      </c>
      <c r="Q185" s="228">
        <v>0.00076</v>
      </c>
      <c r="R185" s="228">
        <f>Q185*H185</f>
        <v>0.00228</v>
      </c>
      <c r="S185" s="228">
        <v>0</v>
      </c>
      <c r="T185" s="229">
        <f>S185*H185</f>
        <v>0</v>
      </c>
      <c r="AR185" s="230" t="s">
        <v>152</v>
      </c>
      <c r="AT185" s="230" t="s">
        <v>147</v>
      </c>
      <c r="AU185" s="230" t="s">
        <v>85</v>
      </c>
      <c r="AY185" s="13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3" t="s">
        <v>83</v>
      </c>
      <c r="BK185" s="231">
        <f>ROUND(I185*H185,2)</f>
        <v>0</v>
      </c>
      <c r="BL185" s="13" t="s">
        <v>152</v>
      </c>
      <c r="BM185" s="230" t="s">
        <v>1568</v>
      </c>
    </row>
    <row r="186" spans="2:65" s="1" customFormat="1" ht="16.5" customHeight="1">
      <c r="B186" s="34"/>
      <c r="C186" s="219" t="s">
        <v>1093</v>
      </c>
      <c r="D186" s="219" t="s">
        <v>147</v>
      </c>
      <c r="E186" s="220" t="s">
        <v>603</v>
      </c>
      <c r="F186" s="221" t="s">
        <v>408</v>
      </c>
      <c r="G186" s="222" t="s">
        <v>214</v>
      </c>
      <c r="H186" s="223">
        <v>3</v>
      </c>
      <c r="I186" s="224"/>
      <c r="J186" s="225">
        <f>ROUND(I186*H186,2)</f>
        <v>0</v>
      </c>
      <c r="K186" s="221" t="s">
        <v>151</v>
      </c>
      <c r="L186" s="39"/>
      <c r="M186" s="226" t="s">
        <v>1</v>
      </c>
      <c r="N186" s="227" t="s">
        <v>40</v>
      </c>
      <c r="O186" s="82"/>
      <c r="P186" s="228">
        <f>O186*H186</f>
        <v>0</v>
      </c>
      <c r="Q186" s="228">
        <v>0.00168</v>
      </c>
      <c r="R186" s="228">
        <f>Q186*H186</f>
        <v>0.00504</v>
      </c>
      <c r="S186" s="228">
        <v>0</v>
      </c>
      <c r="T186" s="229">
        <f>S186*H186</f>
        <v>0</v>
      </c>
      <c r="AR186" s="230" t="s">
        <v>152</v>
      </c>
      <c r="AT186" s="230" t="s">
        <v>147</v>
      </c>
      <c r="AU186" s="230" t="s">
        <v>85</v>
      </c>
      <c r="AY186" s="13" t="s">
        <v>144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3" t="s">
        <v>83</v>
      </c>
      <c r="BK186" s="231">
        <f>ROUND(I186*H186,2)</f>
        <v>0</v>
      </c>
      <c r="BL186" s="13" t="s">
        <v>152</v>
      </c>
      <c r="BM186" s="230" t="s">
        <v>1569</v>
      </c>
    </row>
    <row r="187" spans="2:65" s="1" customFormat="1" ht="24" customHeight="1">
      <c r="B187" s="34"/>
      <c r="C187" s="219" t="s">
        <v>333</v>
      </c>
      <c r="D187" s="219" t="s">
        <v>147</v>
      </c>
      <c r="E187" s="220" t="s">
        <v>606</v>
      </c>
      <c r="F187" s="221" t="s">
        <v>607</v>
      </c>
      <c r="G187" s="222" t="s">
        <v>214</v>
      </c>
      <c r="H187" s="223">
        <v>8</v>
      </c>
      <c r="I187" s="224"/>
      <c r="J187" s="225">
        <f>ROUND(I187*H187,2)</f>
        <v>0</v>
      </c>
      <c r="K187" s="221" t="s">
        <v>151</v>
      </c>
      <c r="L187" s="39"/>
      <c r="M187" s="226" t="s">
        <v>1</v>
      </c>
      <c r="N187" s="227" t="s">
        <v>40</v>
      </c>
      <c r="O187" s="82"/>
      <c r="P187" s="228">
        <f>O187*H187</f>
        <v>0</v>
      </c>
      <c r="Q187" s="228">
        <v>0.0004</v>
      </c>
      <c r="R187" s="228">
        <f>Q187*H187</f>
        <v>0.0032</v>
      </c>
      <c r="S187" s="228">
        <v>0</v>
      </c>
      <c r="T187" s="229">
        <f>S187*H187</f>
        <v>0</v>
      </c>
      <c r="AR187" s="230" t="s">
        <v>152</v>
      </c>
      <c r="AT187" s="230" t="s">
        <v>147</v>
      </c>
      <c r="AU187" s="230" t="s">
        <v>85</v>
      </c>
      <c r="AY187" s="13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3" t="s">
        <v>83</v>
      </c>
      <c r="BK187" s="231">
        <f>ROUND(I187*H187,2)</f>
        <v>0</v>
      </c>
      <c r="BL187" s="13" t="s">
        <v>152</v>
      </c>
      <c r="BM187" s="230" t="s">
        <v>1570</v>
      </c>
    </row>
    <row r="188" spans="2:65" s="1" customFormat="1" ht="24" customHeight="1">
      <c r="B188" s="34"/>
      <c r="C188" s="219" t="s">
        <v>336</v>
      </c>
      <c r="D188" s="219" t="s">
        <v>147</v>
      </c>
      <c r="E188" s="220" t="s">
        <v>843</v>
      </c>
      <c r="F188" s="221" t="s">
        <v>844</v>
      </c>
      <c r="G188" s="222" t="s">
        <v>214</v>
      </c>
      <c r="H188" s="223">
        <v>1</v>
      </c>
      <c r="I188" s="224"/>
      <c r="J188" s="225">
        <f>ROUND(I188*H188,2)</f>
        <v>0</v>
      </c>
      <c r="K188" s="221" t="s">
        <v>151</v>
      </c>
      <c r="L188" s="39"/>
      <c r="M188" s="226" t="s">
        <v>1</v>
      </c>
      <c r="N188" s="227" t="s">
        <v>40</v>
      </c>
      <c r="O188" s="82"/>
      <c r="P188" s="228">
        <f>O188*H188</f>
        <v>0</v>
      </c>
      <c r="Q188" s="228">
        <v>0.00057</v>
      </c>
      <c r="R188" s="228">
        <f>Q188*H188</f>
        <v>0.00057</v>
      </c>
      <c r="S188" s="228">
        <v>0</v>
      </c>
      <c r="T188" s="229">
        <f>S188*H188</f>
        <v>0</v>
      </c>
      <c r="AR188" s="230" t="s">
        <v>152</v>
      </c>
      <c r="AT188" s="230" t="s">
        <v>147</v>
      </c>
      <c r="AU188" s="230" t="s">
        <v>85</v>
      </c>
      <c r="AY188" s="13" t="s">
        <v>144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3" t="s">
        <v>83</v>
      </c>
      <c r="BK188" s="231">
        <f>ROUND(I188*H188,2)</f>
        <v>0</v>
      </c>
      <c r="BL188" s="13" t="s">
        <v>152</v>
      </c>
      <c r="BM188" s="230" t="s">
        <v>1571</v>
      </c>
    </row>
    <row r="189" spans="2:65" s="1" customFormat="1" ht="24" customHeight="1">
      <c r="B189" s="34"/>
      <c r="C189" s="219" t="s">
        <v>344</v>
      </c>
      <c r="D189" s="219" t="s">
        <v>147</v>
      </c>
      <c r="E189" s="220" t="s">
        <v>610</v>
      </c>
      <c r="F189" s="221" t="s">
        <v>611</v>
      </c>
      <c r="G189" s="222" t="s">
        <v>214</v>
      </c>
      <c r="H189" s="223">
        <v>3</v>
      </c>
      <c r="I189" s="224"/>
      <c r="J189" s="225">
        <f>ROUND(I189*H189,2)</f>
        <v>0</v>
      </c>
      <c r="K189" s="221" t="s">
        <v>151</v>
      </c>
      <c r="L189" s="39"/>
      <c r="M189" s="226" t="s">
        <v>1</v>
      </c>
      <c r="N189" s="227" t="s">
        <v>40</v>
      </c>
      <c r="O189" s="82"/>
      <c r="P189" s="228">
        <f>O189*H189</f>
        <v>0</v>
      </c>
      <c r="Q189" s="228">
        <v>0.0008</v>
      </c>
      <c r="R189" s="228">
        <f>Q189*H189</f>
        <v>0.0024000000000000002</v>
      </c>
      <c r="S189" s="228">
        <v>0</v>
      </c>
      <c r="T189" s="229">
        <f>S189*H189</f>
        <v>0</v>
      </c>
      <c r="AR189" s="230" t="s">
        <v>152</v>
      </c>
      <c r="AT189" s="230" t="s">
        <v>147</v>
      </c>
      <c r="AU189" s="230" t="s">
        <v>85</v>
      </c>
      <c r="AY189" s="13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3" t="s">
        <v>83</v>
      </c>
      <c r="BK189" s="231">
        <f>ROUND(I189*H189,2)</f>
        <v>0</v>
      </c>
      <c r="BL189" s="13" t="s">
        <v>152</v>
      </c>
      <c r="BM189" s="230" t="s">
        <v>1572</v>
      </c>
    </row>
    <row r="190" spans="2:65" s="1" customFormat="1" ht="24" customHeight="1">
      <c r="B190" s="34"/>
      <c r="C190" s="219" t="s">
        <v>712</v>
      </c>
      <c r="D190" s="219" t="s">
        <v>147</v>
      </c>
      <c r="E190" s="220" t="s">
        <v>227</v>
      </c>
      <c r="F190" s="221" t="s">
        <v>228</v>
      </c>
      <c r="G190" s="222" t="s">
        <v>214</v>
      </c>
      <c r="H190" s="223">
        <v>3</v>
      </c>
      <c r="I190" s="224"/>
      <c r="J190" s="225">
        <f>ROUND(I190*H190,2)</f>
        <v>0</v>
      </c>
      <c r="K190" s="221" t="s">
        <v>151</v>
      </c>
      <c r="L190" s="39"/>
      <c r="M190" s="226" t="s">
        <v>1</v>
      </c>
      <c r="N190" s="227" t="s">
        <v>40</v>
      </c>
      <c r="O190" s="82"/>
      <c r="P190" s="228">
        <f>O190*H190</f>
        <v>0</v>
      </c>
      <c r="Q190" s="228">
        <v>0.00182</v>
      </c>
      <c r="R190" s="228">
        <f>Q190*H190</f>
        <v>0.00546</v>
      </c>
      <c r="S190" s="228">
        <v>0</v>
      </c>
      <c r="T190" s="229">
        <f>S190*H190</f>
        <v>0</v>
      </c>
      <c r="AR190" s="230" t="s">
        <v>152</v>
      </c>
      <c r="AT190" s="230" t="s">
        <v>147</v>
      </c>
      <c r="AU190" s="230" t="s">
        <v>85</v>
      </c>
      <c r="AY190" s="13" t="s">
        <v>144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3" t="s">
        <v>83</v>
      </c>
      <c r="BK190" s="231">
        <f>ROUND(I190*H190,2)</f>
        <v>0</v>
      </c>
      <c r="BL190" s="13" t="s">
        <v>152</v>
      </c>
      <c r="BM190" s="230" t="s">
        <v>1573</v>
      </c>
    </row>
    <row r="191" spans="2:65" s="1" customFormat="1" ht="16.5" customHeight="1">
      <c r="B191" s="34"/>
      <c r="C191" s="219" t="s">
        <v>360</v>
      </c>
      <c r="D191" s="219" t="s">
        <v>147</v>
      </c>
      <c r="E191" s="220" t="s">
        <v>615</v>
      </c>
      <c r="F191" s="221" t="s">
        <v>616</v>
      </c>
      <c r="G191" s="222" t="s">
        <v>214</v>
      </c>
      <c r="H191" s="223">
        <v>8</v>
      </c>
      <c r="I191" s="224"/>
      <c r="J191" s="225">
        <f>ROUND(I191*H191,2)</f>
        <v>0</v>
      </c>
      <c r="K191" s="221" t="s">
        <v>151</v>
      </c>
      <c r="L191" s="39"/>
      <c r="M191" s="226" t="s">
        <v>1</v>
      </c>
      <c r="N191" s="227" t="s">
        <v>40</v>
      </c>
      <c r="O191" s="82"/>
      <c r="P191" s="228">
        <f>O191*H191</f>
        <v>0</v>
      </c>
      <c r="Q191" s="228">
        <v>2E-05</v>
      </c>
      <c r="R191" s="228">
        <f>Q191*H191</f>
        <v>0.00016</v>
      </c>
      <c r="S191" s="228">
        <v>0</v>
      </c>
      <c r="T191" s="229">
        <f>S191*H191</f>
        <v>0</v>
      </c>
      <c r="AR191" s="230" t="s">
        <v>152</v>
      </c>
      <c r="AT191" s="230" t="s">
        <v>147</v>
      </c>
      <c r="AU191" s="230" t="s">
        <v>85</v>
      </c>
      <c r="AY191" s="13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3" t="s">
        <v>83</v>
      </c>
      <c r="BK191" s="231">
        <f>ROUND(I191*H191,2)</f>
        <v>0</v>
      </c>
      <c r="BL191" s="13" t="s">
        <v>152</v>
      </c>
      <c r="BM191" s="230" t="s">
        <v>1574</v>
      </c>
    </row>
    <row r="192" spans="2:65" s="1" customFormat="1" ht="16.5" customHeight="1">
      <c r="B192" s="34"/>
      <c r="C192" s="219" t="s">
        <v>567</v>
      </c>
      <c r="D192" s="219" t="s">
        <v>147</v>
      </c>
      <c r="E192" s="220" t="s">
        <v>853</v>
      </c>
      <c r="F192" s="221" t="s">
        <v>854</v>
      </c>
      <c r="G192" s="222" t="s">
        <v>214</v>
      </c>
      <c r="H192" s="223">
        <v>1</v>
      </c>
      <c r="I192" s="224"/>
      <c r="J192" s="225">
        <f>ROUND(I192*H192,2)</f>
        <v>0</v>
      </c>
      <c r="K192" s="221" t="s">
        <v>151</v>
      </c>
      <c r="L192" s="39"/>
      <c r="M192" s="226" t="s">
        <v>1</v>
      </c>
      <c r="N192" s="227" t="s">
        <v>40</v>
      </c>
      <c r="O192" s="82"/>
      <c r="P192" s="228">
        <f>O192*H192</f>
        <v>0</v>
      </c>
      <c r="Q192" s="228">
        <v>2E-05</v>
      </c>
      <c r="R192" s="228">
        <f>Q192*H192</f>
        <v>2E-05</v>
      </c>
      <c r="S192" s="228">
        <v>0</v>
      </c>
      <c r="T192" s="229">
        <f>S192*H192</f>
        <v>0</v>
      </c>
      <c r="AR192" s="230" t="s">
        <v>152</v>
      </c>
      <c r="AT192" s="230" t="s">
        <v>147</v>
      </c>
      <c r="AU192" s="230" t="s">
        <v>85</v>
      </c>
      <c r="AY192" s="13" t="s">
        <v>144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83</v>
      </c>
      <c r="BK192" s="231">
        <f>ROUND(I192*H192,2)</f>
        <v>0</v>
      </c>
      <c r="BL192" s="13" t="s">
        <v>152</v>
      </c>
      <c r="BM192" s="230" t="s">
        <v>1575</v>
      </c>
    </row>
    <row r="193" spans="2:65" s="1" customFormat="1" ht="16.5" customHeight="1">
      <c r="B193" s="34"/>
      <c r="C193" s="219" t="s">
        <v>394</v>
      </c>
      <c r="D193" s="219" t="s">
        <v>147</v>
      </c>
      <c r="E193" s="220" t="s">
        <v>618</v>
      </c>
      <c r="F193" s="221" t="s">
        <v>619</v>
      </c>
      <c r="G193" s="222" t="s">
        <v>214</v>
      </c>
      <c r="H193" s="223">
        <v>3</v>
      </c>
      <c r="I193" s="224"/>
      <c r="J193" s="225">
        <f>ROUND(I193*H193,2)</f>
        <v>0</v>
      </c>
      <c r="K193" s="221" t="s">
        <v>151</v>
      </c>
      <c r="L193" s="39"/>
      <c r="M193" s="226" t="s">
        <v>1</v>
      </c>
      <c r="N193" s="227" t="s">
        <v>40</v>
      </c>
      <c r="O193" s="82"/>
      <c r="P193" s="228">
        <f>O193*H193</f>
        <v>0</v>
      </c>
      <c r="Q193" s="228">
        <v>2E-05</v>
      </c>
      <c r="R193" s="228">
        <f>Q193*H193</f>
        <v>6.000000000000001E-05</v>
      </c>
      <c r="S193" s="228">
        <v>0</v>
      </c>
      <c r="T193" s="229">
        <f>S193*H193</f>
        <v>0</v>
      </c>
      <c r="AR193" s="230" t="s">
        <v>152</v>
      </c>
      <c r="AT193" s="230" t="s">
        <v>147</v>
      </c>
      <c r="AU193" s="230" t="s">
        <v>85</v>
      </c>
      <c r="AY193" s="13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3" t="s">
        <v>83</v>
      </c>
      <c r="BK193" s="231">
        <f>ROUND(I193*H193,2)</f>
        <v>0</v>
      </c>
      <c r="BL193" s="13" t="s">
        <v>152</v>
      </c>
      <c r="BM193" s="230" t="s">
        <v>1576</v>
      </c>
    </row>
    <row r="194" spans="2:65" s="1" customFormat="1" ht="16.5" customHeight="1">
      <c r="B194" s="34"/>
      <c r="C194" s="219" t="s">
        <v>398</v>
      </c>
      <c r="D194" s="219" t="s">
        <v>147</v>
      </c>
      <c r="E194" s="220" t="s">
        <v>243</v>
      </c>
      <c r="F194" s="221" t="s">
        <v>244</v>
      </c>
      <c r="G194" s="222" t="s">
        <v>214</v>
      </c>
      <c r="H194" s="223">
        <v>9</v>
      </c>
      <c r="I194" s="224"/>
      <c r="J194" s="225">
        <f>ROUND(I194*H194,2)</f>
        <v>0</v>
      </c>
      <c r="K194" s="221" t="s">
        <v>151</v>
      </c>
      <c r="L194" s="39"/>
      <c r="M194" s="226" t="s">
        <v>1</v>
      </c>
      <c r="N194" s="227" t="s">
        <v>40</v>
      </c>
      <c r="O194" s="82"/>
      <c r="P194" s="228">
        <f>O194*H194</f>
        <v>0</v>
      </c>
      <c r="Q194" s="228">
        <v>2E-05</v>
      </c>
      <c r="R194" s="228">
        <f>Q194*H194</f>
        <v>0.00018</v>
      </c>
      <c r="S194" s="228">
        <v>0</v>
      </c>
      <c r="T194" s="229">
        <f>S194*H194</f>
        <v>0</v>
      </c>
      <c r="AR194" s="230" t="s">
        <v>152</v>
      </c>
      <c r="AT194" s="230" t="s">
        <v>147</v>
      </c>
      <c r="AU194" s="230" t="s">
        <v>85</v>
      </c>
      <c r="AY194" s="13" t="s">
        <v>144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3" t="s">
        <v>83</v>
      </c>
      <c r="BK194" s="231">
        <f>ROUND(I194*H194,2)</f>
        <v>0</v>
      </c>
      <c r="BL194" s="13" t="s">
        <v>152</v>
      </c>
      <c r="BM194" s="230" t="s">
        <v>1577</v>
      </c>
    </row>
    <row r="195" spans="2:65" s="1" customFormat="1" ht="24" customHeight="1">
      <c r="B195" s="34"/>
      <c r="C195" s="219" t="s">
        <v>402</v>
      </c>
      <c r="D195" s="219" t="s">
        <v>147</v>
      </c>
      <c r="E195" s="220" t="s">
        <v>864</v>
      </c>
      <c r="F195" s="221" t="s">
        <v>865</v>
      </c>
      <c r="G195" s="222" t="s">
        <v>150</v>
      </c>
      <c r="H195" s="223">
        <v>199</v>
      </c>
      <c r="I195" s="224"/>
      <c r="J195" s="225">
        <f>ROUND(I195*H195,2)</f>
        <v>0</v>
      </c>
      <c r="K195" s="221" t="s">
        <v>151</v>
      </c>
      <c r="L195" s="39"/>
      <c r="M195" s="226" t="s">
        <v>1</v>
      </c>
      <c r="N195" s="227" t="s">
        <v>40</v>
      </c>
      <c r="O195" s="82"/>
      <c r="P195" s="228">
        <f>O195*H195</f>
        <v>0</v>
      </c>
      <c r="Q195" s="228">
        <v>0.0004</v>
      </c>
      <c r="R195" s="228">
        <f>Q195*H195</f>
        <v>0.0796</v>
      </c>
      <c r="S195" s="228">
        <v>0</v>
      </c>
      <c r="T195" s="229">
        <f>S195*H195</f>
        <v>0</v>
      </c>
      <c r="AR195" s="230" t="s">
        <v>152</v>
      </c>
      <c r="AT195" s="230" t="s">
        <v>147</v>
      </c>
      <c r="AU195" s="230" t="s">
        <v>85</v>
      </c>
      <c r="AY195" s="13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3" t="s">
        <v>83</v>
      </c>
      <c r="BK195" s="231">
        <f>ROUND(I195*H195,2)</f>
        <v>0</v>
      </c>
      <c r="BL195" s="13" t="s">
        <v>152</v>
      </c>
      <c r="BM195" s="230" t="s">
        <v>1578</v>
      </c>
    </row>
    <row r="196" spans="2:65" s="1" customFormat="1" ht="24" customHeight="1">
      <c r="B196" s="34"/>
      <c r="C196" s="219" t="s">
        <v>602</v>
      </c>
      <c r="D196" s="219" t="s">
        <v>147</v>
      </c>
      <c r="E196" s="220" t="s">
        <v>231</v>
      </c>
      <c r="F196" s="221" t="s">
        <v>232</v>
      </c>
      <c r="G196" s="222" t="s">
        <v>150</v>
      </c>
      <c r="H196" s="223">
        <v>35</v>
      </c>
      <c r="I196" s="224"/>
      <c r="J196" s="225">
        <f>ROUND(I196*H196,2)</f>
        <v>0</v>
      </c>
      <c r="K196" s="221" t="s">
        <v>151</v>
      </c>
      <c r="L196" s="39"/>
      <c r="M196" s="226" t="s">
        <v>1</v>
      </c>
      <c r="N196" s="227" t="s">
        <v>40</v>
      </c>
      <c r="O196" s="82"/>
      <c r="P196" s="228">
        <f>O196*H196</f>
        <v>0</v>
      </c>
      <c r="Q196" s="228">
        <v>0.00019</v>
      </c>
      <c r="R196" s="228">
        <f>Q196*H196</f>
        <v>0.0066500000000000005</v>
      </c>
      <c r="S196" s="228">
        <v>0</v>
      </c>
      <c r="T196" s="229">
        <f>S196*H196</f>
        <v>0</v>
      </c>
      <c r="AR196" s="230" t="s">
        <v>152</v>
      </c>
      <c r="AT196" s="230" t="s">
        <v>147</v>
      </c>
      <c r="AU196" s="230" t="s">
        <v>85</v>
      </c>
      <c r="AY196" s="13" t="s">
        <v>144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3" t="s">
        <v>83</v>
      </c>
      <c r="BK196" s="231">
        <f>ROUND(I196*H196,2)</f>
        <v>0</v>
      </c>
      <c r="BL196" s="13" t="s">
        <v>152</v>
      </c>
      <c r="BM196" s="230" t="s">
        <v>1579</v>
      </c>
    </row>
    <row r="197" spans="2:65" s="1" customFormat="1" ht="24" customHeight="1">
      <c r="B197" s="34"/>
      <c r="C197" s="219" t="s">
        <v>752</v>
      </c>
      <c r="D197" s="219" t="s">
        <v>147</v>
      </c>
      <c r="E197" s="220" t="s">
        <v>1052</v>
      </c>
      <c r="F197" s="221" t="s">
        <v>1053</v>
      </c>
      <c r="G197" s="222" t="s">
        <v>150</v>
      </c>
      <c r="H197" s="223">
        <v>40</v>
      </c>
      <c r="I197" s="224"/>
      <c r="J197" s="225">
        <f>ROUND(I197*H197,2)</f>
        <v>0</v>
      </c>
      <c r="K197" s="221" t="s">
        <v>151</v>
      </c>
      <c r="L197" s="39"/>
      <c r="M197" s="226" t="s">
        <v>1</v>
      </c>
      <c r="N197" s="227" t="s">
        <v>40</v>
      </c>
      <c r="O197" s="82"/>
      <c r="P197" s="228">
        <f>O197*H197</f>
        <v>0</v>
      </c>
      <c r="Q197" s="228">
        <v>0.00035</v>
      </c>
      <c r="R197" s="228">
        <f>Q197*H197</f>
        <v>0.014</v>
      </c>
      <c r="S197" s="228">
        <v>0</v>
      </c>
      <c r="T197" s="229">
        <f>S197*H197</f>
        <v>0</v>
      </c>
      <c r="AR197" s="230" t="s">
        <v>152</v>
      </c>
      <c r="AT197" s="230" t="s">
        <v>147</v>
      </c>
      <c r="AU197" s="230" t="s">
        <v>85</v>
      </c>
      <c r="AY197" s="13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3" t="s">
        <v>83</v>
      </c>
      <c r="BK197" s="231">
        <f>ROUND(I197*H197,2)</f>
        <v>0</v>
      </c>
      <c r="BL197" s="13" t="s">
        <v>152</v>
      </c>
      <c r="BM197" s="230" t="s">
        <v>1580</v>
      </c>
    </row>
    <row r="198" spans="2:65" s="1" customFormat="1" ht="16.5" customHeight="1">
      <c r="B198" s="34"/>
      <c r="C198" s="219" t="s">
        <v>756</v>
      </c>
      <c r="D198" s="219" t="s">
        <v>147</v>
      </c>
      <c r="E198" s="220" t="s">
        <v>235</v>
      </c>
      <c r="F198" s="221" t="s">
        <v>236</v>
      </c>
      <c r="G198" s="222" t="s">
        <v>150</v>
      </c>
      <c r="H198" s="223">
        <v>276</v>
      </c>
      <c r="I198" s="224"/>
      <c r="J198" s="225">
        <f>ROUND(I198*H198,2)</f>
        <v>0</v>
      </c>
      <c r="K198" s="221" t="s">
        <v>151</v>
      </c>
      <c r="L198" s="39"/>
      <c r="M198" s="226" t="s">
        <v>1</v>
      </c>
      <c r="N198" s="227" t="s">
        <v>40</v>
      </c>
      <c r="O198" s="82"/>
      <c r="P198" s="228">
        <f>O198*H198</f>
        <v>0</v>
      </c>
      <c r="Q198" s="228">
        <v>1E-05</v>
      </c>
      <c r="R198" s="228">
        <f>Q198*H198</f>
        <v>0.0027600000000000003</v>
      </c>
      <c r="S198" s="228">
        <v>0</v>
      </c>
      <c r="T198" s="229">
        <f>S198*H198</f>
        <v>0</v>
      </c>
      <c r="AR198" s="230" t="s">
        <v>152</v>
      </c>
      <c r="AT198" s="230" t="s">
        <v>147</v>
      </c>
      <c r="AU198" s="230" t="s">
        <v>85</v>
      </c>
      <c r="AY198" s="13" t="s">
        <v>144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3" t="s">
        <v>83</v>
      </c>
      <c r="BK198" s="231">
        <f>ROUND(I198*H198,2)</f>
        <v>0</v>
      </c>
      <c r="BL198" s="13" t="s">
        <v>152</v>
      </c>
      <c r="BM198" s="230" t="s">
        <v>1581</v>
      </c>
    </row>
    <row r="199" spans="2:65" s="1" customFormat="1" ht="24" customHeight="1">
      <c r="B199" s="34"/>
      <c r="C199" s="219" t="s">
        <v>718</v>
      </c>
      <c r="D199" s="219" t="s">
        <v>147</v>
      </c>
      <c r="E199" s="220" t="s">
        <v>247</v>
      </c>
      <c r="F199" s="221" t="s">
        <v>626</v>
      </c>
      <c r="G199" s="222" t="s">
        <v>199</v>
      </c>
      <c r="H199" s="223">
        <v>0.93</v>
      </c>
      <c r="I199" s="224"/>
      <c r="J199" s="225">
        <f>ROUND(I199*H199,2)</f>
        <v>0</v>
      </c>
      <c r="K199" s="221" t="s">
        <v>151</v>
      </c>
      <c r="L199" s="39"/>
      <c r="M199" s="226" t="s">
        <v>1</v>
      </c>
      <c r="N199" s="227" t="s">
        <v>40</v>
      </c>
      <c r="O199" s="8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AR199" s="230" t="s">
        <v>152</v>
      </c>
      <c r="AT199" s="230" t="s">
        <v>147</v>
      </c>
      <c r="AU199" s="230" t="s">
        <v>85</v>
      </c>
      <c r="AY199" s="13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3" t="s">
        <v>83</v>
      </c>
      <c r="BK199" s="231">
        <f>ROUND(I199*H199,2)</f>
        <v>0</v>
      </c>
      <c r="BL199" s="13" t="s">
        <v>152</v>
      </c>
      <c r="BM199" s="230" t="s">
        <v>1582</v>
      </c>
    </row>
    <row r="200" spans="2:63" s="11" customFormat="1" ht="22.8" customHeight="1">
      <c r="B200" s="203"/>
      <c r="C200" s="204"/>
      <c r="D200" s="205" t="s">
        <v>74</v>
      </c>
      <c r="E200" s="217" t="s">
        <v>254</v>
      </c>
      <c r="F200" s="217" t="s">
        <v>255</v>
      </c>
      <c r="G200" s="204"/>
      <c r="H200" s="204"/>
      <c r="I200" s="207"/>
      <c r="J200" s="218">
        <f>BK200</f>
        <v>0</v>
      </c>
      <c r="K200" s="204"/>
      <c r="L200" s="209"/>
      <c r="M200" s="210"/>
      <c r="N200" s="211"/>
      <c r="O200" s="211"/>
      <c r="P200" s="212">
        <f>SUM(P201:P215)</f>
        <v>0</v>
      </c>
      <c r="Q200" s="211"/>
      <c r="R200" s="212">
        <f>SUM(R201:R215)</f>
        <v>0.017490000000000002</v>
      </c>
      <c r="S200" s="211"/>
      <c r="T200" s="213">
        <f>SUM(T201:T215)</f>
        <v>3.2223500000000005</v>
      </c>
      <c r="AR200" s="214" t="s">
        <v>85</v>
      </c>
      <c r="AT200" s="215" t="s">
        <v>74</v>
      </c>
      <c r="AU200" s="215" t="s">
        <v>83</v>
      </c>
      <c r="AY200" s="214" t="s">
        <v>144</v>
      </c>
      <c r="BK200" s="216">
        <f>SUM(BK201:BK215)</f>
        <v>0</v>
      </c>
    </row>
    <row r="201" spans="2:65" s="1" customFormat="1" ht="24" customHeight="1">
      <c r="B201" s="34"/>
      <c r="C201" s="219" t="s">
        <v>378</v>
      </c>
      <c r="D201" s="219" t="s">
        <v>147</v>
      </c>
      <c r="E201" s="220" t="s">
        <v>257</v>
      </c>
      <c r="F201" s="221" t="s">
        <v>258</v>
      </c>
      <c r="G201" s="222" t="s">
        <v>150</v>
      </c>
      <c r="H201" s="223">
        <v>306</v>
      </c>
      <c r="I201" s="224"/>
      <c r="J201" s="225">
        <f>ROUND(I201*H201,2)</f>
        <v>0</v>
      </c>
      <c r="K201" s="221" t="s">
        <v>151</v>
      </c>
      <c r="L201" s="39"/>
      <c r="M201" s="226" t="s">
        <v>1</v>
      </c>
      <c r="N201" s="227" t="s">
        <v>40</v>
      </c>
      <c r="O201" s="82"/>
      <c r="P201" s="228">
        <f>O201*H201</f>
        <v>0</v>
      </c>
      <c r="Q201" s="228">
        <v>0</v>
      </c>
      <c r="R201" s="228">
        <f>Q201*H201</f>
        <v>0</v>
      </c>
      <c r="S201" s="228">
        <v>0.0053</v>
      </c>
      <c r="T201" s="229">
        <f>S201*H201</f>
        <v>1.6218</v>
      </c>
      <c r="AR201" s="230" t="s">
        <v>152</v>
      </c>
      <c r="AT201" s="230" t="s">
        <v>147</v>
      </c>
      <c r="AU201" s="230" t="s">
        <v>85</v>
      </c>
      <c r="AY201" s="13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3" t="s">
        <v>83</v>
      </c>
      <c r="BK201" s="231">
        <f>ROUND(I201*H201,2)</f>
        <v>0</v>
      </c>
      <c r="BL201" s="13" t="s">
        <v>152</v>
      </c>
      <c r="BM201" s="230" t="s">
        <v>1583</v>
      </c>
    </row>
    <row r="202" spans="2:65" s="1" customFormat="1" ht="16.5" customHeight="1">
      <c r="B202" s="34"/>
      <c r="C202" s="219" t="s">
        <v>382</v>
      </c>
      <c r="D202" s="219" t="s">
        <v>147</v>
      </c>
      <c r="E202" s="220" t="s">
        <v>261</v>
      </c>
      <c r="F202" s="221" t="s">
        <v>262</v>
      </c>
      <c r="G202" s="222" t="s">
        <v>150</v>
      </c>
      <c r="H202" s="223">
        <v>4</v>
      </c>
      <c r="I202" s="224"/>
      <c r="J202" s="225">
        <f>ROUND(I202*H202,2)</f>
        <v>0</v>
      </c>
      <c r="K202" s="221" t="s">
        <v>151</v>
      </c>
      <c r="L202" s="39"/>
      <c r="M202" s="226" t="s">
        <v>1</v>
      </c>
      <c r="N202" s="227" t="s">
        <v>40</v>
      </c>
      <c r="O202" s="82"/>
      <c r="P202" s="228">
        <f>O202*H202</f>
        <v>0</v>
      </c>
      <c r="Q202" s="228">
        <v>2E-05</v>
      </c>
      <c r="R202" s="228">
        <f>Q202*H202</f>
        <v>8E-05</v>
      </c>
      <c r="S202" s="228">
        <v>0.001</v>
      </c>
      <c r="T202" s="229">
        <f>S202*H202</f>
        <v>0.004</v>
      </c>
      <c r="AR202" s="230" t="s">
        <v>152</v>
      </c>
      <c r="AT202" s="230" t="s">
        <v>147</v>
      </c>
      <c r="AU202" s="230" t="s">
        <v>85</v>
      </c>
      <c r="AY202" s="13" t="s">
        <v>144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3" t="s">
        <v>83</v>
      </c>
      <c r="BK202" s="231">
        <f>ROUND(I202*H202,2)</f>
        <v>0</v>
      </c>
      <c r="BL202" s="13" t="s">
        <v>152</v>
      </c>
      <c r="BM202" s="230" t="s">
        <v>1584</v>
      </c>
    </row>
    <row r="203" spans="2:65" s="1" customFormat="1" ht="16.5" customHeight="1">
      <c r="B203" s="34"/>
      <c r="C203" s="219" t="s">
        <v>420</v>
      </c>
      <c r="D203" s="219" t="s">
        <v>147</v>
      </c>
      <c r="E203" s="220" t="s">
        <v>265</v>
      </c>
      <c r="F203" s="221" t="s">
        <v>266</v>
      </c>
      <c r="G203" s="222" t="s">
        <v>150</v>
      </c>
      <c r="H203" s="223">
        <v>161</v>
      </c>
      <c r="I203" s="224"/>
      <c r="J203" s="225">
        <f>ROUND(I203*H203,2)</f>
        <v>0</v>
      </c>
      <c r="K203" s="221" t="s">
        <v>151</v>
      </c>
      <c r="L203" s="39"/>
      <c r="M203" s="226" t="s">
        <v>1</v>
      </c>
      <c r="N203" s="227" t="s">
        <v>40</v>
      </c>
      <c r="O203" s="82"/>
      <c r="P203" s="228">
        <f>O203*H203</f>
        <v>0</v>
      </c>
      <c r="Q203" s="228">
        <v>2E-05</v>
      </c>
      <c r="R203" s="228">
        <f>Q203*H203</f>
        <v>0.00322</v>
      </c>
      <c r="S203" s="228">
        <v>0.0032</v>
      </c>
      <c r="T203" s="229">
        <f>S203*H203</f>
        <v>0.5152</v>
      </c>
      <c r="AR203" s="230" t="s">
        <v>152</v>
      </c>
      <c r="AT203" s="230" t="s">
        <v>147</v>
      </c>
      <c r="AU203" s="230" t="s">
        <v>85</v>
      </c>
      <c r="AY203" s="13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3" t="s">
        <v>83</v>
      </c>
      <c r="BK203" s="231">
        <f>ROUND(I203*H203,2)</f>
        <v>0</v>
      </c>
      <c r="BL203" s="13" t="s">
        <v>152</v>
      </c>
      <c r="BM203" s="230" t="s">
        <v>1585</v>
      </c>
    </row>
    <row r="204" spans="2:65" s="1" customFormat="1" ht="16.5" customHeight="1">
      <c r="B204" s="34"/>
      <c r="C204" s="219" t="s">
        <v>425</v>
      </c>
      <c r="D204" s="219" t="s">
        <v>147</v>
      </c>
      <c r="E204" s="220" t="s">
        <v>269</v>
      </c>
      <c r="F204" s="221" t="s">
        <v>270</v>
      </c>
      <c r="G204" s="222" t="s">
        <v>150</v>
      </c>
      <c r="H204" s="223">
        <v>48</v>
      </c>
      <c r="I204" s="224"/>
      <c r="J204" s="225">
        <f>ROUND(I204*H204,2)</f>
        <v>0</v>
      </c>
      <c r="K204" s="221" t="s">
        <v>151</v>
      </c>
      <c r="L204" s="39"/>
      <c r="M204" s="226" t="s">
        <v>1</v>
      </c>
      <c r="N204" s="227" t="s">
        <v>40</v>
      </c>
      <c r="O204" s="82"/>
      <c r="P204" s="228">
        <f>O204*H204</f>
        <v>0</v>
      </c>
      <c r="Q204" s="228">
        <v>5E-05</v>
      </c>
      <c r="R204" s="228">
        <f>Q204*H204</f>
        <v>0.0024000000000000002</v>
      </c>
      <c r="S204" s="228">
        <v>0.00532</v>
      </c>
      <c r="T204" s="229">
        <f>S204*H204</f>
        <v>0.25536000000000003</v>
      </c>
      <c r="AR204" s="230" t="s">
        <v>152</v>
      </c>
      <c r="AT204" s="230" t="s">
        <v>147</v>
      </c>
      <c r="AU204" s="230" t="s">
        <v>85</v>
      </c>
      <c r="AY204" s="13" t="s">
        <v>144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3" t="s">
        <v>83</v>
      </c>
      <c r="BK204" s="231">
        <f>ROUND(I204*H204,2)</f>
        <v>0</v>
      </c>
      <c r="BL204" s="13" t="s">
        <v>152</v>
      </c>
      <c r="BM204" s="230" t="s">
        <v>1586</v>
      </c>
    </row>
    <row r="205" spans="2:65" s="1" customFormat="1" ht="16.5" customHeight="1">
      <c r="B205" s="34"/>
      <c r="C205" s="219" t="s">
        <v>720</v>
      </c>
      <c r="D205" s="219" t="s">
        <v>147</v>
      </c>
      <c r="E205" s="220" t="s">
        <v>631</v>
      </c>
      <c r="F205" s="221" t="s">
        <v>632</v>
      </c>
      <c r="G205" s="222" t="s">
        <v>150</v>
      </c>
      <c r="H205" s="223">
        <v>8</v>
      </c>
      <c r="I205" s="224"/>
      <c r="J205" s="225">
        <f>ROUND(I205*H205,2)</f>
        <v>0</v>
      </c>
      <c r="K205" s="221" t="s">
        <v>151</v>
      </c>
      <c r="L205" s="39"/>
      <c r="M205" s="226" t="s">
        <v>1</v>
      </c>
      <c r="N205" s="227" t="s">
        <v>40</v>
      </c>
      <c r="O205" s="82"/>
      <c r="P205" s="228">
        <f>O205*H205</f>
        <v>0</v>
      </c>
      <c r="Q205" s="228">
        <v>5E-05</v>
      </c>
      <c r="R205" s="228">
        <f>Q205*H205</f>
        <v>0.0004</v>
      </c>
      <c r="S205" s="228">
        <v>0.00473</v>
      </c>
      <c r="T205" s="229">
        <f>S205*H205</f>
        <v>0.03784</v>
      </c>
      <c r="AR205" s="230" t="s">
        <v>152</v>
      </c>
      <c r="AT205" s="230" t="s">
        <v>147</v>
      </c>
      <c r="AU205" s="230" t="s">
        <v>85</v>
      </c>
      <c r="AY205" s="13" t="s">
        <v>144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3" t="s">
        <v>83</v>
      </c>
      <c r="BK205" s="231">
        <f>ROUND(I205*H205,2)</f>
        <v>0</v>
      </c>
      <c r="BL205" s="13" t="s">
        <v>152</v>
      </c>
      <c r="BM205" s="230" t="s">
        <v>1587</v>
      </c>
    </row>
    <row r="206" spans="2:65" s="1" customFormat="1" ht="16.5" customHeight="1">
      <c r="B206" s="34"/>
      <c r="C206" s="219" t="s">
        <v>429</v>
      </c>
      <c r="D206" s="219" t="s">
        <v>147</v>
      </c>
      <c r="E206" s="220" t="s">
        <v>273</v>
      </c>
      <c r="F206" s="221" t="s">
        <v>274</v>
      </c>
      <c r="G206" s="222" t="s">
        <v>150</v>
      </c>
      <c r="H206" s="223">
        <v>85</v>
      </c>
      <c r="I206" s="224"/>
      <c r="J206" s="225">
        <f>ROUND(I206*H206,2)</f>
        <v>0</v>
      </c>
      <c r="K206" s="221" t="s">
        <v>151</v>
      </c>
      <c r="L206" s="39"/>
      <c r="M206" s="226" t="s">
        <v>1</v>
      </c>
      <c r="N206" s="227" t="s">
        <v>40</v>
      </c>
      <c r="O206" s="82"/>
      <c r="P206" s="228">
        <f>O206*H206</f>
        <v>0</v>
      </c>
      <c r="Q206" s="228">
        <v>6E-05</v>
      </c>
      <c r="R206" s="228">
        <f>Q206*H206</f>
        <v>0.0051</v>
      </c>
      <c r="S206" s="228">
        <v>0.00841</v>
      </c>
      <c r="T206" s="229">
        <f>S206*H206</f>
        <v>0.7148500000000001</v>
      </c>
      <c r="AR206" s="230" t="s">
        <v>152</v>
      </c>
      <c r="AT206" s="230" t="s">
        <v>147</v>
      </c>
      <c r="AU206" s="230" t="s">
        <v>85</v>
      </c>
      <c r="AY206" s="13" t="s">
        <v>144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3" t="s">
        <v>83</v>
      </c>
      <c r="BK206" s="231">
        <f>ROUND(I206*H206,2)</f>
        <v>0</v>
      </c>
      <c r="BL206" s="13" t="s">
        <v>152</v>
      </c>
      <c r="BM206" s="230" t="s">
        <v>1588</v>
      </c>
    </row>
    <row r="207" spans="2:65" s="1" customFormat="1" ht="24" customHeight="1">
      <c r="B207" s="34"/>
      <c r="C207" s="219" t="s">
        <v>433</v>
      </c>
      <c r="D207" s="219" t="s">
        <v>147</v>
      </c>
      <c r="E207" s="220" t="s">
        <v>277</v>
      </c>
      <c r="F207" s="221" t="s">
        <v>466</v>
      </c>
      <c r="G207" s="222" t="s">
        <v>214</v>
      </c>
      <c r="H207" s="223">
        <v>35</v>
      </c>
      <c r="I207" s="224"/>
      <c r="J207" s="225">
        <f>ROUND(I207*H207,2)</f>
        <v>0</v>
      </c>
      <c r="K207" s="221" t="s">
        <v>151</v>
      </c>
      <c r="L207" s="39"/>
      <c r="M207" s="226" t="s">
        <v>1</v>
      </c>
      <c r="N207" s="227" t="s">
        <v>40</v>
      </c>
      <c r="O207" s="82"/>
      <c r="P207" s="228">
        <f>O207*H207</f>
        <v>0</v>
      </c>
      <c r="Q207" s="228">
        <v>0</v>
      </c>
      <c r="R207" s="228">
        <f>Q207*H207</f>
        <v>0</v>
      </c>
      <c r="S207" s="228">
        <v>0.00014</v>
      </c>
      <c r="T207" s="229">
        <f>S207*H207</f>
        <v>0.0049</v>
      </c>
      <c r="AR207" s="230" t="s">
        <v>152</v>
      </c>
      <c r="AT207" s="230" t="s">
        <v>147</v>
      </c>
      <c r="AU207" s="230" t="s">
        <v>85</v>
      </c>
      <c r="AY207" s="13" t="s">
        <v>144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3" t="s">
        <v>83</v>
      </c>
      <c r="BK207" s="231">
        <f>ROUND(I207*H207,2)</f>
        <v>0</v>
      </c>
      <c r="BL207" s="13" t="s">
        <v>152</v>
      </c>
      <c r="BM207" s="230" t="s">
        <v>1589</v>
      </c>
    </row>
    <row r="208" spans="2:65" s="1" customFormat="1" ht="24" customHeight="1">
      <c r="B208" s="34"/>
      <c r="C208" s="219" t="s">
        <v>295</v>
      </c>
      <c r="D208" s="219" t="s">
        <v>147</v>
      </c>
      <c r="E208" s="220" t="s">
        <v>469</v>
      </c>
      <c r="F208" s="221" t="s">
        <v>282</v>
      </c>
      <c r="G208" s="222" t="s">
        <v>214</v>
      </c>
      <c r="H208" s="223">
        <v>25</v>
      </c>
      <c r="I208" s="224"/>
      <c r="J208" s="225">
        <f>ROUND(I208*H208,2)</f>
        <v>0</v>
      </c>
      <c r="K208" s="221" t="s">
        <v>151</v>
      </c>
      <c r="L208" s="39"/>
      <c r="M208" s="226" t="s">
        <v>1</v>
      </c>
      <c r="N208" s="227" t="s">
        <v>40</v>
      </c>
      <c r="O208" s="82"/>
      <c r="P208" s="228">
        <f>O208*H208</f>
        <v>0</v>
      </c>
      <c r="Q208" s="228">
        <v>0</v>
      </c>
      <c r="R208" s="228">
        <f>Q208*H208</f>
        <v>0</v>
      </c>
      <c r="S208" s="228">
        <v>0.00031</v>
      </c>
      <c r="T208" s="229">
        <f>S208*H208</f>
        <v>0.00775</v>
      </c>
      <c r="AR208" s="230" t="s">
        <v>152</v>
      </c>
      <c r="AT208" s="230" t="s">
        <v>147</v>
      </c>
      <c r="AU208" s="230" t="s">
        <v>85</v>
      </c>
      <c r="AY208" s="13" t="s">
        <v>144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3" t="s">
        <v>83</v>
      </c>
      <c r="BK208" s="231">
        <f>ROUND(I208*H208,2)</f>
        <v>0</v>
      </c>
      <c r="BL208" s="13" t="s">
        <v>152</v>
      </c>
      <c r="BM208" s="230" t="s">
        <v>1590</v>
      </c>
    </row>
    <row r="209" spans="2:65" s="1" customFormat="1" ht="24" customHeight="1">
      <c r="B209" s="34"/>
      <c r="C209" s="219" t="s">
        <v>406</v>
      </c>
      <c r="D209" s="219" t="s">
        <v>147</v>
      </c>
      <c r="E209" s="220" t="s">
        <v>285</v>
      </c>
      <c r="F209" s="221" t="s">
        <v>286</v>
      </c>
      <c r="G209" s="222" t="s">
        <v>199</v>
      </c>
      <c r="H209" s="223">
        <v>1.8</v>
      </c>
      <c r="I209" s="224"/>
      <c r="J209" s="225">
        <f>ROUND(I209*H209,2)</f>
        <v>0</v>
      </c>
      <c r="K209" s="221" t="s">
        <v>151</v>
      </c>
      <c r="L209" s="39"/>
      <c r="M209" s="226" t="s">
        <v>1</v>
      </c>
      <c r="N209" s="227" t="s">
        <v>40</v>
      </c>
      <c r="O209" s="8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AR209" s="230" t="s">
        <v>152</v>
      </c>
      <c r="AT209" s="230" t="s">
        <v>147</v>
      </c>
      <c r="AU209" s="230" t="s">
        <v>85</v>
      </c>
      <c r="AY209" s="13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3" t="s">
        <v>83</v>
      </c>
      <c r="BK209" s="231">
        <f>ROUND(I209*H209,2)</f>
        <v>0</v>
      </c>
      <c r="BL209" s="13" t="s">
        <v>152</v>
      </c>
      <c r="BM209" s="230" t="s">
        <v>1591</v>
      </c>
    </row>
    <row r="210" spans="2:65" s="1" customFormat="1" ht="16.5" customHeight="1">
      <c r="B210" s="34"/>
      <c r="C210" s="219" t="s">
        <v>390</v>
      </c>
      <c r="D210" s="219" t="s">
        <v>147</v>
      </c>
      <c r="E210" s="220" t="s">
        <v>288</v>
      </c>
      <c r="F210" s="221" t="s">
        <v>289</v>
      </c>
      <c r="G210" s="222" t="s">
        <v>214</v>
      </c>
      <c r="H210" s="223">
        <v>34</v>
      </c>
      <c r="I210" s="224"/>
      <c r="J210" s="225">
        <f>ROUND(I210*H210,2)</f>
        <v>0</v>
      </c>
      <c r="K210" s="221" t="s">
        <v>151</v>
      </c>
      <c r="L210" s="39"/>
      <c r="M210" s="226" t="s">
        <v>1</v>
      </c>
      <c r="N210" s="227" t="s">
        <v>40</v>
      </c>
      <c r="O210" s="82"/>
      <c r="P210" s="228">
        <f>O210*H210</f>
        <v>0</v>
      </c>
      <c r="Q210" s="228">
        <v>4E-05</v>
      </c>
      <c r="R210" s="228">
        <f>Q210*H210</f>
        <v>0.00136</v>
      </c>
      <c r="S210" s="228">
        <v>0.00045</v>
      </c>
      <c r="T210" s="229">
        <f>S210*H210</f>
        <v>0.0153</v>
      </c>
      <c r="AR210" s="230" t="s">
        <v>152</v>
      </c>
      <c r="AT210" s="230" t="s">
        <v>147</v>
      </c>
      <c r="AU210" s="230" t="s">
        <v>85</v>
      </c>
      <c r="AY210" s="13" t="s">
        <v>144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3" t="s">
        <v>83</v>
      </c>
      <c r="BK210" s="231">
        <f>ROUND(I210*H210,2)</f>
        <v>0</v>
      </c>
      <c r="BL210" s="13" t="s">
        <v>152</v>
      </c>
      <c r="BM210" s="230" t="s">
        <v>1592</v>
      </c>
    </row>
    <row r="211" spans="2:65" s="1" customFormat="1" ht="16.5" customHeight="1">
      <c r="B211" s="34"/>
      <c r="C211" s="219" t="s">
        <v>386</v>
      </c>
      <c r="D211" s="219" t="s">
        <v>147</v>
      </c>
      <c r="E211" s="220" t="s">
        <v>883</v>
      </c>
      <c r="F211" s="221" t="s">
        <v>884</v>
      </c>
      <c r="G211" s="222" t="s">
        <v>214</v>
      </c>
      <c r="H211" s="223">
        <v>3</v>
      </c>
      <c r="I211" s="224"/>
      <c r="J211" s="225">
        <f>ROUND(I211*H211,2)</f>
        <v>0</v>
      </c>
      <c r="K211" s="221" t="s">
        <v>151</v>
      </c>
      <c r="L211" s="39"/>
      <c r="M211" s="226" t="s">
        <v>1</v>
      </c>
      <c r="N211" s="227" t="s">
        <v>40</v>
      </c>
      <c r="O211" s="82"/>
      <c r="P211" s="228">
        <f>O211*H211</f>
        <v>0</v>
      </c>
      <c r="Q211" s="228">
        <v>9E-05</v>
      </c>
      <c r="R211" s="228">
        <f>Q211*H211</f>
        <v>0.00027</v>
      </c>
      <c r="S211" s="228">
        <v>0.00045</v>
      </c>
      <c r="T211" s="229">
        <f>S211*H211</f>
        <v>0.00135</v>
      </c>
      <c r="AR211" s="230" t="s">
        <v>152</v>
      </c>
      <c r="AT211" s="230" t="s">
        <v>147</v>
      </c>
      <c r="AU211" s="230" t="s">
        <v>85</v>
      </c>
      <c r="AY211" s="13" t="s">
        <v>144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3" t="s">
        <v>83</v>
      </c>
      <c r="BK211" s="231">
        <f>ROUND(I211*H211,2)</f>
        <v>0</v>
      </c>
      <c r="BL211" s="13" t="s">
        <v>152</v>
      </c>
      <c r="BM211" s="230" t="s">
        <v>1593</v>
      </c>
    </row>
    <row r="212" spans="2:65" s="1" customFormat="1" ht="16.5" customHeight="1">
      <c r="B212" s="34"/>
      <c r="C212" s="219" t="s">
        <v>238</v>
      </c>
      <c r="D212" s="219" t="s">
        <v>147</v>
      </c>
      <c r="E212" s="220" t="s">
        <v>292</v>
      </c>
      <c r="F212" s="221" t="s">
        <v>293</v>
      </c>
      <c r="G212" s="222" t="s">
        <v>214</v>
      </c>
      <c r="H212" s="223">
        <v>28</v>
      </c>
      <c r="I212" s="224"/>
      <c r="J212" s="225">
        <f>ROUND(I212*H212,2)</f>
        <v>0</v>
      </c>
      <c r="K212" s="221" t="s">
        <v>151</v>
      </c>
      <c r="L212" s="39"/>
      <c r="M212" s="226" t="s">
        <v>1</v>
      </c>
      <c r="N212" s="227" t="s">
        <v>40</v>
      </c>
      <c r="O212" s="82"/>
      <c r="P212" s="228">
        <f>O212*H212</f>
        <v>0</v>
      </c>
      <c r="Q212" s="228">
        <v>0.00013</v>
      </c>
      <c r="R212" s="228">
        <f>Q212*H212</f>
        <v>0.0036399999999999996</v>
      </c>
      <c r="S212" s="228">
        <v>0.0011</v>
      </c>
      <c r="T212" s="229">
        <f>S212*H212</f>
        <v>0.0308</v>
      </c>
      <c r="AR212" s="230" t="s">
        <v>152</v>
      </c>
      <c r="AT212" s="230" t="s">
        <v>147</v>
      </c>
      <c r="AU212" s="230" t="s">
        <v>85</v>
      </c>
      <c r="AY212" s="13" t="s">
        <v>144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3" t="s">
        <v>83</v>
      </c>
      <c r="BK212" s="231">
        <f>ROUND(I212*H212,2)</f>
        <v>0</v>
      </c>
      <c r="BL212" s="13" t="s">
        <v>152</v>
      </c>
      <c r="BM212" s="230" t="s">
        <v>1594</v>
      </c>
    </row>
    <row r="213" spans="2:65" s="1" customFormat="1" ht="16.5" customHeight="1">
      <c r="B213" s="34"/>
      <c r="C213" s="219" t="s">
        <v>594</v>
      </c>
      <c r="D213" s="219" t="s">
        <v>147</v>
      </c>
      <c r="E213" s="220" t="s">
        <v>643</v>
      </c>
      <c r="F213" s="221" t="s">
        <v>644</v>
      </c>
      <c r="G213" s="222" t="s">
        <v>214</v>
      </c>
      <c r="H213" s="223">
        <v>6</v>
      </c>
      <c r="I213" s="224"/>
      <c r="J213" s="225">
        <f>ROUND(I213*H213,2)</f>
        <v>0</v>
      </c>
      <c r="K213" s="221" t="s">
        <v>151</v>
      </c>
      <c r="L213" s="39"/>
      <c r="M213" s="226" t="s">
        <v>1</v>
      </c>
      <c r="N213" s="227" t="s">
        <v>40</v>
      </c>
      <c r="O213" s="82"/>
      <c r="P213" s="228">
        <f>O213*H213</f>
        <v>0</v>
      </c>
      <c r="Q213" s="228">
        <v>0.00017</v>
      </c>
      <c r="R213" s="228">
        <f>Q213*H213</f>
        <v>0.00102</v>
      </c>
      <c r="S213" s="228">
        <v>0.0022</v>
      </c>
      <c r="T213" s="229">
        <f>S213*H213</f>
        <v>0.0132</v>
      </c>
      <c r="AR213" s="230" t="s">
        <v>152</v>
      </c>
      <c r="AT213" s="230" t="s">
        <v>147</v>
      </c>
      <c r="AU213" s="230" t="s">
        <v>85</v>
      </c>
      <c r="AY213" s="13" t="s">
        <v>144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3" t="s">
        <v>83</v>
      </c>
      <c r="BK213" s="231">
        <f>ROUND(I213*H213,2)</f>
        <v>0</v>
      </c>
      <c r="BL213" s="13" t="s">
        <v>152</v>
      </c>
      <c r="BM213" s="230" t="s">
        <v>1595</v>
      </c>
    </row>
    <row r="214" spans="2:65" s="1" customFormat="1" ht="24" customHeight="1">
      <c r="B214" s="34"/>
      <c r="C214" s="219" t="s">
        <v>222</v>
      </c>
      <c r="D214" s="219" t="s">
        <v>147</v>
      </c>
      <c r="E214" s="220" t="s">
        <v>300</v>
      </c>
      <c r="F214" s="221" t="s">
        <v>301</v>
      </c>
      <c r="G214" s="222" t="s">
        <v>199</v>
      </c>
      <c r="H214" s="223">
        <v>0.1</v>
      </c>
      <c r="I214" s="224"/>
      <c r="J214" s="225">
        <f>ROUND(I214*H214,2)</f>
        <v>0</v>
      </c>
      <c r="K214" s="221" t="s">
        <v>151</v>
      </c>
      <c r="L214" s="39"/>
      <c r="M214" s="226" t="s">
        <v>1</v>
      </c>
      <c r="N214" s="227" t="s">
        <v>40</v>
      </c>
      <c r="O214" s="8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AR214" s="230" t="s">
        <v>152</v>
      </c>
      <c r="AT214" s="230" t="s">
        <v>147</v>
      </c>
      <c r="AU214" s="230" t="s">
        <v>85</v>
      </c>
      <c r="AY214" s="13" t="s">
        <v>144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3" t="s">
        <v>83</v>
      </c>
      <c r="BK214" s="231">
        <f>ROUND(I214*H214,2)</f>
        <v>0</v>
      </c>
      <c r="BL214" s="13" t="s">
        <v>152</v>
      </c>
      <c r="BM214" s="230" t="s">
        <v>1596</v>
      </c>
    </row>
    <row r="215" spans="2:65" s="1" customFormat="1" ht="16.5" customHeight="1">
      <c r="B215" s="34"/>
      <c r="C215" s="219" t="s">
        <v>226</v>
      </c>
      <c r="D215" s="219" t="s">
        <v>147</v>
      </c>
      <c r="E215" s="220" t="s">
        <v>304</v>
      </c>
      <c r="F215" s="221" t="s">
        <v>305</v>
      </c>
      <c r="G215" s="222" t="s">
        <v>199</v>
      </c>
      <c r="H215" s="223">
        <v>0.6</v>
      </c>
      <c r="I215" s="224"/>
      <c r="J215" s="225">
        <f>ROUND(I215*H215,2)</f>
        <v>0</v>
      </c>
      <c r="K215" s="221" t="s">
        <v>1</v>
      </c>
      <c r="L215" s="39"/>
      <c r="M215" s="226" t="s">
        <v>1</v>
      </c>
      <c r="N215" s="227" t="s">
        <v>40</v>
      </c>
      <c r="O215" s="8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AR215" s="230" t="s">
        <v>152</v>
      </c>
      <c r="AT215" s="230" t="s">
        <v>147</v>
      </c>
      <c r="AU215" s="230" t="s">
        <v>85</v>
      </c>
      <c r="AY215" s="13" t="s">
        <v>144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3" t="s">
        <v>83</v>
      </c>
      <c r="BK215" s="231">
        <f>ROUND(I215*H215,2)</f>
        <v>0</v>
      </c>
      <c r="BL215" s="13" t="s">
        <v>152</v>
      </c>
      <c r="BM215" s="230" t="s">
        <v>1597</v>
      </c>
    </row>
    <row r="216" spans="2:63" s="11" customFormat="1" ht="22.8" customHeight="1">
      <c r="B216" s="203"/>
      <c r="C216" s="204"/>
      <c r="D216" s="205" t="s">
        <v>74</v>
      </c>
      <c r="E216" s="217" t="s">
        <v>307</v>
      </c>
      <c r="F216" s="217" t="s">
        <v>308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SUM(P217:P236)</f>
        <v>0</v>
      </c>
      <c r="Q216" s="211"/>
      <c r="R216" s="212">
        <f>SUM(R217:R236)</f>
        <v>1.56448</v>
      </c>
      <c r="S216" s="211"/>
      <c r="T216" s="213">
        <f>SUM(T217:T236)</f>
        <v>0</v>
      </c>
      <c r="AR216" s="214" t="s">
        <v>85</v>
      </c>
      <c r="AT216" s="215" t="s">
        <v>74</v>
      </c>
      <c r="AU216" s="215" t="s">
        <v>83</v>
      </c>
      <c r="AY216" s="214" t="s">
        <v>144</v>
      </c>
      <c r="BK216" s="216">
        <f>SUM(BK217:BK236)</f>
        <v>0</v>
      </c>
    </row>
    <row r="217" spans="2:65" s="1" customFormat="1" ht="24" customHeight="1">
      <c r="B217" s="34"/>
      <c r="C217" s="219" t="s">
        <v>356</v>
      </c>
      <c r="D217" s="219" t="s">
        <v>147</v>
      </c>
      <c r="E217" s="220" t="s">
        <v>310</v>
      </c>
      <c r="F217" s="221" t="s">
        <v>311</v>
      </c>
      <c r="G217" s="222" t="s">
        <v>312</v>
      </c>
      <c r="H217" s="223">
        <v>35</v>
      </c>
      <c r="I217" s="224"/>
      <c r="J217" s="225">
        <f>ROUND(I217*H217,2)</f>
        <v>0</v>
      </c>
      <c r="K217" s="221" t="s">
        <v>1</v>
      </c>
      <c r="L217" s="39"/>
      <c r="M217" s="226" t="s">
        <v>1</v>
      </c>
      <c r="N217" s="227" t="s">
        <v>40</v>
      </c>
      <c r="O217" s="8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AR217" s="230" t="s">
        <v>152</v>
      </c>
      <c r="AT217" s="230" t="s">
        <v>147</v>
      </c>
      <c r="AU217" s="230" t="s">
        <v>85</v>
      </c>
      <c r="AY217" s="13" t="s">
        <v>144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3" t="s">
        <v>83</v>
      </c>
      <c r="BK217" s="231">
        <f>ROUND(I217*H217,2)</f>
        <v>0</v>
      </c>
      <c r="BL217" s="13" t="s">
        <v>152</v>
      </c>
      <c r="BM217" s="230" t="s">
        <v>1598</v>
      </c>
    </row>
    <row r="218" spans="2:65" s="1" customFormat="1" ht="24" customHeight="1">
      <c r="B218" s="34"/>
      <c r="C218" s="219" t="s">
        <v>340</v>
      </c>
      <c r="D218" s="219" t="s">
        <v>147</v>
      </c>
      <c r="E218" s="220" t="s">
        <v>475</v>
      </c>
      <c r="F218" s="221" t="s">
        <v>652</v>
      </c>
      <c r="G218" s="222" t="s">
        <v>312</v>
      </c>
      <c r="H218" s="223">
        <v>25</v>
      </c>
      <c r="I218" s="224"/>
      <c r="J218" s="225">
        <f>ROUND(I218*H218,2)</f>
        <v>0</v>
      </c>
      <c r="K218" s="221" t="s">
        <v>1</v>
      </c>
      <c r="L218" s="39"/>
      <c r="M218" s="226" t="s">
        <v>1</v>
      </c>
      <c r="N218" s="227" t="s">
        <v>40</v>
      </c>
      <c r="O218" s="8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AR218" s="230" t="s">
        <v>152</v>
      </c>
      <c r="AT218" s="230" t="s">
        <v>147</v>
      </c>
      <c r="AU218" s="230" t="s">
        <v>85</v>
      </c>
      <c r="AY218" s="13" t="s">
        <v>144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3" t="s">
        <v>83</v>
      </c>
      <c r="BK218" s="231">
        <f>ROUND(I218*H218,2)</f>
        <v>0</v>
      </c>
      <c r="BL218" s="13" t="s">
        <v>152</v>
      </c>
      <c r="BM218" s="230" t="s">
        <v>1599</v>
      </c>
    </row>
    <row r="219" spans="2:65" s="1" customFormat="1" ht="24" customHeight="1">
      <c r="B219" s="34"/>
      <c r="C219" s="219" t="s">
        <v>760</v>
      </c>
      <c r="D219" s="219" t="s">
        <v>147</v>
      </c>
      <c r="E219" s="220" t="s">
        <v>1600</v>
      </c>
      <c r="F219" s="221" t="s">
        <v>1601</v>
      </c>
      <c r="G219" s="222" t="s">
        <v>150</v>
      </c>
      <c r="H219" s="223">
        <v>42</v>
      </c>
      <c r="I219" s="224"/>
      <c r="J219" s="225">
        <f>ROUND(I219*H219,2)</f>
        <v>0</v>
      </c>
      <c r="K219" s="221" t="s">
        <v>151</v>
      </c>
      <c r="L219" s="39"/>
      <c r="M219" s="226" t="s">
        <v>1</v>
      </c>
      <c r="N219" s="227" t="s">
        <v>40</v>
      </c>
      <c r="O219" s="82"/>
      <c r="P219" s="228">
        <f>O219*H219</f>
        <v>0</v>
      </c>
      <c r="Q219" s="228">
        <v>0.00908</v>
      </c>
      <c r="R219" s="228">
        <f>Q219*H219</f>
        <v>0.38136</v>
      </c>
      <c r="S219" s="228">
        <v>0</v>
      </c>
      <c r="T219" s="229">
        <f>S219*H219</f>
        <v>0</v>
      </c>
      <c r="AR219" s="230" t="s">
        <v>152</v>
      </c>
      <c r="AT219" s="230" t="s">
        <v>147</v>
      </c>
      <c r="AU219" s="230" t="s">
        <v>85</v>
      </c>
      <c r="AY219" s="13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3" t="s">
        <v>83</v>
      </c>
      <c r="BK219" s="231">
        <f>ROUND(I219*H219,2)</f>
        <v>0</v>
      </c>
      <c r="BL219" s="13" t="s">
        <v>152</v>
      </c>
      <c r="BM219" s="230" t="s">
        <v>1602</v>
      </c>
    </row>
    <row r="220" spans="2:65" s="1" customFormat="1" ht="24" customHeight="1">
      <c r="B220" s="34"/>
      <c r="C220" s="219" t="s">
        <v>932</v>
      </c>
      <c r="D220" s="219" t="s">
        <v>147</v>
      </c>
      <c r="E220" s="220" t="s">
        <v>1603</v>
      </c>
      <c r="F220" s="221" t="s">
        <v>1604</v>
      </c>
      <c r="G220" s="222" t="s">
        <v>150</v>
      </c>
      <c r="H220" s="223">
        <v>46</v>
      </c>
      <c r="I220" s="224"/>
      <c r="J220" s="225">
        <f>ROUND(I220*H220,2)</f>
        <v>0</v>
      </c>
      <c r="K220" s="221" t="s">
        <v>151</v>
      </c>
      <c r="L220" s="39"/>
      <c r="M220" s="226" t="s">
        <v>1</v>
      </c>
      <c r="N220" s="227" t="s">
        <v>40</v>
      </c>
      <c r="O220" s="82"/>
      <c r="P220" s="228">
        <f>O220*H220</f>
        <v>0</v>
      </c>
      <c r="Q220" s="228">
        <v>0.01312</v>
      </c>
      <c r="R220" s="228">
        <f>Q220*H220</f>
        <v>0.60352</v>
      </c>
      <c r="S220" s="228">
        <v>0</v>
      </c>
      <c r="T220" s="229">
        <f>S220*H220</f>
        <v>0</v>
      </c>
      <c r="AR220" s="230" t="s">
        <v>152</v>
      </c>
      <c r="AT220" s="230" t="s">
        <v>147</v>
      </c>
      <c r="AU220" s="230" t="s">
        <v>85</v>
      </c>
      <c r="AY220" s="13" t="s">
        <v>144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3" t="s">
        <v>83</v>
      </c>
      <c r="BK220" s="231">
        <f>ROUND(I220*H220,2)</f>
        <v>0</v>
      </c>
      <c r="BL220" s="13" t="s">
        <v>152</v>
      </c>
      <c r="BM220" s="230" t="s">
        <v>1605</v>
      </c>
    </row>
    <row r="221" spans="2:65" s="1" customFormat="1" ht="24" customHeight="1">
      <c r="B221" s="34"/>
      <c r="C221" s="219" t="s">
        <v>352</v>
      </c>
      <c r="D221" s="219" t="s">
        <v>147</v>
      </c>
      <c r="E221" s="220" t="s">
        <v>524</v>
      </c>
      <c r="F221" s="221" t="s">
        <v>525</v>
      </c>
      <c r="G221" s="222" t="s">
        <v>150</v>
      </c>
      <c r="H221" s="223">
        <v>1</v>
      </c>
      <c r="I221" s="224"/>
      <c r="J221" s="225">
        <f>ROUND(I221*H221,2)</f>
        <v>0</v>
      </c>
      <c r="K221" s="221" t="s">
        <v>151</v>
      </c>
      <c r="L221" s="39"/>
      <c r="M221" s="226" t="s">
        <v>1</v>
      </c>
      <c r="N221" s="227" t="s">
        <v>40</v>
      </c>
      <c r="O221" s="82"/>
      <c r="P221" s="228">
        <f>O221*H221</f>
        <v>0</v>
      </c>
      <c r="Q221" s="228">
        <v>0.00049</v>
      </c>
      <c r="R221" s="228">
        <f>Q221*H221</f>
        <v>0.00049</v>
      </c>
      <c r="S221" s="228">
        <v>0</v>
      </c>
      <c r="T221" s="229">
        <f>S221*H221</f>
        <v>0</v>
      </c>
      <c r="AR221" s="230" t="s">
        <v>152</v>
      </c>
      <c r="AT221" s="230" t="s">
        <v>147</v>
      </c>
      <c r="AU221" s="230" t="s">
        <v>85</v>
      </c>
      <c r="AY221" s="13" t="s">
        <v>144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3" t="s">
        <v>83</v>
      </c>
      <c r="BK221" s="231">
        <f>ROUND(I221*H221,2)</f>
        <v>0</v>
      </c>
      <c r="BL221" s="13" t="s">
        <v>152</v>
      </c>
      <c r="BM221" s="230" t="s">
        <v>1606</v>
      </c>
    </row>
    <row r="222" spans="2:65" s="1" customFormat="1" ht="24" customHeight="1">
      <c r="B222" s="34"/>
      <c r="C222" s="219" t="s">
        <v>175</v>
      </c>
      <c r="D222" s="219" t="s">
        <v>147</v>
      </c>
      <c r="E222" s="220" t="s">
        <v>318</v>
      </c>
      <c r="F222" s="221" t="s">
        <v>319</v>
      </c>
      <c r="G222" s="222" t="s">
        <v>150</v>
      </c>
      <c r="H222" s="223">
        <v>3</v>
      </c>
      <c r="I222" s="224"/>
      <c r="J222" s="225">
        <f>ROUND(I222*H222,2)</f>
        <v>0</v>
      </c>
      <c r="K222" s="221" t="s">
        <v>151</v>
      </c>
      <c r="L222" s="39"/>
      <c r="M222" s="226" t="s">
        <v>1</v>
      </c>
      <c r="N222" s="227" t="s">
        <v>40</v>
      </c>
      <c r="O222" s="82"/>
      <c r="P222" s="228">
        <f>O222*H222</f>
        <v>0</v>
      </c>
      <c r="Q222" s="228">
        <v>0.0006</v>
      </c>
      <c r="R222" s="228">
        <f>Q222*H222</f>
        <v>0.0018</v>
      </c>
      <c r="S222" s="228">
        <v>0</v>
      </c>
      <c r="T222" s="229">
        <f>S222*H222</f>
        <v>0</v>
      </c>
      <c r="AR222" s="230" t="s">
        <v>152</v>
      </c>
      <c r="AT222" s="230" t="s">
        <v>147</v>
      </c>
      <c r="AU222" s="230" t="s">
        <v>85</v>
      </c>
      <c r="AY222" s="13" t="s">
        <v>144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3" t="s">
        <v>83</v>
      </c>
      <c r="BK222" s="231">
        <f>ROUND(I222*H222,2)</f>
        <v>0</v>
      </c>
      <c r="BL222" s="13" t="s">
        <v>152</v>
      </c>
      <c r="BM222" s="230" t="s">
        <v>1607</v>
      </c>
    </row>
    <row r="223" spans="2:65" s="1" customFormat="1" ht="24" customHeight="1">
      <c r="B223" s="34"/>
      <c r="C223" s="219" t="s">
        <v>196</v>
      </c>
      <c r="D223" s="219" t="s">
        <v>147</v>
      </c>
      <c r="E223" s="220" t="s">
        <v>322</v>
      </c>
      <c r="F223" s="221" t="s">
        <v>323</v>
      </c>
      <c r="G223" s="222" t="s">
        <v>150</v>
      </c>
      <c r="H223" s="223">
        <v>71</v>
      </c>
      <c r="I223" s="224"/>
      <c r="J223" s="225">
        <f>ROUND(I223*H223,2)</f>
        <v>0</v>
      </c>
      <c r="K223" s="221" t="s">
        <v>151</v>
      </c>
      <c r="L223" s="39"/>
      <c r="M223" s="226" t="s">
        <v>1</v>
      </c>
      <c r="N223" s="227" t="s">
        <v>40</v>
      </c>
      <c r="O223" s="82"/>
      <c r="P223" s="228">
        <f>O223*H223</f>
        <v>0</v>
      </c>
      <c r="Q223" s="228">
        <v>0.00091</v>
      </c>
      <c r="R223" s="228">
        <f>Q223*H223</f>
        <v>0.06461</v>
      </c>
      <c r="S223" s="228">
        <v>0</v>
      </c>
      <c r="T223" s="229">
        <f>S223*H223</f>
        <v>0</v>
      </c>
      <c r="AR223" s="230" t="s">
        <v>152</v>
      </c>
      <c r="AT223" s="230" t="s">
        <v>147</v>
      </c>
      <c r="AU223" s="230" t="s">
        <v>85</v>
      </c>
      <c r="AY223" s="13" t="s">
        <v>144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3" t="s">
        <v>83</v>
      </c>
      <c r="BK223" s="231">
        <f>ROUND(I223*H223,2)</f>
        <v>0</v>
      </c>
      <c r="BL223" s="13" t="s">
        <v>152</v>
      </c>
      <c r="BM223" s="230" t="s">
        <v>1608</v>
      </c>
    </row>
    <row r="224" spans="2:65" s="1" customFormat="1" ht="24" customHeight="1">
      <c r="B224" s="34"/>
      <c r="C224" s="219" t="s">
        <v>201</v>
      </c>
      <c r="D224" s="219" t="s">
        <v>147</v>
      </c>
      <c r="E224" s="220" t="s">
        <v>326</v>
      </c>
      <c r="F224" s="221" t="s">
        <v>327</v>
      </c>
      <c r="G224" s="222" t="s">
        <v>150</v>
      </c>
      <c r="H224" s="223">
        <v>59</v>
      </c>
      <c r="I224" s="224"/>
      <c r="J224" s="225">
        <f>ROUND(I224*H224,2)</f>
        <v>0</v>
      </c>
      <c r="K224" s="221" t="s">
        <v>151</v>
      </c>
      <c r="L224" s="39"/>
      <c r="M224" s="226" t="s">
        <v>1</v>
      </c>
      <c r="N224" s="227" t="s">
        <v>40</v>
      </c>
      <c r="O224" s="82"/>
      <c r="P224" s="228">
        <f>O224*H224</f>
        <v>0</v>
      </c>
      <c r="Q224" s="228">
        <v>0.00118</v>
      </c>
      <c r="R224" s="228">
        <f>Q224*H224</f>
        <v>0.06962</v>
      </c>
      <c r="S224" s="228">
        <v>0</v>
      </c>
      <c r="T224" s="229">
        <f>S224*H224</f>
        <v>0</v>
      </c>
      <c r="AR224" s="230" t="s">
        <v>152</v>
      </c>
      <c r="AT224" s="230" t="s">
        <v>147</v>
      </c>
      <c r="AU224" s="230" t="s">
        <v>85</v>
      </c>
      <c r="AY224" s="13" t="s">
        <v>144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3" t="s">
        <v>83</v>
      </c>
      <c r="BK224" s="231">
        <f>ROUND(I224*H224,2)</f>
        <v>0</v>
      </c>
      <c r="BL224" s="13" t="s">
        <v>152</v>
      </c>
      <c r="BM224" s="230" t="s">
        <v>1609</v>
      </c>
    </row>
    <row r="225" spans="2:65" s="1" customFormat="1" ht="24" customHeight="1">
      <c r="B225" s="34"/>
      <c r="C225" s="219" t="s">
        <v>246</v>
      </c>
      <c r="D225" s="219" t="s">
        <v>147</v>
      </c>
      <c r="E225" s="220" t="s">
        <v>330</v>
      </c>
      <c r="F225" s="221" t="s">
        <v>331</v>
      </c>
      <c r="G225" s="222" t="s">
        <v>150</v>
      </c>
      <c r="H225" s="223">
        <v>102</v>
      </c>
      <c r="I225" s="224"/>
      <c r="J225" s="225">
        <f>ROUND(I225*H225,2)</f>
        <v>0</v>
      </c>
      <c r="K225" s="221" t="s">
        <v>151</v>
      </c>
      <c r="L225" s="39"/>
      <c r="M225" s="226" t="s">
        <v>1</v>
      </c>
      <c r="N225" s="227" t="s">
        <v>40</v>
      </c>
      <c r="O225" s="82"/>
      <c r="P225" s="228">
        <f>O225*H225</f>
        <v>0</v>
      </c>
      <c r="Q225" s="228">
        <v>0.0015</v>
      </c>
      <c r="R225" s="228">
        <f>Q225*H225</f>
        <v>0.153</v>
      </c>
      <c r="S225" s="228">
        <v>0</v>
      </c>
      <c r="T225" s="229">
        <f>S225*H225</f>
        <v>0</v>
      </c>
      <c r="AR225" s="230" t="s">
        <v>152</v>
      </c>
      <c r="AT225" s="230" t="s">
        <v>147</v>
      </c>
      <c r="AU225" s="230" t="s">
        <v>85</v>
      </c>
      <c r="AY225" s="13" t="s">
        <v>144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3" t="s">
        <v>83</v>
      </c>
      <c r="BK225" s="231">
        <f>ROUND(I225*H225,2)</f>
        <v>0</v>
      </c>
      <c r="BL225" s="13" t="s">
        <v>152</v>
      </c>
      <c r="BM225" s="230" t="s">
        <v>1610</v>
      </c>
    </row>
    <row r="226" spans="2:65" s="1" customFormat="1" ht="24" customHeight="1">
      <c r="B226" s="34"/>
      <c r="C226" s="219" t="s">
        <v>722</v>
      </c>
      <c r="D226" s="219" t="s">
        <v>147</v>
      </c>
      <c r="E226" s="220" t="s">
        <v>481</v>
      </c>
      <c r="F226" s="221" t="s">
        <v>482</v>
      </c>
      <c r="G226" s="222" t="s">
        <v>150</v>
      </c>
      <c r="H226" s="223">
        <v>48</v>
      </c>
      <c r="I226" s="224"/>
      <c r="J226" s="225">
        <f>ROUND(I226*H226,2)</f>
        <v>0</v>
      </c>
      <c r="K226" s="221" t="s">
        <v>151</v>
      </c>
      <c r="L226" s="39"/>
      <c r="M226" s="226" t="s">
        <v>1</v>
      </c>
      <c r="N226" s="227" t="s">
        <v>40</v>
      </c>
      <c r="O226" s="82"/>
      <c r="P226" s="228">
        <f>O226*H226</f>
        <v>0</v>
      </c>
      <c r="Q226" s="228">
        <v>0.00194</v>
      </c>
      <c r="R226" s="228">
        <f>Q226*H226</f>
        <v>0.09312000000000001</v>
      </c>
      <c r="S226" s="228">
        <v>0</v>
      </c>
      <c r="T226" s="229">
        <f>S226*H226</f>
        <v>0</v>
      </c>
      <c r="AR226" s="230" t="s">
        <v>152</v>
      </c>
      <c r="AT226" s="230" t="s">
        <v>147</v>
      </c>
      <c r="AU226" s="230" t="s">
        <v>85</v>
      </c>
      <c r="AY226" s="13" t="s">
        <v>144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3" t="s">
        <v>83</v>
      </c>
      <c r="BK226" s="231">
        <f>ROUND(I226*H226,2)</f>
        <v>0</v>
      </c>
      <c r="BL226" s="13" t="s">
        <v>152</v>
      </c>
      <c r="BM226" s="230" t="s">
        <v>1611</v>
      </c>
    </row>
    <row r="227" spans="2:65" s="1" customFormat="1" ht="24" customHeight="1">
      <c r="B227" s="34"/>
      <c r="C227" s="219" t="s">
        <v>250</v>
      </c>
      <c r="D227" s="219" t="s">
        <v>147</v>
      </c>
      <c r="E227" s="220" t="s">
        <v>334</v>
      </c>
      <c r="F227" s="221" t="s">
        <v>240</v>
      </c>
      <c r="G227" s="222" t="s">
        <v>150</v>
      </c>
      <c r="H227" s="223">
        <v>8</v>
      </c>
      <c r="I227" s="224"/>
      <c r="J227" s="225">
        <f>ROUND(I227*H227,2)</f>
        <v>0</v>
      </c>
      <c r="K227" s="221" t="s">
        <v>151</v>
      </c>
      <c r="L227" s="39"/>
      <c r="M227" s="226" t="s">
        <v>1</v>
      </c>
      <c r="N227" s="227" t="s">
        <v>40</v>
      </c>
      <c r="O227" s="82"/>
      <c r="P227" s="228">
        <f>O227*H227</f>
        <v>0</v>
      </c>
      <c r="Q227" s="228">
        <v>0.00262</v>
      </c>
      <c r="R227" s="228">
        <f>Q227*H227</f>
        <v>0.02096</v>
      </c>
      <c r="S227" s="228">
        <v>0</v>
      </c>
      <c r="T227" s="229">
        <f>S227*H227</f>
        <v>0</v>
      </c>
      <c r="AR227" s="230" t="s">
        <v>152</v>
      </c>
      <c r="AT227" s="230" t="s">
        <v>147</v>
      </c>
      <c r="AU227" s="230" t="s">
        <v>85</v>
      </c>
      <c r="AY227" s="13" t="s">
        <v>144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3" t="s">
        <v>83</v>
      </c>
      <c r="BK227" s="231">
        <f>ROUND(I227*H227,2)</f>
        <v>0</v>
      </c>
      <c r="BL227" s="13" t="s">
        <v>152</v>
      </c>
      <c r="BM227" s="230" t="s">
        <v>1612</v>
      </c>
    </row>
    <row r="228" spans="2:65" s="1" customFormat="1" ht="24" customHeight="1">
      <c r="B228" s="34"/>
      <c r="C228" s="219" t="s">
        <v>364</v>
      </c>
      <c r="D228" s="219" t="s">
        <v>147</v>
      </c>
      <c r="E228" s="220" t="s">
        <v>341</v>
      </c>
      <c r="F228" s="221" t="s">
        <v>342</v>
      </c>
      <c r="G228" s="222" t="s">
        <v>150</v>
      </c>
      <c r="H228" s="223">
        <v>44</v>
      </c>
      <c r="I228" s="224"/>
      <c r="J228" s="225">
        <f>ROUND(I228*H228,2)</f>
        <v>0</v>
      </c>
      <c r="K228" s="221" t="s">
        <v>1</v>
      </c>
      <c r="L228" s="39"/>
      <c r="M228" s="226" t="s">
        <v>1</v>
      </c>
      <c r="N228" s="227" t="s">
        <v>40</v>
      </c>
      <c r="O228" s="82"/>
      <c r="P228" s="228">
        <f>O228*H228</f>
        <v>0</v>
      </c>
      <c r="Q228" s="228">
        <v>0.004</v>
      </c>
      <c r="R228" s="228">
        <f>Q228*H228</f>
        <v>0.176</v>
      </c>
      <c r="S228" s="228">
        <v>0</v>
      </c>
      <c r="T228" s="229">
        <f>S228*H228</f>
        <v>0</v>
      </c>
      <c r="AR228" s="230" t="s">
        <v>152</v>
      </c>
      <c r="AT228" s="230" t="s">
        <v>147</v>
      </c>
      <c r="AU228" s="230" t="s">
        <v>85</v>
      </c>
      <c r="AY228" s="13" t="s">
        <v>144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3" t="s">
        <v>83</v>
      </c>
      <c r="BK228" s="231">
        <f>ROUND(I228*H228,2)</f>
        <v>0</v>
      </c>
      <c r="BL228" s="13" t="s">
        <v>152</v>
      </c>
      <c r="BM228" s="230" t="s">
        <v>1613</v>
      </c>
    </row>
    <row r="229" spans="2:65" s="1" customFormat="1" ht="24" customHeight="1">
      <c r="B229" s="34"/>
      <c r="C229" s="219" t="s">
        <v>410</v>
      </c>
      <c r="D229" s="219" t="s">
        <v>147</v>
      </c>
      <c r="E229" s="220" t="s">
        <v>345</v>
      </c>
      <c r="F229" s="221" t="s">
        <v>346</v>
      </c>
      <c r="G229" s="222" t="s">
        <v>214</v>
      </c>
      <c r="H229" s="223">
        <v>2</v>
      </c>
      <c r="I229" s="224"/>
      <c r="J229" s="225">
        <f>ROUND(I229*H229,2)</f>
        <v>0</v>
      </c>
      <c r="K229" s="221" t="s">
        <v>1</v>
      </c>
      <c r="L229" s="39"/>
      <c r="M229" s="226" t="s">
        <v>1</v>
      </c>
      <c r="N229" s="227" t="s">
        <v>40</v>
      </c>
      <c r="O229" s="8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AR229" s="230" t="s">
        <v>152</v>
      </c>
      <c r="AT229" s="230" t="s">
        <v>147</v>
      </c>
      <c r="AU229" s="230" t="s">
        <v>85</v>
      </c>
      <c r="AY229" s="13" t="s">
        <v>144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3" t="s">
        <v>83</v>
      </c>
      <c r="BK229" s="231">
        <f>ROUND(I229*H229,2)</f>
        <v>0</v>
      </c>
      <c r="BL229" s="13" t="s">
        <v>152</v>
      </c>
      <c r="BM229" s="230" t="s">
        <v>1614</v>
      </c>
    </row>
    <row r="230" spans="2:65" s="1" customFormat="1" ht="24" customHeight="1">
      <c r="B230" s="34"/>
      <c r="C230" s="219" t="s">
        <v>368</v>
      </c>
      <c r="D230" s="219" t="s">
        <v>147</v>
      </c>
      <c r="E230" s="220" t="s">
        <v>1084</v>
      </c>
      <c r="F230" s="221" t="s">
        <v>1085</v>
      </c>
      <c r="G230" s="222" t="s">
        <v>214</v>
      </c>
      <c r="H230" s="223">
        <v>2</v>
      </c>
      <c r="I230" s="224"/>
      <c r="J230" s="225">
        <f>ROUND(I230*H230,2)</f>
        <v>0</v>
      </c>
      <c r="K230" s="221" t="s">
        <v>1</v>
      </c>
      <c r="L230" s="39"/>
      <c r="M230" s="226" t="s">
        <v>1</v>
      </c>
      <c r="N230" s="227" t="s">
        <v>40</v>
      </c>
      <c r="O230" s="8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AR230" s="230" t="s">
        <v>152</v>
      </c>
      <c r="AT230" s="230" t="s">
        <v>147</v>
      </c>
      <c r="AU230" s="230" t="s">
        <v>85</v>
      </c>
      <c r="AY230" s="13" t="s">
        <v>144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3" t="s">
        <v>83</v>
      </c>
      <c r="BK230" s="231">
        <f>ROUND(I230*H230,2)</f>
        <v>0</v>
      </c>
      <c r="BL230" s="13" t="s">
        <v>152</v>
      </c>
      <c r="BM230" s="230" t="s">
        <v>1615</v>
      </c>
    </row>
    <row r="231" spans="2:65" s="1" customFormat="1" ht="24" customHeight="1">
      <c r="B231" s="34"/>
      <c r="C231" s="219" t="s">
        <v>414</v>
      </c>
      <c r="D231" s="219" t="s">
        <v>147</v>
      </c>
      <c r="E231" s="220" t="s">
        <v>349</v>
      </c>
      <c r="F231" s="221" t="s">
        <v>350</v>
      </c>
      <c r="G231" s="222" t="s">
        <v>214</v>
      </c>
      <c r="H231" s="223">
        <v>24</v>
      </c>
      <c r="I231" s="224"/>
      <c r="J231" s="225">
        <f>ROUND(I231*H231,2)</f>
        <v>0</v>
      </c>
      <c r="K231" s="221" t="s">
        <v>1</v>
      </c>
      <c r="L231" s="39"/>
      <c r="M231" s="226" t="s">
        <v>1</v>
      </c>
      <c r="N231" s="227" t="s">
        <v>40</v>
      </c>
      <c r="O231" s="8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AR231" s="230" t="s">
        <v>152</v>
      </c>
      <c r="AT231" s="230" t="s">
        <v>147</v>
      </c>
      <c r="AU231" s="230" t="s">
        <v>85</v>
      </c>
      <c r="AY231" s="13" t="s">
        <v>144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3" t="s">
        <v>83</v>
      </c>
      <c r="BK231" s="231">
        <f>ROUND(I231*H231,2)</f>
        <v>0</v>
      </c>
      <c r="BL231" s="13" t="s">
        <v>152</v>
      </c>
      <c r="BM231" s="230" t="s">
        <v>1616</v>
      </c>
    </row>
    <row r="232" spans="2:65" s="1" customFormat="1" ht="24" customHeight="1">
      <c r="B232" s="34"/>
      <c r="C232" s="219" t="s">
        <v>584</v>
      </c>
      <c r="D232" s="219" t="s">
        <v>147</v>
      </c>
      <c r="E232" s="220" t="s">
        <v>1617</v>
      </c>
      <c r="F232" s="221" t="s">
        <v>1618</v>
      </c>
      <c r="G232" s="222" t="s">
        <v>214</v>
      </c>
      <c r="H232" s="223">
        <v>2</v>
      </c>
      <c r="I232" s="224"/>
      <c r="J232" s="225">
        <f>ROUND(I232*H232,2)</f>
        <v>0</v>
      </c>
      <c r="K232" s="221" t="s">
        <v>1</v>
      </c>
      <c r="L232" s="39"/>
      <c r="M232" s="226" t="s">
        <v>1</v>
      </c>
      <c r="N232" s="227" t="s">
        <v>40</v>
      </c>
      <c r="O232" s="8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AR232" s="230" t="s">
        <v>152</v>
      </c>
      <c r="AT232" s="230" t="s">
        <v>147</v>
      </c>
      <c r="AU232" s="230" t="s">
        <v>85</v>
      </c>
      <c r="AY232" s="13" t="s">
        <v>144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3" t="s">
        <v>83</v>
      </c>
      <c r="BK232" s="231">
        <f>ROUND(I232*H232,2)</f>
        <v>0</v>
      </c>
      <c r="BL232" s="13" t="s">
        <v>152</v>
      </c>
      <c r="BM232" s="230" t="s">
        <v>1619</v>
      </c>
    </row>
    <row r="233" spans="2:65" s="1" customFormat="1" ht="16.5" customHeight="1">
      <c r="B233" s="34"/>
      <c r="C233" s="219" t="s">
        <v>230</v>
      </c>
      <c r="D233" s="219" t="s">
        <v>147</v>
      </c>
      <c r="E233" s="220" t="s">
        <v>489</v>
      </c>
      <c r="F233" s="221" t="s">
        <v>490</v>
      </c>
      <c r="G233" s="222" t="s">
        <v>150</v>
      </c>
      <c r="H233" s="223">
        <v>244</v>
      </c>
      <c r="I233" s="224"/>
      <c r="J233" s="225">
        <f>ROUND(I233*H233,2)</f>
        <v>0</v>
      </c>
      <c r="K233" s="221" t="s">
        <v>151</v>
      </c>
      <c r="L233" s="39"/>
      <c r="M233" s="226" t="s">
        <v>1</v>
      </c>
      <c r="N233" s="227" t="s">
        <v>40</v>
      </c>
      <c r="O233" s="8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30" t="s">
        <v>152</v>
      </c>
      <c r="AT233" s="230" t="s">
        <v>147</v>
      </c>
      <c r="AU233" s="230" t="s">
        <v>85</v>
      </c>
      <c r="AY233" s="13" t="s">
        <v>144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3" t="s">
        <v>83</v>
      </c>
      <c r="BK233" s="231">
        <f>ROUND(I233*H233,2)</f>
        <v>0</v>
      </c>
      <c r="BL233" s="13" t="s">
        <v>152</v>
      </c>
      <c r="BM233" s="230" t="s">
        <v>1620</v>
      </c>
    </row>
    <row r="234" spans="2:65" s="1" customFormat="1" ht="24" customHeight="1">
      <c r="B234" s="34"/>
      <c r="C234" s="219" t="s">
        <v>234</v>
      </c>
      <c r="D234" s="219" t="s">
        <v>147</v>
      </c>
      <c r="E234" s="220" t="s">
        <v>361</v>
      </c>
      <c r="F234" s="221" t="s">
        <v>362</v>
      </c>
      <c r="G234" s="222" t="s">
        <v>150</v>
      </c>
      <c r="H234" s="223">
        <v>86</v>
      </c>
      <c r="I234" s="224"/>
      <c r="J234" s="225">
        <f>ROUND(I234*H234,2)</f>
        <v>0</v>
      </c>
      <c r="K234" s="221" t="s">
        <v>151</v>
      </c>
      <c r="L234" s="39"/>
      <c r="M234" s="226" t="s">
        <v>1</v>
      </c>
      <c r="N234" s="227" t="s">
        <v>40</v>
      </c>
      <c r="O234" s="8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AR234" s="230" t="s">
        <v>152</v>
      </c>
      <c r="AT234" s="230" t="s">
        <v>147</v>
      </c>
      <c r="AU234" s="230" t="s">
        <v>85</v>
      </c>
      <c r="AY234" s="13" t="s">
        <v>144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3" t="s">
        <v>83</v>
      </c>
      <c r="BK234" s="231">
        <f>ROUND(I234*H234,2)</f>
        <v>0</v>
      </c>
      <c r="BL234" s="13" t="s">
        <v>152</v>
      </c>
      <c r="BM234" s="230" t="s">
        <v>1621</v>
      </c>
    </row>
    <row r="235" spans="2:65" s="1" customFormat="1" ht="24" customHeight="1">
      <c r="B235" s="34"/>
      <c r="C235" s="219" t="s">
        <v>979</v>
      </c>
      <c r="D235" s="219" t="s">
        <v>147</v>
      </c>
      <c r="E235" s="220" t="s">
        <v>365</v>
      </c>
      <c r="F235" s="221" t="s">
        <v>672</v>
      </c>
      <c r="G235" s="222" t="s">
        <v>199</v>
      </c>
      <c r="H235" s="223">
        <v>1.564</v>
      </c>
      <c r="I235" s="224"/>
      <c r="J235" s="225">
        <f>ROUND(I235*H235,2)</f>
        <v>0</v>
      </c>
      <c r="K235" s="221" t="s">
        <v>151</v>
      </c>
      <c r="L235" s="39"/>
      <c r="M235" s="226" t="s">
        <v>1</v>
      </c>
      <c r="N235" s="227" t="s">
        <v>40</v>
      </c>
      <c r="O235" s="8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AR235" s="230" t="s">
        <v>152</v>
      </c>
      <c r="AT235" s="230" t="s">
        <v>147</v>
      </c>
      <c r="AU235" s="230" t="s">
        <v>85</v>
      </c>
      <c r="AY235" s="13" t="s">
        <v>144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3" t="s">
        <v>83</v>
      </c>
      <c r="BK235" s="231">
        <f>ROUND(I235*H235,2)</f>
        <v>0</v>
      </c>
      <c r="BL235" s="13" t="s">
        <v>152</v>
      </c>
      <c r="BM235" s="230" t="s">
        <v>1622</v>
      </c>
    </row>
    <row r="236" spans="2:65" s="1" customFormat="1" ht="24" customHeight="1">
      <c r="B236" s="34"/>
      <c r="C236" s="219" t="s">
        <v>792</v>
      </c>
      <c r="D236" s="219" t="s">
        <v>147</v>
      </c>
      <c r="E236" s="220" t="s">
        <v>369</v>
      </c>
      <c r="F236" s="221" t="s">
        <v>370</v>
      </c>
      <c r="G236" s="222" t="s">
        <v>199</v>
      </c>
      <c r="H236" s="223">
        <v>1.564</v>
      </c>
      <c r="I236" s="224"/>
      <c r="J236" s="225">
        <f>ROUND(I236*H236,2)</f>
        <v>0</v>
      </c>
      <c r="K236" s="221" t="s">
        <v>151</v>
      </c>
      <c r="L236" s="39"/>
      <c r="M236" s="226" t="s">
        <v>1</v>
      </c>
      <c r="N236" s="227" t="s">
        <v>40</v>
      </c>
      <c r="O236" s="8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AR236" s="230" t="s">
        <v>152</v>
      </c>
      <c r="AT236" s="230" t="s">
        <v>147</v>
      </c>
      <c r="AU236" s="230" t="s">
        <v>85</v>
      </c>
      <c r="AY236" s="13" t="s">
        <v>144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3" t="s">
        <v>83</v>
      </c>
      <c r="BK236" s="231">
        <f>ROUND(I236*H236,2)</f>
        <v>0</v>
      </c>
      <c r="BL236" s="13" t="s">
        <v>152</v>
      </c>
      <c r="BM236" s="230" t="s">
        <v>1623</v>
      </c>
    </row>
    <row r="237" spans="2:63" s="11" customFormat="1" ht="22.8" customHeight="1">
      <c r="B237" s="203"/>
      <c r="C237" s="204"/>
      <c r="D237" s="205" t="s">
        <v>74</v>
      </c>
      <c r="E237" s="217" t="s">
        <v>372</v>
      </c>
      <c r="F237" s="217" t="s">
        <v>373</v>
      </c>
      <c r="G237" s="204"/>
      <c r="H237" s="204"/>
      <c r="I237" s="207"/>
      <c r="J237" s="218">
        <f>BK237</f>
        <v>0</v>
      </c>
      <c r="K237" s="204"/>
      <c r="L237" s="209"/>
      <c r="M237" s="210"/>
      <c r="N237" s="211"/>
      <c r="O237" s="211"/>
      <c r="P237" s="212">
        <f>SUM(P238:P256)</f>
        <v>0</v>
      </c>
      <c r="Q237" s="211"/>
      <c r="R237" s="212">
        <f>SUM(R238:R256)</f>
        <v>0.10804000000000001</v>
      </c>
      <c r="S237" s="211"/>
      <c r="T237" s="213">
        <f>SUM(T238:T256)</f>
        <v>0</v>
      </c>
      <c r="AR237" s="214" t="s">
        <v>85</v>
      </c>
      <c r="AT237" s="215" t="s">
        <v>74</v>
      </c>
      <c r="AU237" s="215" t="s">
        <v>83</v>
      </c>
      <c r="AY237" s="214" t="s">
        <v>144</v>
      </c>
      <c r="BK237" s="216">
        <f>SUM(BK238:BK256)</f>
        <v>0</v>
      </c>
    </row>
    <row r="238" spans="2:65" s="1" customFormat="1" ht="24" customHeight="1">
      <c r="B238" s="34"/>
      <c r="C238" s="219" t="s">
        <v>936</v>
      </c>
      <c r="D238" s="219" t="s">
        <v>147</v>
      </c>
      <c r="E238" s="220" t="s">
        <v>1624</v>
      </c>
      <c r="F238" s="221" t="s">
        <v>1625</v>
      </c>
      <c r="G238" s="222" t="s">
        <v>678</v>
      </c>
      <c r="H238" s="223">
        <v>2</v>
      </c>
      <c r="I238" s="224"/>
      <c r="J238" s="225">
        <f>ROUND(I238*H238,2)</f>
        <v>0</v>
      </c>
      <c r="K238" s="221" t="s">
        <v>151</v>
      </c>
      <c r="L238" s="39"/>
      <c r="M238" s="226" t="s">
        <v>1</v>
      </c>
      <c r="N238" s="227" t="s">
        <v>40</v>
      </c>
      <c r="O238" s="82"/>
      <c r="P238" s="228">
        <f>O238*H238</f>
        <v>0</v>
      </c>
      <c r="Q238" s="228">
        <v>0.01736</v>
      </c>
      <c r="R238" s="228">
        <f>Q238*H238</f>
        <v>0.03472</v>
      </c>
      <c r="S238" s="228">
        <v>0</v>
      </c>
      <c r="T238" s="229">
        <f>S238*H238</f>
        <v>0</v>
      </c>
      <c r="AR238" s="230" t="s">
        <v>152</v>
      </c>
      <c r="AT238" s="230" t="s">
        <v>147</v>
      </c>
      <c r="AU238" s="230" t="s">
        <v>85</v>
      </c>
      <c r="AY238" s="13" t="s">
        <v>144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3" t="s">
        <v>83</v>
      </c>
      <c r="BK238" s="231">
        <f>ROUND(I238*H238,2)</f>
        <v>0</v>
      </c>
      <c r="BL238" s="13" t="s">
        <v>152</v>
      </c>
      <c r="BM238" s="230" t="s">
        <v>1626</v>
      </c>
    </row>
    <row r="239" spans="2:65" s="1" customFormat="1" ht="24" customHeight="1">
      <c r="B239" s="34"/>
      <c r="C239" s="219" t="s">
        <v>1015</v>
      </c>
      <c r="D239" s="219" t="s">
        <v>147</v>
      </c>
      <c r="E239" s="220" t="s">
        <v>1408</v>
      </c>
      <c r="F239" s="221" t="s">
        <v>1409</v>
      </c>
      <c r="G239" s="222" t="s">
        <v>678</v>
      </c>
      <c r="H239" s="223">
        <v>2</v>
      </c>
      <c r="I239" s="224"/>
      <c r="J239" s="225">
        <f>ROUND(I239*H239,2)</f>
        <v>0</v>
      </c>
      <c r="K239" s="221" t="s">
        <v>151</v>
      </c>
      <c r="L239" s="39"/>
      <c r="M239" s="226" t="s">
        <v>1</v>
      </c>
      <c r="N239" s="227" t="s">
        <v>40</v>
      </c>
      <c r="O239" s="82"/>
      <c r="P239" s="228">
        <f>O239*H239</f>
        <v>0</v>
      </c>
      <c r="Q239" s="228">
        <v>0.02258</v>
      </c>
      <c r="R239" s="228">
        <f>Q239*H239</f>
        <v>0.04516</v>
      </c>
      <c r="S239" s="228">
        <v>0</v>
      </c>
      <c r="T239" s="229">
        <f>S239*H239</f>
        <v>0</v>
      </c>
      <c r="AR239" s="230" t="s">
        <v>152</v>
      </c>
      <c r="AT239" s="230" t="s">
        <v>147</v>
      </c>
      <c r="AU239" s="230" t="s">
        <v>85</v>
      </c>
      <c r="AY239" s="13" t="s">
        <v>144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3" t="s">
        <v>83</v>
      </c>
      <c r="BK239" s="231">
        <f>ROUND(I239*H239,2)</f>
        <v>0</v>
      </c>
      <c r="BL239" s="13" t="s">
        <v>152</v>
      </c>
      <c r="BM239" s="230" t="s">
        <v>1627</v>
      </c>
    </row>
    <row r="240" spans="2:65" s="1" customFormat="1" ht="16.5" customHeight="1">
      <c r="B240" s="34"/>
      <c r="C240" s="219" t="s">
        <v>689</v>
      </c>
      <c r="D240" s="219" t="s">
        <v>147</v>
      </c>
      <c r="E240" s="220" t="s">
        <v>375</v>
      </c>
      <c r="F240" s="221" t="s">
        <v>376</v>
      </c>
      <c r="G240" s="222" t="s">
        <v>214</v>
      </c>
      <c r="H240" s="223">
        <v>34</v>
      </c>
      <c r="I240" s="224"/>
      <c r="J240" s="225">
        <f>ROUND(I240*H240,2)</f>
        <v>0</v>
      </c>
      <c r="K240" s="221" t="s">
        <v>151</v>
      </c>
      <c r="L240" s="39"/>
      <c r="M240" s="226" t="s">
        <v>1</v>
      </c>
      <c r="N240" s="227" t="s">
        <v>40</v>
      </c>
      <c r="O240" s="82"/>
      <c r="P240" s="228">
        <f>O240*H240</f>
        <v>0</v>
      </c>
      <c r="Q240" s="228">
        <v>3E-05</v>
      </c>
      <c r="R240" s="228">
        <f>Q240*H240</f>
        <v>0.00102</v>
      </c>
      <c r="S240" s="228">
        <v>0</v>
      </c>
      <c r="T240" s="229">
        <f>S240*H240</f>
        <v>0</v>
      </c>
      <c r="AR240" s="230" t="s">
        <v>152</v>
      </c>
      <c r="AT240" s="230" t="s">
        <v>147</v>
      </c>
      <c r="AU240" s="230" t="s">
        <v>85</v>
      </c>
      <c r="AY240" s="13" t="s">
        <v>144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3" t="s">
        <v>83</v>
      </c>
      <c r="BK240" s="231">
        <f>ROUND(I240*H240,2)</f>
        <v>0</v>
      </c>
      <c r="BL240" s="13" t="s">
        <v>152</v>
      </c>
      <c r="BM240" s="230" t="s">
        <v>1628</v>
      </c>
    </row>
    <row r="241" spans="2:65" s="1" customFormat="1" ht="16.5" customHeight="1">
      <c r="B241" s="34"/>
      <c r="C241" s="219" t="s">
        <v>946</v>
      </c>
      <c r="D241" s="219" t="s">
        <v>147</v>
      </c>
      <c r="E241" s="220" t="s">
        <v>1102</v>
      </c>
      <c r="F241" s="221" t="s">
        <v>1103</v>
      </c>
      <c r="G241" s="222" t="s">
        <v>214</v>
      </c>
      <c r="H241" s="223">
        <v>2</v>
      </c>
      <c r="I241" s="224"/>
      <c r="J241" s="225">
        <f>ROUND(I241*H241,2)</f>
        <v>0</v>
      </c>
      <c r="K241" s="221" t="s">
        <v>151</v>
      </c>
      <c r="L241" s="39"/>
      <c r="M241" s="226" t="s">
        <v>1</v>
      </c>
      <c r="N241" s="227" t="s">
        <v>40</v>
      </c>
      <c r="O241" s="82"/>
      <c r="P241" s="228">
        <f>O241*H241</f>
        <v>0</v>
      </c>
      <c r="Q241" s="228">
        <v>3E-05</v>
      </c>
      <c r="R241" s="228">
        <f>Q241*H241</f>
        <v>6E-05</v>
      </c>
      <c r="S241" s="228">
        <v>0</v>
      </c>
      <c r="T241" s="229">
        <f>S241*H241</f>
        <v>0</v>
      </c>
      <c r="AR241" s="230" t="s">
        <v>152</v>
      </c>
      <c r="AT241" s="230" t="s">
        <v>147</v>
      </c>
      <c r="AU241" s="230" t="s">
        <v>85</v>
      </c>
      <c r="AY241" s="13" t="s">
        <v>144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3" t="s">
        <v>83</v>
      </c>
      <c r="BK241" s="231">
        <f>ROUND(I241*H241,2)</f>
        <v>0</v>
      </c>
      <c r="BL241" s="13" t="s">
        <v>152</v>
      </c>
      <c r="BM241" s="230" t="s">
        <v>1629</v>
      </c>
    </row>
    <row r="242" spans="2:65" s="1" customFormat="1" ht="16.5" customHeight="1">
      <c r="B242" s="34"/>
      <c r="C242" s="219" t="s">
        <v>691</v>
      </c>
      <c r="D242" s="219" t="s">
        <v>147</v>
      </c>
      <c r="E242" s="220" t="s">
        <v>686</v>
      </c>
      <c r="F242" s="221" t="s">
        <v>687</v>
      </c>
      <c r="G242" s="222" t="s">
        <v>214</v>
      </c>
      <c r="H242" s="223">
        <v>2</v>
      </c>
      <c r="I242" s="224"/>
      <c r="J242" s="225">
        <f>ROUND(I242*H242,2)</f>
        <v>0</v>
      </c>
      <c r="K242" s="221" t="s">
        <v>151</v>
      </c>
      <c r="L242" s="39"/>
      <c r="M242" s="226" t="s">
        <v>1</v>
      </c>
      <c r="N242" s="227" t="s">
        <v>40</v>
      </c>
      <c r="O242" s="82"/>
      <c r="P242" s="228">
        <f>O242*H242</f>
        <v>0</v>
      </c>
      <c r="Q242" s="228">
        <v>8E-05</v>
      </c>
      <c r="R242" s="228">
        <f>Q242*H242</f>
        <v>0.00016</v>
      </c>
      <c r="S242" s="228">
        <v>0</v>
      </c>
      <c r="T242" s="229">
        <f>S242*H242</f>
        <v>0</v>
      </c>
      <c r="AR242" s="230" t="s">
        <v>152</v>
      </c>
      <c r="AT242" s="230" t="s">
        <v>147</v>
      </c>
      <c r="AU242" s="230" t="s">
        <v>85</v>
      </c>
      <c r="AY242" s="13" t="s">
        <v>144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3" t="s">
        <v>83</v>
      </c>
      <c r="BK242" s="231">
        <f>ROUND(I242*H242,2)</f>
        <v>0</v>
      </c>
      <c r="BL242" s="13" t="s">
        <v>152</v>
      </c>
      <c r="BM242" s="230" t="s">
        <v>1630</v>
      </c>
    </row>
    <row r="243" spans="2:65" s="1" customFormat="1" ht="16.5" customHeight="1">
      <c r="B243" s="34"/>
      <c r="C243" s="219" t="s">
        <v>1308</v>
      </c>
      <c r="D243" s="219" t="s">
        <v>147</v>
      </c>
      <c r="E243" s="220" t="s">
        <v>379</v>
      </c>
      <c r="F243" s="221" t="s">
        <v>380</v>
      </c>
      <c r="G243" s="222" t="s">
        <v>214</v>
      </c>
      <c r="H243" s="223">
        <v>24</v>
      </c>
      <c r="I243" s="224"/>
      <c r="J243" s="225">
        <f>ROUND(I243*H243,2)</f>
        <v>0</v>
      </c>
      <c r="K243" s="221" t="s">
        <v>151</v>
      </c>
      <c r="L243" s="39"/>
      <c r="M243" s="226" t="s">
        <v>1</v>
      </c>
      <c r="N243" s="227" t="s">
        <v>40</v>
      </c>
      <c r="O243" s="82"/>
      <c r="P243" s="228">
        <f>O243*H243</f>
        <v>0</v>
      </c>
      <c r="Q243" s="228">
        <v>0.0001</v>
      </c>
      <c r="R243" s="228">
        <f>Q243*H243</f>
        <v>0.0024000000000000002</v>
      </c>
      <c r="S243" s="228">
        <v>0</v>
      </c>
      <c r="T243" s="229">
        <f>S243*H243</f>
        <v>0</v>
      </c>
      <c r="AR243" s="230" t="s">
        <v>152</v>
      </c>
      <c r="AT243" s="230" t="s">
        <v>147</v>
      </c>
      <c r="AU243" s="230" t="s">
        <v>85</v>
      </c>
      <c r="AY243" s="13" t="s">
        <v>144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3" t="s">
        <v>83</v>
      </c>
      <c r="BK243" s="231">
        <f>ROUND(I243*H243,2)</f>
        <v>0</v>
      </c>
      <c r="BL243" s="13" t="s">
        <v>152</v>
      </c>
      <c r="BM243" s="230" t="s">
        <v>1631</v>
      </c>
    </row>
    <row r="244" spans="2:65" s="1" customFormat="1" ht="16.5" customHeight="1">
      <c r="B244" s="34"/>
      <c r="C244" s="219" t="s">
        <v>554</v>
      </c>
      <c r="D244" s="219" t="s">
        <v>147</v>
      </c>
      <c r="E244" s="220" t="s">
        <v>383</v>
      </c>
      <c r="F244" s="221" t="s">
        <v>384</v>
      </c>
      <c r="G244" s="222" t="s">
        <v>214</v>
      </c>
      <c r="H244" s="223">
        <v>2</v>
      </c>
      <c r="I244" s="224"/>
      <c r="J244" s="225">
        <f>ROUND(I244*H244,2)</f>
        <v>0</v>
      </c>
      <c r="K244" s="221" t="s">
        <v>151</v>
      </c>
      <c r="L244" s="39"/>
      <c r="M244" s="226" t="s">
        <v>1</v>
      </c>
      <c r="N244" s="227" t="s">
        <v>40</v>
      </c>
      <c r="O244" s="82"/>
      <c r="P244" s="228">
        <f>O244*H244</f>
        <v>0</v>
      </c>
      <c r="Q244" s="228">
        <v>0.00014</v>
      </c>
      <c r="R244" s="228">
        <f>Q244*H244</f>
        <v>0.00028</v>
      </c>
      <c r="S244" s="228">
        <v>0</v>
      </c>
      <c r="T244" s="229">
        <f>S244*H244</f>
        <v>0</v>
      </c>
      <c r="AR244" s="230" t="s">
        <v>152</v>
      </c>
      <c r="AT244" s="230" t="s">
        <v>147</v>
      </c>
      <c r="AU244" s="230" t="s">
        <v>85</v>
      </c>
      <c r="AY244" s="13" t="s">
        <v>144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3" t="s">
        <v>83</v>
      </c>
      <c r="BK244" s="231">
        <f>ROUND(I244*H244,2)</f>
        <v>0</v>
      </c>
      <c r="BL244" s="13" t="s">
        <v>152</v>
      </c>
      <c r="BM244" s="230" t="s">
        <v>1632</v>
      </c>
    </row>
    <row r="245" spans="2:65" s="1" customFormat="1" ht="16.5" customHeight="1">
      <c r="B245" s="34"/>
      <c r="C245" s="219" t="s">
        <v>556</v>
      </c>
      <c r="D245" s="219" t="s">
        <v>147</v>
      </c>
      <c r="E245" s="220" t="s">
        <v>1125</v>
      </c>
      <c r="F245" s="221" t="s">
        <v>1126</v>
      </c>
      <c r="G245" s="222" t="s">
        <v>214</v>
      </c>
      <c r="H245" s="223">
        <v>2</v>
      </c>
      <c r="I245" s="224"/>
      <c r="J245" s="225">
        <f>ROUND(I245*H245,2)</f>
        <v>0</v>
      </c>
      <c r="K245" s="221" t="s">
        <v>151</v>
      </c>
      <c r="L245" s="39"/>
      <c r="M245" s="226" t="s">
        <v>1</v>
      </c>
      <c r="N245" s="227" t="s">
        <v>40</v>
      </c>
      <c r="O245" s="82"/>
      <c r="P245" s="228">
        <f>O245*H245</f>
        <v>0</v>
      </c>
      <c r="Q245" s="228">
        <v>0.00021</v>
      </c>
      <c r="R245" s="228">
        <f>Q245*H245</f>
        <v>0.00042</v>
      </c>
      <c r="S245" s="228">
        <v>0</v>
      </c>
      <c r="T245" s="229">
        <f>S245*H245</f>
        <v>0</v>
      </c>
      <c r="AR245" s="230" t="s">
        <v>152</v>
      </c>
      <c r="AT245" s="230" t="s">
        <v>147</v>
      </c>
      <c r="AU245" s="230" t="s">
        <v>85</v>
      </c>
      <c r="AY245" s="13" t="s">
        <v>144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3" t="s">
        <v>83</v>
      </c>
      <c r="BK245" s="231">
        <f>ROUND(I245*H245,2)</f>
        <v>0</v>
      </c>
      <c r="BL245" s="13" t="s">
        <v>152</v>
      </c>
      <c r="BM245" s="230" t="s">
        <v>1633</v>
      </c>
    </row>
    <row r="246" spans="2:65" s="1" customFormat="1" ht="24" customHeight="1">
      <c r="B246" s="34"/>
      <c r="C246" s="219" t="s">
        <v>811</v>
      </c>
      <c r="D246" s="219" t="s">
        <v>147</v>
      </c>
      <c r="E246" s="220" t="s">
        <v>700</v>
      </c>
      <c r="F246" s="221" t="s">
        <v>701</v>
      </c>
      <c r="G246" s="222" t="s">
        <v>214</v>
      </c>
      <c r="H246" s="223">
        <v>2</v>
      </c>
      <c r="I246" s="224"/>
      <c r="J246" s="225">
        <f>ROUND(I246*H246,2)</f>
        <v>0</v>
      </c>
      <c r="K246" s="221" t="s">
        <v>151</v>
      </c>
      <c r="L246" s="39"/>
      <c r="M246" s="226" t="s">
        <v>1</v>
      </c>
      <c r="N246" s="227" t="s">
        <v>40</v>
      </c>
      <c r="O246" s="82"/>
      <c r="P246" s="228">
        <f>O246*H246</f>
        <v>0</v>
      </c>
      <c r="Q246" s="228">
        <v>0.00018</v>
      </c>
      <c r="R246" s="228">
        <f>Q246*H246</f>
        <v>0.00036</v>
      </c>
      <c r="S246" s="228">
        <v>0</v>
      </c>
      <c r="T246" s="229">
        <f>S246*H246</f>
        <v>0</v>
      </c>
      <c r="AR246" s="230" t="s">
        <v>152</v>
      </c>
      <c r="AT246" s="230" t="s">
        <v>147</v>
      </c>
      <c r="AU246" s="230" t="s">
        <v>85</v>
      </c>
      <c r="AY246" s="13" t="s">
        <v>144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3" t="s">
        <v>83</v>
      </c>
      <c r="BK246" s="231">
        <f>ROUND(I246*H246,2)</f>
        <v>0</v>
      </c>
      <c r="BL246" s="13" t="s">
        <v>152</v>
      </c>
      <c r="BM246" s="230" t="s">
        <v>1634</v>
      </c>
    </row>
    <row r="247" spans="2:65" s="1" customFormat="1" ht="24" customHeight="1">
      <c r="B247" s="34"/>
      <c r="C247" s="219" t="s">
        <v>445</v>
      </c>
      <c r="D247" s="219" t="s">
        <v>147</v>
      </c>
      <c r="E247" s="220" t="s">
        <v>1105</v>
      </c>
      <c r="F247" s="221" t="s">
        <v>697</v>
      </c>
      <c r="G247" s="222" t="s">
        <v>214</v>
      </c>
      <c r="H247" s="223">
        <v>1</v>
      </c>
      <c r="I247" s="224"/>
      <c r="J247" s="225">
        <f>ROUND(I247*H247,2)</f>
        <v>0</v>
      </c>
      <c r="K247" s="221" t="s">
        <v>1</v>
      </c>
      <c r="L247" s="39"/>
      <c r="M247" s="226" t="s">
        <v>1</v>
      </c>
      <c r="N247" s="227" t="s">
        <v>40</v>
      </c>
      <c r="O247" s="82"/>
      <c r="P247" s="228">
        <f>O247*H247</f>
        <v>0</v>
      </c>
      <c r="Q247" s="228">
        <v>0.00018</v>
      </c>
      <c r="R247" s="228">
        <f>Q247*H247</f>
        <v>0.00018</v>
      </c>
      <c r="S247" s="228">
        <v>0</v>
      </c>
      <c r="T247" s="229">
        <f>S247*H247</f>
        <v>0</v>
      </c>
      <c r="AR247" s="230" t="s">
        <v>152</v>
      </c>
      <c r="AT247" s="230" t="s">
        <v>147</v>
      </c>
      <c r="AU247" s="230" t="s">
        <v>85</v>
      </c>
      <c r="AY247" s="13" t="s">
        <v>144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3" t="s">
        <v>83</v>
      </c>
      <c r="BK247" s="231">
        <f>ROUND(I247*H247,2)</f>
        <v>0</v>
      </c>
      <c r="BL247" s="13" t="s">
        <v>152</v>
      </c>
      <c r="BM247" s="230" t="s">
        <v>1635</v>
      </c>
    </row>
    <row r="248" spans="2:65" s="1" customFormat="1" ht="24" customHeight="1">
      <c r="B248" s="34"/>
      <c r="C248" s="219" t="s">
        <v>699</v>
      </c>
      <c r="D248" s="219" t="s">
        <v>147</v>
      </c>
      <c r="E248" s="220" t="s">
        <v>395</v>
      </c>
      <c r="F248" s="221" t="s">
        <v>396</v>
      </c>
      <c r="G248" s="222" t="s">
        <v>214</v>
      </c>
      <c r="H248" s="223">
        <v>34</v>
      </c>
      <c r="I248" s="224"/>
      <c r="J248" s="225">
        <f>ROUND(I248*H248,2)</f>
        <v>0</v>
      </c>
      <c r="K248" s="221" t="s">
        <v>151</v>
      </c>
      <c r="L248" s="39"/>
      <c r="M248" s="226" t="s">
        <v>1</v>
      </c>
      <c r="N248" s="227" t="s">
        <v>40</v>
      </c>
      <c r="O248" s="82"/>
      <c r="P248" s="228">
        <f>O248*H248</f>
        <v>0</v>
      </c>
      <c r="Q248" s="228">
        <v>0.00022</v>
      </c>
      <c r="R248" s="228">
        <f>Q248*H248</f>
        <v>0.0074800000000000005</v>
      </c>
      <c r="S248" s="228">
        <v>0</v>
      </c>
      <c r="T248" s="229">
        <f>S248*H248</f>
        <v>0</v>
      </c>
      <c r="AR248" s="230" t="s">
        <v>152</v>
      </c>
      <c r="AT248" s="230" t="s">
        <v>147</v>
      </c>
      <c r="AU248" s="230" t="s">
        <v>85</v>
      </c>
      <c r="AY248" s="13" t="s">
        <v>144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3" t="s">
        <v>83</v>
      </c>
      <c r="BK248" s="231">
        <f>ROUND(I248*H248,2)</f>
        <v>0</v>
      </c>
      <c r="BL248" s="13" t="s">
        <v>152</v>
      </c>
      <c r="BM248" s="230" t="s">
        <v>1636</v>
      </c>
    </row>
    <row r="249" spans="2:65" s="1" customFormat="1" ht="24" customHeight="1">
      <c r="B249" s="34"/>
      <c r="C249" s="219" t="s">
        <v>1080</v>
      </c>
      <c r="D249" s="219" t="s">
        <v>147</v>
      </c>
      <c r="E249" s="220" t="s">
        <v>1109</v>
      </c>
      <c r="F249" s="221" t="s">
        <v>1110</v>
      </c>
      <c r="G249" s="222" t="s">
        <v>214</v>
      </c>
      <c r="H249" s="223">
        <v>2</v>
      </c>
      <c r="I249" s="224"/>
      <c r="J249" s="225">
        <f>ROUND(I249*H249,2)</f>
        <v>0</v>
      </c>
      <c r="K249" s="221" t="s">
        <v>151</v>
      </c>
      <c r="L249" s="39"/>
      <c r="M249" s="226" t="s">
        <v>1</v>
      </c>
      <c r="N249" s="227" t="s">
        <v>40</v>
      </c>
      <c r="O249" s="82"/>
      <c r="P249" s="228">
        <f>O249*H249</f>
        <v>0</v>
      </c>
      <c r="Q249" s="228">
        <v>0.00027</v>
      </c>
      <c r="R249" s="228">
        <f>Q249*H249</f>
        <v>0.00054</v>
      </c>
      <c r="S249" s="228">
        <v>0</v>
      </c>
      <c r="T249" s="229">
        <f>S249*H249</f>
        <v>0</v>
      </c>
      <c r="AR249" s="230" t="s">
        <v>152</v>
      </c>
      <c r="AT249" s="230" t="s">
        <v>147</v>
      </c>
      <c r="AU249" s="230" t="s">
        <v>85</v>
      </c>
      <c r="AY249" s="13" t="s">
        <v>144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3" t="s">
        <v>83</v>
      </c>
      <c r="BK249" s="231">
        <f>ROUND(I249*H249,2)</f>
        <v>0</v>
      </c>
      <c r="BL249" s="13" t="s">
        <v>152</v>
      </c>
      <c r="BM249" s="230" t="s">
        <v>1637</v>
      </c>
    </row>
    <row r="250" spans="2:65" s="1" customFormat="1" ht="16.5" customHeight="1">
      <c r="B250" s="34"/>
      <c r="C250" s="219" t="s">
        <v>675</v>
      </c>
      <c r="D250" s="219" t="s">
        <v>147</v>
      </c>
      <c r="E250" s="220" t="s">
        <v>704</v>
      </c>
      <c r="F250" s="221" t="s">
        <v>705</v>
      </c>
      <c r="G250" s="222" t="s">
        <v>214</v>
      </c>
      <c r="H250" s="223">
        <v>2</v>
      </c>
      <c r="I250" s="224"/>
      <c r="J250" s="225">
        <f>ROUND(I250*H250,2)</f>
        <v>0</v>
      </c>
      <c r="K250" s="221" t="s">
        <v>151</v>
      </c>
      <c r="L250" s="39"/>
      <c r="M250" s="226" t="s">
        <v>1</v>
      </c>
      <c r="N250" s="227" t="s">
        <v>40</v>
      </c>
      <c r="O250" s="82"/>
      <c r="P250" s="228">
        <f>O250*H250</f>
        <v>0</v>
      </c>
      <c r="Q250" s="228">
        <v>0.00021</v>
      </c>
      <c r="R250" s="228">
        <f>Q250*H250</f>
        <v>0.00042</v>
      </c>
      <c r="S250" s="228">
        <v>0</v>
      </c>
      <c r="T250" s="229">
        <f>S250*H250</f>
        <v>0</v>
      </c>
      <c r="AR250" s="230" t="s">
        <v>152</v>
      </c>
      <c r="AT250" s="230" t="s">
        <v>147</v>
      </c>
      <c r="AU250" s="230" t="s">
        <v>85</v>
      </c>
      <c r="AY250" s="13" t="s">
        <v>144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3" t="s">
        <v>83</v>
      </c>
      <c r="BK250" s="231">
        <f>ROUND(I250*H250,2)</f>
        <v>0</v>
      </c>
      <c r="BL250" s="13" t="s">
        <v>152</v>
      </c>
      <c r="BM250" s="230" t="s">
        <v>1638</v>
      </c>
    </row>
    <row r="251" spans="2:65" s="1" customFormat="1" ht="16.5" customHeight="1">
      <c r="B251" s="34"/>
      <c r="C251" s="219" t="s">
        <v>693</v>
      </c>
      <c r="D251" s="219" t="s">
        <v>147</v>
      </c>
      <c r="E251" s="220" t="s">
        <v>399</v>
      </c>
      <c r="F251" s="221" t="s">
        <v>400</v>
      </c>
      <c r="G251" s="222" t="s">
        <v>214</v>
      </c>
      <c r="H251" s="223">
        <v>24</v>
      </c>
      <c r="I251" s="224"/>
      <c r="J251" s="225">
        <f>ROUND(I251*H251,2)</f>
        <v>0</v>
      </c>
      <c r="K251" s="221" t="s">
        <v>151</v>
      </c>
      <c r="L251" s="39"/>
      <c r="M251" s="226" t="s">
        <v>1</v>
      </c>
      <c r="N251" s="227" t="s">
        <v>40</v>
      </c>
      <c r="O251" s="82"/>
      <c r="P251" s="228">
        <f>O251*H251</f>
        <v>0</v>
      </c>
      <c r="Q251" s="228">
        <v>0.00034</v>
      </c>
      <c r="R251" s="228">
        <f>Q251*H251</f>
        <v>0.00816</v>
      </c>
      <c r="S251" s="228">
        <v>0</v>
      </c>
      <c r="T251" s="229">
        <f>S251*H251</f>
        <v>0</v>
      </c>
      <c r="AR251" s="230" t="s">
        <v>152</v>
      </c>
      <c r="AT251" s="230" t="s">
        <v>147</v>
      </c>
      <c r="AU251" s="230" t="s">
        <v>85</v>
      </c>
      <c r="AY251" s="13" t="s">
        <v>144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3" t="s">
        <v>83</v>
      </c>
      <c r="BK251" s="231">
        <f>ROUND(I251*H251,2)</f>
        <v>0</v>
      </c>
      <c r="BL251" s="13" t="s">
        <v>152</v>
      </c>
      <c r="BM251" s="230" t="s">
        <v>1639</v>
      </c>
    </row>
    <row r="252" spans="2:65" s="1" customFormat="1" ht="16.5" customHeight="1">
      <c r="B252" s="34"/>
      <c r="C252" s="219" t="s">
        <v>683</v>
      </c>
      <c r="D252" s="219" t="s">
        <v>147</v>
      </c>
      <c r="E252" s="220" t="s">
        <v>403</v>
      </c>
      <c r="F252" s="221" t="s">
        <v>404</v>
      </c>
      <c r="G252" s="222" t="s">
        <v>214</v>
      </c>
      <c r="H252" s="223">
        <v>2</v>
      </c>
      <c r="I252" s="224"/>
      <c r="J252" s="225">
        <f>ROUND(I252*H252,2)</f>
        <v>0</v>
      </c>
      <c r="K252" s="221" t="s">
        <v>151</v>
      </c>
      <c r="L252" s="39"/>
      <c r="M252" s="226" t="s">
        <v>1</v>
      </c>
      <c r="N252" s="227" t="s">
        <v>40</v>
      </c>
      <c r="O252" s="82"/>
      <c r="P252" s="228">
        <f>O252*H252</f>
        <v>0</v>
      </c>
      <c r="Q252" s="228">
        <v>0.0005</v>
      </c>
      <c r="R252" s="228">
        <f>Q252*H252</f>
        <v>0.001</v>
      </c>
      <c r="S252" s="228">
        <v>0</v>
      </c>
      <c r="T252" s="229">
        <f>S252*H252</f>
        <v>0</v>
      </c>
      <c r="AR252" s="230" t="s">
        <v>152</v>
      </c>
      <c r="AT252" s="230" t="s">
        <v>147</v>
      </c>
      <c r="AU252" s="230" t="s">
        <v>85</v>
      </c>
      <c r="AY252" s="13" t="s">
        <v>144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3" t="s">
        <v>83</v>
      </c>
      <c r="BK252" s="231">
        <f>ROUND(I252*H252,2)</f>
        <v>0</v>
      </c>
      <c r="BL252" s="13" t="s">
        <v>152</v>
      </c>
      <c r="BM252" s="230" t="s">
        <v>1640</v>
      </c>
    </row>
    <row r="253" spans="2:65" s="1" customFormat="1" ht="24" customHeight="1">
      <c r="B253" s="34"/>
      <c r="C253" s="219" t="s">
        <v>685</v>
      </c>
      <c r="D253" s="219" t="s">
        <v>147</v>
      </c>
      <c r="E253" s="220" t="s">
        <v>1118</v>
      </c>
      <c r="F253" s="221" t="s">
        <v>1119</v>
      </c>
      <c r="G253" s="222" t="s">
        <v>214</v>
      </c>
      <c r="H253" s="223">
        <v>2</v>
      </c>
      <c r="I253" s="224"/>
      <c r="J253" s="225">
        <f>ROUND(I253*H253,2)</f>
        <v>0</v>
      </c>
      <c r="K253" s="221" t="s">
        <v>151</v>
      </c>
      <c r="L253" s="39"/>
      <c r="M253" s="226" t="s">
        <v>1</v>
      </c>
      <c r="N253" s="227" t="s">
        <v>40</v>
      </c>
      <c r="O253" s="82"/>
      <c r="P253" s="228">
        <f>O253*H253</f>
        <v>0</v>
      </c>
      <c r="Q253" s="228">
        <v>0.0007</v>
      </c>
      <c r="R253" s="228">
        <f>Q253*H253</f>
        <v>0.0014</v>
      </c>
      <c r="S253" s="228">
        <v>0</v>
      </c>
      <c r="T253" s="229">
        <f>S253*H253</f>
        <v>0</v>
      </c>
      <c r="AR253" s="230" t="s">
        <v>152</v>
      </c>
      <c r="AT253" s="230" t="s">
        <v>147</v>
      </c>
      <c r="AU253" s="230" t="s">
        <v>85</v>
      </c>
      <c r="AY253" s="13" t="s">
        <v>144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3" t="s">
        <v>83</v>
      </c>
      <c r="BK253" s="231">
        <f>ROUND(I253*H253,2)</f>
        <v>0</v>
      </c>
      <c r="BL253" s="13" t="s">
        <v>152</v>
      </c>
      <c r="BM253" s="230" t="s">
        <v>1641</v>
      </c>
    </row>
    <row r="254" spans="2:65" s="1" customFormat="1" ht="24" customHeight="1">
      <c r="B254" s="34"/>
      <c r="C254" s="219" t="s">
        <v>774</v>
      </c>
      <c r="D254" s="219" t="s">
        <v>147</v>
      </c>
      <c r="E254" s="220" t="s">
        <v>1433</v>
      </c>
      <c r="F254" s="221" t="s">
        <v>1434</v>
      </c>
      <c r="G254" s="222" t="s">
        <v>214</v>
      </c>
      <c r="H254" s="223">
        <v>4</v>
      </c>
      <c r="I254" s="224"/>
      <c r="J254" s="225">
        <f>ROUND(I254*H254,2)</f>
        <v>0</v>
      </c>
      <c r="K254" s="221" t="s">
        <v>151</v>
      </c>
      <c r="L254" s="39"/>
      <c r="M254" s="226" t="s">
        <v>1</v>
      </c>
      <c r="N254" s="227" t="s">
        <v>40</v>
      </c>
      <c r="O254" s="82"/>
      <c r="P254" s="228">
        <f>O254*H254</f>
        <v>0</v>
      </c>
      <c r="Q254" s="228">
        <v>0.00107</v>
      </c>
      <c r="R254" s="228">
        <f>Q254*H254</f>
        <v>0.00428</v>
      </c>
      <c r="S254" s="228">
        <v>0</v>
      </c>
      <c r="T254" s="229">
        <f>S254*H254</f>
        <v>0</v>
      </c>
      <c r="AR254" s="230" t="s">
        <v>152</v>
      </c>
      <c r="AT254" s="230" t="s">
        <v>147</v>
      </c>
      <c r="AU254" s="230" t="s">
        <v>85</v>
      </c>
      <c r="AY254" s="13" t="s">
        <v>144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3" t="s">
        <v>83</v>
      </c>
      <c r="BK254" s="231">
        <f>ROUND(I254*H254,2)</f>
        <v>0</v>
      </c>
      <c r="BL254" s="13" t="s">
        <v>152</v>
      </c>
      <c r="BM254" s="230" t="s">
        <v>1642</v>
      </c>
    </row>
    <row r="255" spans="2:65" s="1" customFormat="1" ht="16.5" customHeight="1">
      <c r="B255" s="34"/>
      <c r="C255" s="219" t="s">
        <v>796</v>
      </c>
      <c r="D255" s="219" t="s">
        <v>147</v>
      </c>
      <c r="E255" s="220" t="s">
        <v>411</v>
      </c>
      <c r="F255" s="221" t="s">
        <v>710</v>
      </c>
      <c r="G255" s="222" t="s">
        <v>199</v>
      </c>
      <c r="H255" s="223">
        <v>0.108</v>
      </c>
      <c r="I255" s="224"/>
      <c r="J255" s="225">
        <f>ROUND(I255*H255,2)</f>
        <v>0</v>
      </c>
      <c r="K255" s="221" t="s">
        <v>151</v>
      </c>
      <c r="L255" s="39"/>
      <c r="M255" s="226" t="s">
        <v>1</v>
      </c>
      <c r="N255" s="227" t="s">
        <v>40</v>
      </c>
      <c r="O255" s="8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AR255" s="230" t="s">
        <v>152</v>
      </c>
      <c r="AT255" s="230" t="s">
        <v>147</v>
      </c>
      <c r="AU255" s="230" t="s">
        <v>85</v>
      </c>
      <c r="AY255" s="13" t="s">
        <v>144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3" t="s">
        <v>83</v>
      </c>
      <c r="BK255" s="231">
        <f>ROUND(I255*H255,2)</f>
        <v>0</v>
      </c>
      <c r="BL255" s="13" t="s">
        <v>152</v>
      </c>
      <c r="BM255" s="230" t="s">
        <v>1643</v>
      </c>
    </row>
    <row r="256" spans="2:65" s="1" customFormat="1" ht="24" customHeight="1">
      <c r="B256" s="34"/>
      <c r="C256" s="219" t="s">
        <v>860</v>
      </c>
      <c r="D256" s="219" t="s">
        <v>147</v>
      </c>
      <c r="E256" s="220" t="s">
        <v>415</v>
      </c>
      <c r="F256" s="221" t="s">
        <v>416</v>
      </c>
      <c r="G256" s="222" t="s">
        <v>199</v>
      </c>
      <c r="H256" s="223">
        <v>0.108</v>
      </c>
      <c r="I256" s="224"/>
      <c r="J256" s="225">
        <f>ROUND(I256*H256,2)</f>
        <v>0</v>
      </c>
      <c r="K256" s="221" t="s">
        <v>151</v>
      </c>
      <c r="L256" s="39"/>
      <c r="M256" s="226" t="s">
        <v>1</v>
      </c>
      <c r="N256" s="227" t="s">
        <v>40</v>
      </c>
      <c r="O256" s="8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AR256" s="230" t="s">
        <v>152</v>
      </c>
      <c r="AT256" s="230" t="s">
        <v>147</v>
      </c>
      <c r="AU256" s="230" t="s">
        <v>85</v>
      </c>
      <c r="AY256" s="13" t="s">
        <v>144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3" t="s">
        <v>83</v>
      </c>
      <c r="BK256" s="231">
        <f>ROUND(I256*H256,2)</f>
        <v>0</v>
      </c>
      <c r="BL256" s="13" t="s">
        <v>152</v>
      </c>
      <c r="BM256" s="230" t="s">
        <v>1644</v>
      </c>
    </row>
    <row r="257" spans="2:63" s="11" customFormat="1" ht="22.8" customHeight="1">
      <c r="B257" s="203"/>
      <c r="C257" s="204"/>
      <c r="D257" s="205" t="s">
        <v>74</v>
      </c>
      <c r="E257" s="217" t="s">
        <v>418</v>
      </c>
      <c r="F257" s="217" t="s">
        <v>419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SUM(P258:P271)</f>
        <v>0</v>
      </c>
      <c r="Q257" s="211"/>
      <c r="R257" s="212">
        <f>SUM(R258:R271)</f>
        <v>0</v>
      </c>
      <c r="S257" s="211"/>
      <c r="T257" s="213">
        <f>SUM(T258:T271)</f>
        <v>0</v>
      </c>
      <c r="AR257" s="214" t="s">
        <v>85</v>
      </c>
      <c r="AT257" s="215" t="s">
        <v>74</v>
      </c>
      <c r="AU257" s="215" t="s">
        <v>83</v>
      </c>
      <c r="AY257" s="214" t="s">
        <v>144</v>
      </c>
      <c r="BK257" s="216">
        <f>SUM(BK258:BK271)</f>
        <v>0</v>
      </c>
    </row>
    <row r="258" spans="2:65" s="1" customFormat="1" ht="16.5" customHeight="1">
      <c r="B258" s="34"/>
      <c r="C258" s="232" t="s">
        <v>1101</v>
      </c>
      <c r="D258" s="232" t="s">
        <v>154</v>
      </c>
      <c r="E258" s="233" t="s">
        <v>1645</v>
      </c>
      <c r="F258" s="234" t="s">
        <v>1646</v>
      </c>
      <c r="G258" s="235" t="s">
        <v>150</v>
      </c>
      <c r="H258" s="236">
        <v>42</v>
      </c>
      <c r="I258" s="237"/>
      <c r="J258" s="238">
        <f>ROUND(I258*H258,2)</f>
        <v>0</v>
      </c>
      <c r="K258" s="234" t="s">
        <v>1</v>
      </c>
      <c r="L258" s="239"/>
      <c r="M258" s="240" t="s">
        <v>1</v>
      </c>
      <c r="N258" s="241" t="s">
        <v>40</v>
      </c>
      <c r="O258" s="8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AR258" s="230" t="s">
        <v>157</v>
      </c>
      <c r="AT258" s="230" t="s">
        <v>154</v>
      </c>
      <c r="AU258" s="230" t="s">
        <v>85</v>
      </c>
      <c r="AY258" s="13" t="s">
        <v>144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3" t="s">
        <v>83</v>
      </c>
      <c r="BK258" s="231">
        <f>ROUND(I258*H258,2)</f>
        <v>0</v>
      </c>
      <c r="BL258" s="13" t="s">
        <v>152</v>
      </c>
      <c r="BM258" s="230" t="s">
        <v>1647</v>
      </c>
    </row>
    <row r="259" spans="2:65" s="1" customFormat="1" ht="24" customHeight="1">
      <c r="B259" s="34"/>
      <c r="C259" s="232" t="s">
        <v>1028</v>
      </c>
      <c r="D259" s="232" t="s">
        <v>154</v>
      </c>
      <c r="E259" s="233" t="s">
        <v>1648</v>
      </c>
      <c r="F259" s="234" t="s">
        <v>1649</v>
      </c>
      <c r="G259" s="235" t="s">
        <v>150</v>
      </c>
      <c r="H259" s="236">
        <v>46</v>
      </c>
      <c r="I259" s="237"/>
      <c r="J259" s="238">
        <f>ROUND(I259*H259,2)</f>
        <v>0</v>
      </c>
      <c r="K259" s="234" t="s">
        <v>1</v>
      </c>
      <c r="L259" s="239"/>
      <c r="M259" s="240" t="s">
        <v>1</v>
      </c>
      <c r="N259" s="241" t="s">
        <v>40</v>
      </c>
      <c r="O259" s="8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AR259" s="230" t="s">
        <v>157</v>
      </c>
      <c r="AT259" s="230" t="s">
        <v>154</v>
      </c>
      <c r="AU259" s="230" t="s">
        <v>85</v>
      </c>
      <c r="AY259" s="13" t="s">
        <v>144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3" t="s">
        <v>83</v>
      </c>
      <c r="BK259" s="231">
        <f>ROUND(I259*H259,2)</f>
        <v>0</v>
      </c>
      <c r="BL259" s="13" t="s">
        <v>152</v>
      </c>
      <c r="BM259" s="230" t="s">
        <v>1650</v>
      </c>
    </row>
    <row r="260" spans="2:65" s="1" customFormat="1" ht="16.5" customHeight="1">
      <c r="B260" s="34"/>
      <c r="C260" s="219" t="s">
        <v>832</v>
      </c>
      <c r="D260" s="219" t="s">
        <v>147</v>
      </c>
      <c r="E260" s="220" t="s">
        <v>1651</v>
      </c>
      <c r="F260" s="221" t="s">
        <v>1652</v>
      </c>
      <c r="G260" s="222" t="s">
        <v>150</v>
      </c>
      <c r="H260" s="223">
        <v>7</v>
      </c>
      <c r="I260" s="224"/>
      <c r="J260" s="225">
        <f>ROUND(I260*H260,2)</f>
        <v>0</v>
      </c>
      <c r="K260" s="221" t="s">
        <v>1</v>
      </c>
      <c r="L260" s="39"/>
      <c r="M260" s="226" t="s">
        <v>1</v>
      </c>
      <c r="N260" s="227" t="s">
        <v>40</v>
      </c>
      <c r="O260" s="8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AR260" s="230" t="s">
        <v>152</v>
      </c>
      <c r="AT260" s="230" t="s">
        <v>147</v>
      </c>
      <c r="AU260" s="230" t="s">
        <v>85</v>
      </c>
      <c r="AY260" s="13" t="s">
        <v>144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3" t="s">
        <v>83</v>
      </c>
      <c r="BK260" s="231">
        <f>ROUND(I260*H260,2)</f>
        <v>0</v>
      </c>
      <c r="BL260" s="13" t="s">
        <v>152</v>
      </c>
      <c r="BM260" s="230" t="s">
        <v>1653</v>
      </c>
    </row>
    <row r="261" spans="2:65" s="1" customFormat="1" ht="16.5" customHeight="1">
      <c r="B261" s="34"/>
      <c r="C261" s="219" t="s">
        <v>867</v>
      </c>
      <c r="D261" s="219" t="s">
        <v>147</v>
      </c>
      <c r="E261" s="220" t="s">
        <v>1654</v>
      </c>
      <c r="F261" s="221" t="s">
        <v>1655</v>
      </c>
      <c r="G261" s="222" t="s">
        <v>150</v>
      </c>
      <c r="H261" s="223">
        <v>14</v>
      </c>
      <c r="I261" s="224"/>
      <c r="J261" s="225">
        <f>ROUND(I261*H261,2)</f>
        <v>0</v>
      </c>
      <c r="K261" s="221" t="s">
        <v>1</v>
      </c>
      <c r="L261" s="39"/>
      <c r="M261" s="226" t="s">
        <v>1</v>
      </c>
      <c r="N261" s="227" t="s">
        <v>40</v>
      </c>
      <c r="O261" s="8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AR261" s="230" t="s">
        <v>152</v>
      </c>
      <c r="AT261" s="230" t="s">
        <v>147</v>
      </c>
      <c r="AU261" s="230" t="s">
        <v>85</v>
      </c>
      <c r="AY261" s="13" t="s">
        <v>144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3" t="s">
        <v>83</v>
      </c>
      <c r="BK261" s="231">
        <f>ROUND(I261*H261,2)</f>
        <v>0</v>
      </c>
      <c r="BL261" s="13" t="s">
        <v>152</v>
      </c>
      <c r="BM261" s="230" t="s">
        <v>1656</v>
      </c>
    </row>
    <row r="262" spans="2:65" s="1" customFormat="1" ht="16.5" customHeight="1">
      <c r="B262" s="34"/>
      <c r="C262" s="219" t="s">
        <v>869</v>
      </c>
      <c r="D262" s="219" t="s">
        <v>147</v>
      </c>
      <c r="E262" s="220" t="s">
        <v>1657</v>
      </c>
      <c r="F262" s="221" t="s">
        <v>1658</v>
      </c>
      <c r="G262" s="222" t="s">
        <v>150</v>
      </c>
      <c r="H262" s="223">
        <v>14</v>
      </c>
      <c r="I262" s="224"/>
      <c r="J262" s="225">
        <f>ROUND(I262*H262,2)</f>
        <v>0</v>
      </c>
      <c r="K262" s="221" t="s">
        <v>1</v>
      </c>
      <c r="L262" s="39"/>
      <c r="M262" s="226" t="s">
        <v>1</v>
      </c>
      <c r="N262" s="227" t="s">
        <v>40</v>
      </c>
      <c r="O262" s="8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AR262" s="230" t="s">
        <v>152</v>
      </c>
      <c r="AT262" s="230" t="s">
        <v>147</v>
      </c>
      <c r="AU262" s="230" t="s">
        <v>85</v>
      </c>
      <c r="AY262" s="13" t="s">
        <v>144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3" t="s">
        <v>83</v>
      </c>
      <c r="BK262" s="231">
        <f>ROUND(I262*H262,2)</f>
        <v>0</v>
      </c>
      <c r="BL262" s="13" t="s">
        <v>152</v>
      </c>
      <c r="BM262" s="230" t="s">
        <v>1659</v>
      </c>
    </row>
    <row r="263" spans="2:65" s="1" customFormat="1" ht="16.5" customHeight="1">
      <c r="B263" s="34"/>
      <c r="C263" s="219" t="s">
        <v>925</v>
      </c>
      <c r="D263" s="219" t="s">
        <v>147</v>
      </c>
      <c r="E263" s="220" t="s">
        <v>1660</v>
      </c>
      <c r="F263" s="221" t="s">
        <v>1661</v>
      </c>
      <c r="G263" s="222" t="s">
        <v>150</v>
      </c>
      <c r="H263" s="223">
        <v>7</v>
      </c>
      <c r="I263" s="224"/>
      <c r="J263" s="225">
        <f>ROUND(I263*H263,2)</f>
        <v>0</v>
      </c>
      <c r="K263" s="221" t="s">
        <v>1</v>
      </c>
      <c r="L263" s="39"/>
      <c r="M263" s="226" t="s">
        <v>1</v>
      </c>
      <c r="N263" s="227" t="s">
        <v>40</v>
      </c>
      <c r="O263" s="8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AR263" s="230" t="s">
        <v>152</v>
      </c>
      <c r="AT263" s="230" t="s">
        <v>147</v>
      </c>
      <c r="AU263" s="230" t="s">
        <v>85</v>
      </c>
      <c r="AY263" s="13" t="s">
        <v>144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3" t="s">
        <v>83</v>
      </c>
      <c r="BK263" s="231">
        <f>ROUND(I263*H263,2)</f>
        <v>0</v>
      </c>
      <c r="BL263" s="13" t="s">
        <v>152</v>
      </c>
      <c r="BM263" s="230" t="s">
        <v>1662</v>
      </c>
    </row>
    <row r="264" spans="2:65" s="1" customFormat="1" ht="24" customHeight="1">
      <c r="B264" s="34"/>
      <c r="C264" s="219" t="s">
        <v>764</v>
      </c>
      <c r="D264" s="219" t="s">
        <v>147</v>
      </c>
      <c r="E264" s="220" t="s">
        <v>498</v>
      </c>
      <c r="F264" s="221" t="s">
        <v>926</v>
      </c>
      <c r="G264" s="222" t="s">
        <v>150</v>
      </c>
      <c r="H264" s="223">
        <v>68</v>
      </c>
      <c r="I264" s="224"/>
      <c r="J264" s="225">
        <f>ROUND(I264*H264,2)</f>
        <v>0</v>
      </c>
      <c r="K264" s="221" t="s">
        <v>1</v>
      </c>
      <c r="L264" s="39"/>
      <c r="M264" s="226" t="s">
        <v>1</v>
      </c>
      <c r="N264" s="227" t="s">
        <v>40</v>
      </c>
      <c r="O264" s="8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AR264" s="230" t="s">
        <v>152</v>
      </c>
      <c r="AT264" s="230" t="s">
        <v>147</v>
      </c>
      <c r="AU264" s="230" t="s">
        <v>85</v>
      </c>
      <c r="AY264" s="13" t="s">
        <v>144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3" t="s">
        <v>83</v>
      </c>
      <c r="BK264" s="231">
        <f>ROUND(I264*H264,2)</f>
        <v>0</v>
      </c>
      <c r="BL264" s="13" t="s">
        <v>152</v>
      </c>
      <c r="BM264" s="230" t="s">
        <v>1663</v>
      </c>
    </row>
    <row r="265" spans="2:65" s="1" customFormat="1" ht="16.5" customHeight="1">
      <c r="B265" s="34"/>
      <c r="C265" s="219" t="s">
        <v>560</v>
      </c>
      <c r="D265" s="219" t="s">
        <v>147</v>
      </c>
      <c r="E265" s="220" t="s">
        <v>421</v>
      </c>
      <c r="F265" s="221" t="s">
        <v>422</v>
      </c>
      <c r="G265" s="222" t="s">
        <v>423</v>
      </c>
      <c r="H265" s="223">
        <v>20</v>
      </c>
      <c r="I265" s="224"/>
      <c r="J265" s="225">
        <f>ROUND(I265*H265,2)</f>
        <v>0</v>
      </c>
      <c r="K265" s="221" t="s">
        <v>1</v>
      </c>
      <c r="L265" s="39"/>
      <c r="M265" s="226" t="s">
        <v>1</v>
      </c>
      <c r="N265" s="227" t="s">
        <v>40</v>
      </c>
      <c r="O265" s="8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AR265" s="230" t="s">
        <v>152</v>
      </c>
      <c r="AT265" s="230" t="s">
        <v>147</v>
      </c>
      <c r="AU265" s="230" t="s">
        <v>85</v>
      </c>
      <c r="AY265" s="13" t="s">
        <v>144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3" t="s">
        <v>83</v>
      </c>
      <c r="BK265" s="231">
        <f>ROUND(I265*H265,2)</f>
        <v>0</v>
      </c>
      <c r="BL265" s="13" t="s">
        <v>152</v>
      </c>
      <c r="BM265" s="230" t="s">
        <v>1664</v>
      </c>
    </row>
    <row r="266" spans="2:65" s="1" customFormat="1" ht="16.5" customHeight="1">
      <c r="B266" s="34"/>
      <c r="C266" s="219" t="s">
        <v>564</v>
      </c>
      <c r="D266" s="219" t="s">
        <v>147</v>
      </c>
      <c r="E266" s="220" t="s">
        <v>426</v>
      </c>
      <c r="F266" s="221" t="s">
        <v>427</v>
      </c>
      <c r="G266" s="222" t="s">
        <v>312</v>
      </c>
      <c r="H266" s="223">
        <v>1</v>
      </c>
      <c r="I266" s="224"/>
      <c r="J266" s="225">
        <f>ROUND(I266*H266,2)</f>
        <v>0</v>
      </c>
      <c r="K266" s="221" t="s">
        <v>1</v>
      </c>
      <c r="L266" s="39"/>
      <c r="M266" s="226" t="s">
        <v>1</v>
      </c>
      <c r="N266" s="227" t="s">
        <v>40</v>
      </c>
      <c r="O266" s="8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AR266" s="230" t="s">
        <v>152</v>
      </c>
      <c r="AT266" s="230" t="s">
        <v>147</v>
      </c>
      <c r="AU266" s="230" t="s">
        <v>85</v>
      </c>
      <c r="AY266" s="13" t="s">
        <v>144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3" t="s">
        <v>83</v>
      </c>
      <c r="BK266" s="231">
        <f>ROUND(I266*H266,2)</f>
        <v>0</v>
      </c>
      <c r="BL266" s="13" t="s">
        <v>152</v>
      </c>
      <c r="BM266" s="230" t="s">
        <v>1665</v>
      </c>
    </row>
    <row r="267" spans="2:65" s="1" customFormat="1" ht="16.5" customHeight="1">
      <c r="B267" s="34"/>
      <c r="C267" s="219" t="s">
        <v>605</v>
      </c>
      <c r="D267" s="219" t="s">
        <v>147</v>
      </c>
      <c r="E267" s="220" t="s">
        <v>430</v>
      </c>
      <c r="F267" s="221" t="s">
        <v>431</v>
      </c>
      <c r="G267" s="222" t="s">
        <v>312</v>
      </c>
      <c r="H267" s="223">
        <v>1</v>
      </c>
      <c r="I267" s="224"/>
      <c r="J267" s="225">
        <f>ROUND(I267*H267,2)</f>
        <v>0</v>
      </c>
      <c r="K267" s="221" t="s">
        <v>1</v>
      </c>
      <c r="L267" s="39"/>
      <c r="M267" s="226" t="s">
        <v>1</v>
      </c>
      <c r="N267" s="227" t="s">
        <v>40</v>
      </c>
      <c r="O267" s="8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AR267" s="230" t="s">
        <v>152</v>
      </c>
      <c r="AT267" s="230" t="s">
        <v>147</v>
      </c>
      <c r="AU267" s="230" t="s">
        <v>85</v>
      </c>
      <c r="AY267" s="13" t="s">
        <v>144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3" t="s">
        <v>83</v>
      </c>
      <c r="BK267" s="231">
        <f>ROUND(I267*H267,2)</f>
        <v>0</v>
      </c>
      <c r="BL267" s="13" t="s">
        <v>152</v>
      </c>
      <c r="BM267" s="230" t="s">
        <v>1666</v>
      </c>
    </row>
    <row r="268" spans="2:65" s="1" customFormat="1" ht="16.5" customHeight="1">
      <c r="B268" s="34"/>
      <c r="C268" s="219" t="s">
        <v>609</v>
      </c>
      <c r="D268" s="219" t="s">
        <v>147</v>
      </c>
      <c r="E268" s="220" t="s">
        <v>434</v>
      </c>
      <c r="F268" s="221" t="s">
        <v>435</v>
      </c>
      <c r="G268" s="222" t="s">
        <v>312</v>
      </c>
      <c r="H268" s="223">
        <v>1</v>
      </c>
      <c r="I268" s="224"/>
      <c r="J268" s="225">
        <f>ROUND(I268*H268,2)</f>
        <v>0</v>
      </c>
      <c r="K268" s="221" t="s">
        <v>1</v>
      </c>
      <c r="L268" s="39"/>
      <c r="M268" s="226" t="s">
        <v>1</v>
      </c>
      <c r="N268" s="227" t="s">
        <v>40</v>
      </c>
      <c r="O268" s="8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AR268" s="230" t="s">
        <v>152</v>
      </c>
      <c r="AT268" s="230" t="s">
        <v>147</v>
      </c>
      <c r="AU268" s="230" t="s">
        <v>85</v>
      </c>
      <c r="AY268" s="13" t="s">
        <v>144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3" t="s">
        <v>83</v>
      </c>
      <c r="BK268" s="231">
        <f>ROUND(I268*H268,2)</f>
        <v>0</v>
      </c>
      <c r="BL268" s="13" t="s">
        <v>152</v>
      </c>
      <c r="BM268" s="230" t="s">
        <v>1667</v>
      </c>
    </row>
    <row r="269" spans="2:65" s="1" customFormat="1" ht="16.5" customHeight="1">
      <c r="B269" s="34"/>
      <c r="C269" s="219" t="s">
        <v>1030</v>
      </c>
      <c r="D269" s="219" t="s">
        <v>147</v>
      </c>
      <c r="E269" s="220" t="s">
        <v>438</v>
      </c>
      <c r="F269" s="221" t="s">
        <v>1668</v>
      </c>
      <c r="G269" s="222" t="s">
        <v>1669</v>
      </c>
      <c r="H269" s="223">
        <v>72</v>
      </c>
      <c r="I269" s="224"/>
      <c r="J269" s="225">
        <f>ROUND(I269*H269,2)</f>
        <v>0</v>
      </c>
      <c r="K269" s="221" t="s">
        <v>1</v>
      </c>
      <c r="L269" s="39"/>
      <c r="M269" s="226" t="s">
        <v>1</v>
      </c>
      <c r="N269" s="227" t="s">
        <v>40</v>
      </c>
      <c r="O269" s="8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AR269" s="230" t="s">
        <v>152</v>
      </c>
      <c r="AT269" s="230" t="s">
        <v>147</v>
      </c>
      <c r="AU269" s="230" t="s">
        <v>85</v>
      </c>
      <c r="AY269" s="13" t="s">
        <v>144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3" t="s">
        <v>83</v>
      </c>
      <c r="BK269" s="231">
        <f>ROUND(I269*H269,2)</f>
        <v>0</v>
      </c>
      <c r="BL269" s="13" t="s">
        <v>152</v>
      </c>
      <c r="BM269" s="230" t="s">
        <v>1670</v>
      </c>
    </row>
    <row r="270" spans="2:65" s="1" customFormat="1" ht="16.5" customHeight="1">
      <c r="B270" s="34"/>
      <c r="C270" s="219" t="s">
        <v>1039</v>
      </c>
      <c r="D270" s="219" t="s">
        <v>147</v>
      </c>
      <c r="E270" s="220" t="s">
        <v>442</v>
      </c>
      <c r="F270" s="221" t="s">
        <v>1671</v>
      </c>
      <c r="G270" s="222" t="s">
        <v>214</v>
      </c>
      <c r="H270" s="223">
        <v>1</v>
      </c>
      <c r="I270" s="224"/>
      <c r="J270" s="225">
        <f>ROUND(I270*H270,2)</f>
        <v>0</v>
      </c>
      <c r="K270" s="221" t="s">
        <v>1</v>
      </c>
      <c r="L270" s="39"/>
      <c r="M270" s="226" t="s">
        <v>1</v>
      </c>
      <c r="N270" s="227" t="s">
        <v>40</v>
      </c>
      <c r="O270" s="8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AR270" s="230" t="s">
        <v>152</v>
      </c>
      <c r="AT270" s="230" t="s">
        <v>147</v>
      </c>
      <c r="AU270" s="230" t="s">
        <v>85</v>
      </c>
      <c r="AY270" s="13" t="s">
        <v>144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3" t="s">
        <v>83</v>
      </c>
      <c r="BK270" s="231">
        <f>ROUND(I270*H270,2)</f>
        <v>0</v>
      </c>
      <c r="BL270" s="13" t="s">
        <v>152</v>
      </c>
      <c r="BM270" s="230" t="s">
        <v>1672</v>
      </c>
    </row>
    <row r="271" spans="2:65" s="1" customFormat="1" ht="16.5" customHeight="1">
      <c r="B271" s="34"/>
      <c r="C271" s="219" t="s">
        <v>1037</v>
      </c>
      <c r="D271" s="219" t="s">
        <v>147</v>
      </c>
      <c r="E271" s="220" t="s">
        <v>446</v>
      </c>
      <c r="F271" s="221" t="s">
        <v>1673</v>
      </c>
      <c r="G271" s="222" t="s">
        <v>214</v>
      </c>
      <c r="H271" s="223">
        <v>1</v>
      </c>
      <c r="I271" s="224"/>
      <c r="J271" s="225">
        <f>ROUND(I271*H271,2)</f>
        <v>0</v>
      </c>
      <c r="K271" s="221" t="s">
        <v>1</v>
      </c>
      <c r="L271" s="39"/>
      <c r="M271" s="242" t="s">
        <v>1</v>
      </c>
      <c r="N271" s="243" t="s">
        <v>40</v>
      </c>
      <c r="O271" s="244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AR271" s="230" t="s">
        <v>152</v>
      </c>
      <c r="AT271" s="230" t="s">
        <v>147</v>
      </c>
      <c r="AU271" s="230" t="s">
        <v>85</v>
      </c>
      <c r="AY271" s="13" t="s">
        <v>144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3" t="s">
        <v>83</v>
      </c>
      <c r="BK271" s="231">
        <f>ROUND(I271*H271,2)</f>
        <v>0</v>
      </c>
      <c r="BL271" s="13" t="s">
        <v>152</v>
      </c>
      <c r="BM271" s="230" t="s">
        <v>1674</v>
      </c>
    </row>
    <row r="272" spans="2:12" s="1" customFormat="1" ht="6.95" customHeight="1">
      <c r="B272" s="57"/>
      <c r="C272" s="58"/>
      <c r="D272" s="58"/>
      <c r="E272" s="58"/>
      <c r="F272" s="58"/>
      <c r="G272" s="58"/>
      <c r="H272" s="58"/>
      <c r="I272" s="169"/>
      <c r="J272" s="58"/>
      <c r="K272" s="58"/>
      <c r="L272" s="39"/>
    </row>
  </sheetData>
  <sheetProtection password="CC35" sheet="1" objects="1" scenarios="1" formatColumns="0" formatRows="0" autoFilter="0"/>
  <autoFilter ref="C123:K27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84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115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ROUND(J124,2)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ROUND((SUM(BE124:BE203)),2)</f>
        <v>0</v>
      </c>
      <c r="I33" s="150">
        <v>0.21</v>
      </c>
      <c r="J33" s="149">
        <f>ROUND(((SUM(BE124:BE203))*I33),2)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ROUND((SUM(BF124:BF203)),2)</f>
        <v>0</v>
      </c>
      <c r="I34" s="150">
        <v>0.15</v>
      </c>
      <c r="J34" s="149">
        <f>ROUND(((SUM(BF124:BF203))*I34),2)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ROUND((SUM(BG124:BG203)),2)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ROUND((SUM(BH124:BH203)),2)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ROUND((SUM(BI124:BI203)),2)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2019/0032/01A - Pavilon TV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J124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J125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J126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123</v>
      </c>
      <c r="E99" s="189"/>
      <c r="F99" s="189"/>
      <c r="G99" s="189"/>
      <c r="H99" s="189"/>
      <c r="I99" s="190"/>
      <c r="J99" s="191">
        <f>J140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124</v>
      </c>
      <c r="E100" s="189"/>
      <c r="F100" s="189"/>
      <c r="G100" s="189"/>
      <c r="H100" s="189"/>
      <c r="I100" s="190"/>
      <c r="J100" s="191">
        <f>J144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125</v>
      </c>
      <c r="E101" s="189"/>
      <c r="F101" s="189"/>
      <c r="G101" s="189"/>
      <c r="H101" s="189"/>
      <c r="I101" s="190"/>
      <c r="J101" s="191">
        <f>J153</f>
        <v>0</v>
      </c>
      <c r="K101" s="187"/>
      <c r="L101" s="192"/>
    </row>
    <row r="102" spans="2:12" s="9" customFormat="1" ht="19.9" customHeight="1" hidden="1">
      <c r="B102" s="186"/>
      <c r="C102" s="187"/>
      <c r="D102" s="188" t="s">
        <v>126</v>
      </c>
      <c r="E102" s="189"/>
      <c r="F102" s="189"/>
      <c r="G102" s="189"/>
      <c r="H102" s="189"/>
      <c r="I102" s="190"/>
      <c r="J102" s="191">
        <f>J167</f>
        <v>0</v>
      </c>
      <c r="K102" s="187"/>
      <c r="L102" s="192"/>
    </row>
    <row r="103" spans="2:12" s="9" customFormat="1" ht="19.9" customHeight="1" hidden="1">
      <c r="B103" s="186"/>
      <c r="C103" s="187"/>
      <c r="D103" s="188" t="s">
        <v>127</v>
      </c>
      <c r="E103" s="189"/>
      <c r="F103" s="189"/>
      <c r="G103" s="189"/>
      <c r="H103" s="189"/>
      <c r="I103" s="190"/>
      <c r="J103" s="191">
        <f>J184</f>
        <v>0</v>
      </c>
      <c r="K103" s="187"/>
      <c r="L103" s="192"/>
    </row>
    <row r="104" spans="2:12" s="9" customFormat="1" ht="19.9" customHeight="1" hidden="1">
      <c r="B104" s="186"/>
      <c r="C104" s="187"/>
      <c r="D104" s="188" t="s">
        <v>128</v>
      </c>
      <c r="E104" s="189"/>
      <c r="F104" s="189"/>
      <c r="G104" s="189"/>
      <c r="H104" s="189"/>
      <c r="I104" s="190"/>
      <c r="J104" s="191">
        <f>J196</f>
        <v>0</v>
      </c>
      <c r="K104" s="187"/>
      <c r="L104" s="192"/>
    </row>
    <row r="105" spans="2:12" s="1" customFormat="1" ht="21.8" customHeight="1" hidden="1">
      <c r="B105" s="34"/>
      <c r="C105" s="35"/>
      <c r="D105" s="35"/>
      <c r="E105" s="35"/>
      <c r="F105" s="35"/>
      <c r="G105" s="35"/>
      <c r="H105" s="35"/>
      <c r="I105" s="135"/>
      <c r="J105" s="35"/>
      <c r="K105" s="35"/>
      <c r="L105" s="39"/>
    </row>
    <row r="106" spans="2:12" s="1" customFormat="1" ht="6.95" customHeight="1" hidden="1">
      <c r="B106" s="57"/>
      <c r="C106" s="58"/>
      <c r="D106" s="58"/>
      <c r="E106" s="58"/>
      <c r="F106" s="58"/>
      <c r="G106" s="58"/>
      <c r="H106" s="58"/>
      <c r="I106" s="169"/>
      <c r="J106" s="58"/>
      <c r="K106" s="58"/>
      <c r="L106" s="39"/>
    </row>
    <row r="107" ht="12" hidden="1"/>
    <row r="108" ht="12" hidden="1"/>
    <row r="109" ht="12" hidden="1"/>
    <row r="110" spans="2:12" s="1" customFormat="1" ht="6.95" customHeight="1">
      <c r="B110" s="59"/>
      <c r="C110" s="60"/>
      <c r="D110" s="60"/>
      <c r="E110" s="60"/>
      <c r="F110" s="60"/>
      <c r="G110" s="60"/>
      <c r="H110" s="60"/>
      <c r="I110" s="172"/>
      <c r="J110" s="60"/>
      <c r="K110" s="60"/>
      <c r="L110" s="39"/>
    </row>
    <row r="111" spans="2:12" s="1" customFormat="1" ht="24.95" customHeight="1">
      <c r="B111" s="34"/>
      <c r="C111" s="19" t="s">
        <v>129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12" customHeight="1">
      <c r="B113" s="34"/>
      <c r="C113" s="28" t="s">
        <v>16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6.5" customHeight="1">
      <c r="B114" s="34"/>
      <c r="C114" s="35"/>
      <c r="D114" s="35"/>
      <c r="E114" s="173" t="str">
        <f>E7</f>
        <v>Oprava potrubních rozvodů ZŠ Tolstého</v>
      </c>
      <c r="F114" s="28"/>
      <c r="G114" s="28"/>
      <c r="H114" s="28"/>
      <c r="I114" s="135"/>
      <c r="J114" s="35"/>
      <c r="K114" s="35"/>
      <c r="L114" s="39"/>
    </row>
    <row r="115" spans="2:12" s="1" customFormat="1" ht="12" customHeight="1">
      <c r="B115" s="34"/>
      <c r="C115" s="28" t="s">
        <v>114</v>
      </c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6.5" customHeight="1">
      <c r="B116" s="34"/>
      <c r="C116" s="35"/>
      <c r="D116" s="35"/>
      <c r="E116" s="67" t="str">
        <f>E9</f>
        <v>2019/0032/01A - Pavilon TV</v>
      </c>
      <c r="F116" s="35"/>
      <c r="G116" s="35"/>
      <c r="H116" s="35"/>
      <c r="I116" s="135"/>
      <c r="J116" s="35"/>
      <c r="K116" s="35"/>
      <c r="L116" s="39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pans="2:12" s="1" customFormat="1" ht="12" customHeight="1">
      <c r="B118" s="34"/>
      <c r="C118" s="28" t="s">
        <v>20</v>
      </c>
      <c r="D118" s="35"/>
      <c r="E118" s="35"/>
      <c r="F118" s="23" t="str">
        <f>F12</f>
        <v>Klatovy</v>
      </c>
      <c r="G118" s="35"/>
      <c r="H118" s="35"/>
      <c r="I118" s="138" t="s">
        <v>22</v>
      </c>
      <c r="J118" s="70" t="str">
        <f>IF(J12="","",J12)</f>
        <v>7. 3. 2019</v>
      </c>
      <c r="K118" s="35"/>
      <c r="L118" s="39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35"/>
      <c r="J119" s="35"/>
      <c r="K119" s="35"/>
      <c r="L119" s="39"/>
    </row>
    <row r="120" spans="2:12" s="1" customFormat="1" ht="15.15" customHeight="1">
      <c r="B120" s="34"/>
      <c r="C120" s="28" t="s">
        <v>24</v>
      </c>
      <c r="D120" s="35"/>
      <c r="E120" s="35"/>
      <c r="F120" s="23" t="str">
        <f>E15</f>
        <v xml:space="preserve"> </v>
      </c>
      <c r="G120" s="35"/>
      <c r="H120" s="35"/>
      <c r="I120" s="138" t="s">
        <v>30</v>
      </c>
      <c r="J120" s="32" t="str">
        <f>E21</f>
        <v xml:space="preserve"> </v>
      </c>
      <c r="K120" s="35"/>
      <c r="L120" s="39"/>
    </row>
    <row r="121" spans="2:12" s="1" customFormat="1" ht="15.15" customHeight="1">
      <c r="B121" s="34"/>
      <c r="C121" s="28" t="s">
        <v>28</v>
      </c>
      <c r="D121" s="35"/>
      <c r="E121" s="35"/>
      <c r="F121" s="23" t="str">
        <f>IF(E18="","",E18)</f>
        <v>Vyplň údaj</v>
      </c>
      <c r="G121" s="35"/>
      <c r="H121" s="35"/>
      <c r="I121" s="138" t="s">
        <v>32</v>
      </c>
      <c r="J121" s="32" t="str">
        <f>E24</f>
        <v>Jan Štětka</v>
      </c>
      <c r="K121" s="35"/>
      <c r="L121" s="39"/>
    </row>
    <row r="122" spans="2:12" s="1" customFormat="1" ht="10.3" customHeight="1">
      <c r="B122" s="34"/>
      <c r="C122" s="35"/>
      <c r="D122" s="35"/>
      <c r="E122" s="35"/>
      <c r="F122" s="35"/>
      <c r="G122" s="35"/>
      <c r="H122" s="35"/>
      <c r="I122" s="135"/>
      <c r="J122" s="35"/>
      <c r="K122" s="35"/>
      <c r="L122" s="39"/>
    </row>
    <row r="123" spans="2:20" s="10" customFormat="1" ht="29.25" customHeight="1">
      <c r="B123" s="193"/>
      <c r="C123" s="194" t="s">
        <v>130</v>
      </c>
      <c r="D123" s="195" t="s">
        <v>60</v>
      </c>
      <c r="E123" s="195" t="s">
        <v>56</v>
      </c>
      <c r="F123" s="195" t="s">
        <v>57</v>
      </c>
      <c r="G123" s="195" t="s">
        <v>131</v>
      </c>
      <c r="H123" s="195" t="s">
        <v>132</v>
      </c>
      <c r="I123" s="196" t="s">
        <v>133</v>
      </c>
      <c r="J123" s="195" t="s">
        <v>118</v>
      </c>
      <c r="K123" s="197" t="s">
        <v>134</v>
      </c>
      <c r="L123" s="198"/>
      <c r="M123" s="91" t="s">
        <v>1</v>
      </c>
      <c r="N123" s="92" t="s">
        <v>39</v>
      </c>
      <c r="O123" s="92" t="s">
        <v>135</v>
      </c>
      <c r="P123" s="92" t="s">
        <v>136</v>
      </c>
      <c r="Q123" s="92" t="s">
        <v>137</v>
      </c>
      <c r="R123" s="92" t="s">
        <v>138</v>
      </c>
      <c r="S123" s="92" t="s">
        <v>139</v>
      </c>
      <c r="T123" s="93" t="s">
        <v>140</v>
      </c>
    </row>
    <row r="124" spans="2:63" s="1" customFormat="1" ht="22.8" customHeight="1">
      <c r="B124" s="34"/>
      <c r="C124" s="98" t="s">
        <v>141</v>
      </c>
      <c r="D124" s="35"/>
      <c r="E124" s="35"/>
      <c r="F124" s="35"/>
      <c r="G124" s="35"/>
      <c r="H124" s="35"/>
      <c r="I124" s="135"/>
      <c r="J124" s="199">
        <f>BK124</f>
        <v>0</v>
      </c>
      <c r="K124" s="35"/>
      <c r="L124" s="39"/>
      <c r="M124" s="94"/>
      <c r="N124" s="95"/>
      <c r="O124" s="95"/>
      <c r="P124" s="200">
        <f>P125</f>
        <v>0</v>
      </c>
      <c r="Q124" s="95"/>
      <c r="R124" s="200">
        <f>R125</f>
        <v>0.73782</v>
      </c>
      <c r="S124" s="95"/>
      <c r="T124" s="201">
        <f>T125</f>
        <v>1.96781</v>
      </c>
      <c r="AT124" s="13" t="s">
        <v>74</v>
      </c>
      <c r="AU124" s="13" t="s">
        <v>120</v>
      </c>
      <c r="BK124" s="202">
        <f>BK125</f>
        <v>0</v>
      </c>
    </row>
    <row r="125" spans="2:63" s="11" customFormat="1" ht="25.9" customHeight="1">
      <c r="B125" s="203"/>
      <c r="C125" s="204"/>
      <c r="D125" s="205" t="s">
        <v>74</v>
      </c>
      <c r="E125" s="206" t="s">
        <v>142</v>
      </c>
      <c r="F125" s="206" t="s">
        <v>143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P126+P140+P144+P153+P167+P184+P196</f>
        <v>0</v>
      </c>
      <c r="Q125" s="211"/>
      <c r="R125" s="212">
        <f>R126+R140+R144+R153+R167+R184+R196</f>
        <v>0.73782</v>
      </c>
      <c r="S125" s="211"/>
      <c r="T125" s="213">
        <f>T126+T140+T144+T153+T167+T184+T196</f>
        <v>1.96781</v>
      </c>
      <c r="AR125" s="214" t="s">
        <v>85</v>
      </c>
      <c r="AT125" s="215" t="s">
        <v>74</v>
      </c>
      <c r="AU125" s="215" t="s">
        <v>75</v>
      </c>
      <c r="AY125" s="214" t="s">
        <v>144</v>
      </c>
      <c r="BK125" s="216">
        <f>BK126+BK140+BK144+BK153+BK167+BK184+BK196</f>
        <v>0</v>
      </c>
    </row>
    <row r="126" spans="2:63" s="11" customFormat="1" ht="22.8" customHeight="1">
      <c r="B126" s="203"/>
      <c r="C126" s="204"/>
      <c r="D126" s="205" t="s">
        <v>74</v>
      </c>
      <c r="E126" s="217" t="s">
        <v>145</v>
      </c>
      <c r="F126" s="217" t="s">
        <v>146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SUM(P127:P139)</f>
        <v>0</v>
      </c>
      <c r="Q126" s="211"/>
      <c r="R126" s="212">
        <f>SUM(R127:R139)</f>
        <v>0.20174</v>
      </c>
      <c r="S126" s="211"/>
      <c r="T126" s="213">
        <f>SUM(T127:T139)</f>
        <v>0</v>
      </c>
      <c r="AR126" s="214" t="s">
        <v>85</v>
      </c>
      <c r="AT126" s="215" t="s">
        <v>74</v>
      </c>
      <c r="AU126" s="215" t="s">
        <v>83</v>
      </c>
      <c r="AY126" s="214" t="s">
        <v>144</v>
      </c>
      <c r="BK126" s="216">
        <f>SUM(BK127:BK139)</f>
        <v>0</v>
      </c>
    </row>
    <row r="127" spans="2:65" s="1" customFormat="1" ht="24" customHeight="1">
      <c r="B127" s="34"/>
      <c r="C127" s="219" t="s">
        <v>83</v>
      </c>
      <c r="D127" s="219" t="s">
        <v>147</v>
      </c>
      <c r="E127" s="220" t="s">
        <v>148</v>
      </c>
      <c r="F127" s="221" t="s">
        <v>149</v>
      </c>
      <c r="G127" s="222" t="s">
        <v>150</v>
      </c>
      <c r="H127" s="223">
        <v>179</v>
      </c>
      <c r="I127" s="224"/>
      <c r="J127" s="225">
        <f>ROUND(I127*H127,2)</f>
        <v>0</v>
      </c>
      <c r="K127" s="221" t="s">
        <v>151</v>
      </c>
      <c r="L127" s="39"/>
      <c r="M127" s="226" t="s">
        <v>1</v>
      </c>
      <c r="N127" s="227" t="s">
        <v>40</v>
      </c>
      <c r="O127" s="82"/>
      <c r="P127" s="228">
        <f>O127*H127</f>
        <v>0</v>
      </c>
      <c r="Q127" s="228">
        <v>9E-05</v>
      </c>
      <c r="R127" s="228">
        <f>Q127*H127</f>
        <v>0.01611</v>
      </c>
      <c r="S127" s="228">
        <v>0</v>
      </c>
      <c r="T127" s="229">
        <f>S127*H127</f>
        <v>0</v>
      </c>
      <c r="AR127" s="230" t="s">
        <v>152</v>
      </c>
      <c r="AT127" s="230" t="s">
        <v>147</v>
      </c>
      <c r="AU127" s="230" t="s">
        <v>85</v>
      </c>
      <c r="AY127" s="13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83</v>
      </c>
      <c r="BK127" s="231">
        <f>ROUND(I127*H127,2)</f>
        <v>0</v>
      </c>
      <c r="BL127" s="13" t="s">
        <v>152</v>
      </c>
      <c r="BM127" s="230" t="s">
        <v>153</v>
      </c>
    </row>
    <row r="128" spans="2:65" s="1" customFormat="1" ht="24" customHeight="1">
      <c r="B128" s="34"/>
      <c r="C128" s="232" t="s">
        <v>85</v>
      </c>
      <c r="D128" s="232" t="s">
        <v>154</v>
      </c>
      <c r="E128" s="233" t="s">
        <v>155</v>
      </c>
      <c r="F128" s="234" t="s">
        <v>156</v>
      </c>
      <c r="G128" s="235" t="s">
        <v>150</v>
      </c>
      <c r="H128" s="236">
        <v>48</v>
      </c>
      <c r="I128" s="237"/>
      <c r="J128" s="238">
        <f>ROUND(I128*H128,2)</f>
        <v>0</v>
      </c>
      <c r="K128" s="234" t="s">
        <v>151</v>
      </c>
      <c r="L128" s="239"/>
      <c r="M128" s="240" t="s">
        <v>1</v>
      </c>
      <c r="N128" s="241" t="s">
        <v>40</v>
      </c>
      <c r="O128" s="82"/>
      <c r="P128" s="228">
        <f>O128*H128</f>
        <v>0</v>
      </c>
      <c r="Q128" s="228">
        <v>0.00065</v>
      </c>
      <c r="R128" s="228">
        <f>Q128*H128</f>
        <v>0.0312</v>
      </c>
      <c r="S128" s="228">
        <v>0</v>
      </c>
      <c r="T128" s="229">
        <f>S128*H128</f>
        <v>0</v>
      </c>
      <c r="AR128" s="230" t="s">
        <v>157</v>
      </c>
      <c r="AT128" s="230" t="s">
        <v>154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158</v>
      </c>
    </row>
    <row r="129" spans="2:65" s="1" customFormat="1" ht="24" customHeight="1">
      <c r="B129" s="34"/>
      <c r="C129" s="232" t="s">
        <v>159</v>
      </c>
      <c r="D129" s="232" t="s">
        <v>154</v>
      </c>
      <c r="E129" s="233" t="s">
        <v>160</v>
      </c>
      <c r="F129" s="234" t="s">
        <v>161</v>
      </c>
      <c r="G129" s="235" t="s">
        <v>150</v>
      </c>
      <c r="H129" s="236">
        <v>48</v>
      </c>
      <c r="I129" s="237"/>
      <c r="J129" s="238">
        <f>ROUND(I129*H129,2)</f>
        <v>0</v>
      </c>
      <c r="K129" s="234" t="s">
        <v>151</v>
      </c>
      <c r="L129" s="239"/>
      <c r="M129" s="240" t="s">
        <v>1</v>
      </c>
      <c r="N129" s="241" t="s">
        <v>40</v>
      </c>
      <c r="O129" s="82"/>
      <c r="P129" s="228">
        <f>O129*H129</f>
        <v>0</v>
      </c>
      <c r="Q129" s="228">
        <v>0.00059</v>
      </c>
      <c r="R129" s="228">
        <f>Q129*H129</f>
        <v>0.02832</v>
      </c>
      <c r="S129" s="228">
        <v>0</v>
      </c>
      <c r="T129" s="229">
        <f>S129*H129</f>
        <v>0</v>
      </c>
      <c r="AR129" s="230" t="s">
        <v>157</v>
      </c>
      <c r="AT129" s="230" t="s">
        <v>154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162</v>
      </c>
    </row>
    <row r="130" spans="2:65" s="1" customFormat="1" ht="24" customHeight="1">
      <c r="B130" s="34"/>
      <c r="C130" s="232" t="s">
        <v>163</v>
      </c>
      <c r="D130" s="232" t="s">
        <v>154</v>
      </c>
      <c r="E130" s="233" t="s">
        <v>164</v>
      </c>
      <c r="F130" s="234" t="s">
        <v>165</v>
      </c>
      <c r="G130" s="235" t="s">
        <v>150</v>
      </c>
      <c r="H130" s="236">
        <v>64</v>
      </c>
      <c r="I130" s="237"/>
      <c r="J130" s="238">
        <f>ROUND(I130*H130,2)</f>
        <v>0</v>
      </c>
      <c r="K130" s="234" t="s">
        <v>151</v>
      </c>
      <c r="L130" s="239"/>
      <c r="M130" s="240" t="s">
        <v>1</v>
      </c>
      <c r="N130" s="241" t="s">
        <v>40</v>
      </c>
      <c r="O130" s="82"/>
      <c r="P130" s="228">
        <f>O130*H130</f>
        <v>0</v>
      </c>
      <c r="Q130" s="228">
        <v>0.00027</v>
      </c>
      <c r="R130" s="228">
        <f>Q130*H130</f>
        <v>0.01728</v>
      </c>
      <c r="S130" s="228">
        <v>0</v>
      </c>
      <c r="T130" s="229">
        <f>S130*H130</f>
        <v>0</v>
      </c>
      <c r="AR130" s="230" t="s">
        <v>157</v>
      </c>
      <c r="AT130" s="230" t="s">
        <v>154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166</v>
      </c>
    </row>
    <row r="131" spans="2:65" s="1" customFormat="1" ht="24" customHeight="1">
      <c r="B131" s="34"/>
      <c r="C131" s="232" t="s">
        <v>167</v>
      </c>
      <c r="D131" s="232" t="s">
        <v>154</v>
      </c>
      <c r="E131" s="233" t="s">
        <v>168</v>
      </c>
      <c r="F131" s="234" t="s">
        <v>169</v>
      </c>
      <c r="G131" s="235" t="s">
        <v>150</v>
      </c>
      <c r="H131" s="236">
        <v>19</v>
      </c>
      <c r="I131" s="237"/>
      <c r="J131" s="238">
        <f>ROUND(I131*H131,2)</f>
        <v>0</v>
      </c>
      <c r="K131" s="234" t="s">
        <v>151</v>
      </c>
      <c r="L131" s="239"/>
      <c r="M131" s="240" t="s">
        <v>1</v>
      </c>
      <c r="N131" s="241" t="s">
        <v>40</v>
      </c>
      <c r="O131" s="82"/>
      <c r="P131" s="228">
        <f>O131*H131</f>
        <v>0</v>
      </c>
      <c r="Q131" s="228">
        <v>0.00025</v>
      </c>
      <c r="R131" s="228">
        <f>Q131*H131</f>
        <v>0.00475</v>
      </c>
      <c r="S131" s="228">
        <v>0</v>
      </c>
      <c r="T131" s="229">
        <f>S131*H131</f>
        <v>0</v>
      </c>
      <c r="AR131" s="230" t="s">
        <v>157</v>
      </c>
      <c r="AT131" s="230" t="s">
        <v>154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170</v>
      </c>
    </row>
    <row r="132" spans="2:65" s="1" customFormat="1" ht="24" customHeight="1">
      <c r="B132" s="34"/>
      <c r="C132" s="219" t="s">
        <v>171</v>
      </c>
      <c r="D132" s="219" t="s">
        <v>147</v>
      </c>
      <c r="E132" s="220" t="s">
        <v>172</v>
      </c>
      <c r="F132" s="221" t="s">
        <v>173</v>
      </c>
      <c r="G132" s="222" t="s">
        <v>150</v>
      </c>
      <c r="H132" s="223">
        <v>75</v>
      </c>
      <c r="I132" s="224"/>
      <c r="J132" s="225">
        <f>ROUND(I132*H132,2)</f>
        <v>0</v>
      </c>
      <c r="K132" s="221" t="s">
        <v>151</v>
      </c>
      <c r="L132" s="39"/>
      <c r="M132" s="226" t="s">
        <v>1</v>
      </c>
      <c r="N132" s="227" t="s">
        <v>40</v>
      </c>
      <c r="O132" s="82"/>
      <c r="P132" s="228">
        <f>O132*H132</f>
        <v>0</v>
      </c>
      <c r="Q132" s="228">
        <v>0.00017</v>
      </c>
      <c r="R132" s="228">
        <f>Q132*H132</f>
        <v>0.012750000000000001</v>
      </c>
      <c r="S132" s="228">
        <v>0</v>
      </c>
      <c r="T132" s="229">
        <f>S132*H132</f>
        <v>0</v>
      </c>
      <c r="AR132" s="230" t="s">
        <v>152</v>
      </c>
      <c r="AT132" s="230" t="s">
        <v>147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174</v>
      </c>
    </row>
    <row r="133" spans="2:65" s="1" customFormat="1" ht="24" customHeight="1">
      <c r="B133" s="34"/>
      <c r="C133" s="232" t="s">
        <v>175</v>
      </c>
      <c r="D133" s="232" t="s">
        <v>154</v>
      </c>
      <c r="E133" s="233" t="s">
        <v>176</v>
      </c>
      <c r="F133" s="234" t="s">
        <v>177</v>
      </c>
      <c r="G133" s="235" t="s">
        <v>150</v>
      </c>
      <c r="H133" s="236">
        <v>26</v>
      </c>
      <c r="I133" s="237"/>
      <c r="J133" s="238">
        <f>ROUND(I133*H133,2)</f>
        <v>0</v>
      </c>
      <c r="K133" s="234" t="s">
        <v>151</v>
      </c>
      <c r="L133" s="239"/>
      <c r="M133" s="240" t="s">
        <v>1</v>
      </c>
      <c r="N133" s="241" t="s">
        <v>40</v>
      </c>
      <c r="O133" s="82"/>
      <c r="P133" s="228">
        <f>O133*H133</f>
        <v>0</v>
      </c>
      <c r="Q133" s="228">
        <v>0.00113</v>
      </c>
      <c r="R133" s="228">
        <f>Q133*H133</f>
        <v>0.029379999999999996</v>
      </c>
      <c r="S133" s="228">
        <v>0</v>
      </c>
      <c r="T133" s="229">
        <f>S133*H133</f>
        <v>0</v>
      </c>
      <c r="AR133" s="230" t="s">
        <v>157</v>
      </c>
      <c r="AT133" s="230" t="s">
        <v>154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178</v>
      </c>
    </row>
    <row r="134" spans="2:65" s="1" customFormat="1" ht="24" customHeight="1">
      <c r="B134" s="34"/>
      <c r="C134" s="232" t="s">
        <v>179</v>
      </c>
      <c r="D134" s="232" t="s">
        <v>154</v>
      </c>
      <c r="E134" s="233" t="s">
        <v>180</v>
      </c>
      <c r="F134" s="234" t="s">
        <v>181</v>
      </c>
      <c r="G134" s="235" t="s">
        <v>150</v>
      </c>
      <c r="H134" s="236">
        <v>38</v>
      </c>
      <c r="I134" s="237"/>
      <c r="J134" s="238">
        <f>ROUND(I134*H134,2)</f>
        <v>0</v>
      </c>
      <c r="K134" s="234" t="s">
        <v>151</v>
      </c>
      <c r="L134" s="239"/>
      <c r="M134" s="240" t="s">
        <v>1</v>
      </c>
      <c r="N134" s="241" t="s">
        <v>40</v>
      </c>
      <c r="O134" s="82"/>
      <c r="P134" s="228">
        <f>O134*H134</f>
        <v>0</v>
      </c>
      <c r="Q134" s="228">
        <v>0.00139</v>
      </c>
      <c r="R134" s="228">
        <f>Q134*H134</f>
        <v>0.05282</v>
      </c>
      <c r="S134" s="228">
        <v>0</v>
      </c>
      <c r="T134" s="229">
        <f>S134*H134</f>
        <v>0</v>
      </c>
      <c r="AR134" s="230" t="s">
        <v>157</v>
      </c>
      <c r="AT134" s="230" t="s">
        <v>154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182</v>
      </c>
    </row>
    <row r="135" spans="2:65" s="1" customFormat="1" ht="24" customHeight="1">
      <c r="B135" s="34"/>
      <c r="C135" s="232" t="s">
        <v>183</v>
      </c>
      <c r="D135" s="232" t="s">
        <v>154</v>
      </c>
      <c r="E135" s="233" t="s">
        <v>184</v>
      </c>
      <c r="F135" s="234" t="s">
        <v>185</v>
      </c>
      <c r="G135" s="235" t="s">
        <v>150</v>
      </c>
      <c r="H135" s="236">
        <v>11</v>
      </c>
      <c r="I135" s="237"/>
      <c r="J135" s="238">
        <f>ROUND(I135*H135,2)</f>
        <v>0</v>
      </c>
      <c r="K135" s="234" t="s">
        <v>151</v>
      </c>
      <c r="L135" s="239"/>
      <c r="M135" s="240" t="s">
        <v>1</v>
      </c>
      <c r="N135" s="241" t="s">
        <v>40</v>
      </c>
      <c r="O135" s="82"/>
      <c r="P135" s="228">
        <f>O135*H135</f>
        <v>0</v>
      </c>
      <c r="Q135" s="228">
        <v>0.00083</v>
      </c>
      <c r="R135" s="228">
        <f>Q135*H135</f>
        <v>0.00913</v>
      </c>
      <c r="S135" s="228">
        <v>0</v>
      </c>
      <c r="T135" s="229">
        <f>S135*H135</f>
        <v>0</v>
      </c>
      <c r="AR135" s="230" t="s">
        <v>157</v>
      </c>
      <c r="AT135" s="230" t="s">
        <v>154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186</v>
      </c>
    </row>
    <row r="136" spans="2:65" s="1" customFormat="1" ht="24" customHeight="1">
      <c r="B136" s="34"/>
      <c r="C136" s="219" t="s">
        <v>187</v>
      </c>
      <c r="D136" s="219" t="s">
        <v>147</v>
      </c>
      <c r="E136" s="220" t="s">
        <v>188</v>
      </c>
      <c r="F136" s="221" t="s">
        <v>189</v>
      </c>
      <c r="G136" s="222" t="s">
        <v>150</v>
      </c>
      <c r="H136" s="223">
        <v>28</v>
      </c>
      <c r="I136" s="224"/>
      <c r="J136" s="225">
        <f>ROUND(I136*H136,2)</f>
        <v>0</v>
      </c>
      <c r="K136" s="221" t="s">
        <v>151</v>
      </c>
      <c r="L136" s="39"/>
      <c r="M136" s="226" t="s">
        <v>1</v>
      </c>
      <c r="N136" s="227" t="s">
        <v>40</v>
      </c>
      <c r="O136" s="8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152</v>
      </c>
      <c r="AT136" s="230" t="s">
        <v>147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190</v>
      </c>
    </row>
    <row r="137" spans="2:65" s="1" customFormat="1" ht="16.5" customHeight="1">
      <c r="B137" s="34"/>
      <c r="C137" s="219" t="s">
        <v>191</v>
      </c>
      <c r="D137" s="219" t="s">
        <v>147</v>
      </c>
      <c r="E137" s="220" t="s">
        <v>192</v>
      </c>
      <c r="F137" s="221" t="s">
        <v>193</v>
      </c>
      <c r="G137" s="222" t="s">
        <v>150</v>
      </c>
      <c r="H137" s="223">
        <v>28</v>
      </c>
      <c r="I137" s="224"/>
      <c r="J137" s="225">
        <f>ROUND(I137*H137,2)</f>
        <v>0</v>
      </c>
      <c r="K137" s="221" t="s">
        <v>1</v>
      </c>
      <c r="L137" s="39"/>
      <c r="M137" s="226" t="s">
        <v>1</v>
      </c>
      <c r="N137" s="227" t="s">
        <v>40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194</v>
      </c>
      <c r="AT137" s="230" t="s">
        <v>147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194</v>
      </c>
      <c r="BM137" s="230" t="s">
        <v>195</v>
      </c>
    </row>
    <row r="138" spans="2:65" s="1" customFormat="1" ht="24" customHeight="1">
      <c r="B138" s="34"/>
      <c r="C138" s="219" t="s">
        <v>196</v>
      </c>
      <c r="D138" s="219" t="s">
        <v>147</v>
      </c>
      <c r="E138" s="220" t="s">
        <v>197</v>
      </c>
      <c r="F138" s="221" t="s">
        <v>198</v>
      </c>
      <c r="G138" s="222" t="s">
        <v>199</v>
      </c>
      <c r="H138" s="223">
        <v>0.202</v>
      </c>
      <c r="I138" s="224"/>
      <c r="J138" s="225">
        <f>ROUND(I138*H138,2)</f>
        <v>0</v>
      </c>
      <c r="K138" s="221" t="s">
        <v>151</v>
      </c>
      <c r="L138" s="39"/>
      <c r="M138" s="226" t="s">
        <v>1</v>
      </c>
      <c r="N138" s="227" t="s">
        <v>40</v>
      </c>
      <c r="O138" s="8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152</v>
      </c>
      <c r="AT138" s="230" t="s">
        <v>147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200</v>
      </c>
    </row>
    <row r="139" spans="2:65" s="1" customFormat="1" ht="24" customHeight="1">
      <c r="B139" s="34"/>
      <c r="C139" s="219" t="s">
        <v>201</v>
      </c>
      <c r="D139" s="219" t="s">
        <v>147</v>
      </c>
      <c r="E139" s="220" t="s">
        <v>202</v>
      </c>
      <c r="F139" s="221" t="s">
        <v>203</v>
      </c>
      <c r="G139" s="222" t="s">
        <v>199</v>
      </c>
      <c r="H139" s="223">
        <v>0.202</v>
      </c>
      <c r="I139" s="224"/>
      <c r="J139" s="225">
        <f>ROUND(I139*H139,2)</f>
        <v>0</v>
      </c>
      <c r="K139" s="221" t="s">
        <v>151</v>
      </c>
      <c r="L139" s="39"/>
      <c r="M139" s="226" t="s">
        <v>1</v>
      </c>
      <c r="N139" s="227" t="s">
        <v>40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152</v>
      </c>
      <c r="AT139" s="230" t="s">
        <v>147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152</v>
      </c>
      <c r="BM139" s="230" t="s">
        <v>204</v>
      </c>
    </row>
    <row r="140" spans="2:63" s="11" customFormat="1" ht="22.8" customHeight="1">
      <c r="B140" s="203"/>
      <c r="C140" s="204"/>
      <c r="D140" s="205" t="s">
        <v>74</v>
      </c>
      <c r="E140" s="217" t="s">
        <v>205</v>
      </c>
      <c r="F140" s="217" t="s">
        <v>206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SUM(P141:P143)</f>
        <v>0</v>
      </c>
      <c r="Q140" s="211"/>
      <c r="R140" s="212">
        <f>SUM(R141:R143)</f>
        <v>0</v>
      </c>
      <c r="S140" s="211"/>
      <c r="T140" s="213">
        <f>SUM(T141:T143)</f>
        <v>0.19248</v>
      </c>
      <c r="AR140" s="214" t="s">
        <v>83</v>
      </c>
      <c r="AT140" s="215" t="s">
        <v>74</v>
      </c>
      <c r="AU140" s="215" t="s">
        <v>83</v>
      </c>
      <c r="AY140" s="214" t="s">
        <v>144</v>
      </c>
      <c r="BK140" s="216">
        <f>SUM(BK141:BK143)</f>
        <v>0</v>
      </c>
    </row>
    <row r="141" spans="2:65" s="1" customFormat="1" ht="24" customHeight="1">
      <c r="B141" s="34"/>
      <c r="C141" s="219" t="s">
        <v>207</v>
      </c>
      <c r="D141" s="219" t="s">
        <v>147</v>
      </c>
      <c r="E141" s="220" t="s">
        <v>208</v>
      </c>
      <c r="F141" s="221" t="s">
        <v>209</v>
      </c>
      <c r="G141" s="222" t="s">
        <v>150</v>
      </c>
      <c r="H141" s="223">
        <v>28</v>
      </c>
      <c r="I141" s="224"/>
      <c r="J141" s="225">
        <f>ROUND(I141*H141,2)</f>
        <v>0</v>
      </c>
      <c r="K141" s="221" t="s">
        <v>151</v>
      </c>
      <c r="L141" s="39"/>
      <c r="M141" s="226" t="s">
        <v>1</v>
      </c>
      <c r="N141" s="227" t="s">
        <v>40</v>
      </c>
      <c r="O141" s="82"/>
      <c r="P141" s="228">
        <f>O141*H141</f>
        <v>0</v>
      </c>
      <c r="Q141" s="228">
        <v>0</v>
      </c>
      <c r="R141" s="228">
        <f>Q141*H141</f>
        <v>0</v>
      </c>
      <c r="S141" s="228">
        <v>0.0067</v>
      </c>
      <c r="T141" s="229">
        <f>S141*H141</f>
        <v>0.18760000000000002</v>
      </c>
      <c r="AR141" s="230" t="s">
        <v>152</v>
      </c>
      <c r="AT141" s="230" t="s">
        <v>147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210</v>
      </c>
    </row>
    <row r="142" spans="2:65" s="1" customFormat="1" ht="16.5" customHeight="1">
      <c r="B142" s="34"/>
      <c r="C142" s="219" t="s">
        <v>211</v>
      </c>
      <c r="D142" s="219" t="s">
        <v>147</v>
      </c>
      <c r="E142" s="220" t="s">
        <v>212</v>
      </c>
      <c r="F142" s="221" t="s">
        <v>213</v>
      </c>
      <c r="G142" s="222" t="s">
        <v>214</v>
      </c>
      <c r="H142" s="223">
        <v>2</v>
      </c>
      <c r="I142" s="224"/>
      <c r="J142" s="225">
        <f>ROUND(I142*H142,2)</f>
        <v>0</v>
      </c>
      <c r="K142" s="221" t="s">
        <v>151</v>
      </c>
      <c r="L142" s="39"/>
      <c r="M142" s="226" t="s">
        <v>1</v>
      </c>
      <c r="N142" s="227" t="s">
        <v>40</v>
      </c>
      <c r="O142" s="82"/>
      <c r="P142" s="228">
        <f>O142*H142</f>
        <v>0</v>
      </c>
      <c r="Q142" s="228">
        <v>0</v>
      </c>
      <c r="R142" s="228">
        <f>Q142*H142</f>
        <v>0</v>
      </c>
      <c r="S142" s="228">
        <v>0.00244</v>
      </c>
      <c r="T142" s="229">
        <f>S142*H142</f>
        <v>0.00488</v>
      </c>
      <c r="AR142" s="230" t="s">
        <v>152</v>
      </c>
      <c r="AT142" s="230" t="s">
        <v>147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152</v>
      </c>
      <c r="BM142" s="230" t="s">
        <v>215</v>
      </c>
    </row>
    <row r="143" spans="2:65" s="1" customFormat="1" ht="24" customHeight="1">
      <c r="B143" s="34"/>
      <c r="C143" s="219" t="s">
        <v>216</v>
      </c>
      <c r="D143" s="219" t="s">
        <v>147</v>
      </c>
      <c r="E143" s="220" t="s">
        <v>217</v>
      </c>
      <c r="F143" s="221" t="s">
        <v>218</v>
      </c>
      <c r="G143" s="222" t="s">
        <v>199</v>
      </c>
      <c r="H143" s="223">
        <v>0.2</v>
      </c>
      <c r="I143" s="224"/>
      <c r="J143" s="225">
        <f>ROUND(I143*H143,2)</f>
        <v>0</v>
      </c>
      <c r="K143" s="221" t="s">
        <v>151</v>
      </c>
      <c r="L143" s="39"/>
      <c r="M143" s="226" t="s">
        <v>1</v>
      </c>
      <c r="N143" s="227" t="s">
        <v>40</v>
      </c>
      <c r="O143" s="8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30" t="s">
        <v>152</v>
      </c>
      <c r="AT143" s="230" t="s">
        <v>147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219</v>
      </c>
    </row>
    <row r="144" spans="2:63" s="11" customFormat="1" ht="22.8" customHeight="1">
      <c r="B144" s="203"/>
      <c r="C144" s="204"/>
      <c r="D144" s="205" t="s">
        <v>74</v>
      </c>
      <c r="E144" s="217" t="s">
        <v>220</v>
      </c>
      <c r="F144" s="217" t="s">
        <v>221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SUM(P145:P152)</f>
        <v>0</v>
      </c>
      <c r="Q144" s="211"/>
      <c r="R144" s="212">
        <f>SUM(R145:R152)</f>
        <v>0.08308</v>
      </c>
      <c r="S144" s="211"/>
      <c r="T144" s="213">
        <f>SUM(T145:T152)</f>
        <v>0</v>
      </c>
      <c r="AR144" s="214" t="s">
        <v>85</v>
      </c>
      <c r="AT144" s="215" t="s">
        <v>74</v>
      </c>
      <c r="AU144" s="215" t="s">
        <v>83</v>
      </c>
      <c r="AY144" s="214" t="s">
        <v>144</v>
      </c>
      <c r="BK144" s="216">
        <f>SUM(BK145:BK152)</f>
        <v>0</v>
      </c>
    </row>
    <row r="145" spans="2:65" s="1" customFormat="1" ht="24" customHeight="1">
      <c r="B145" s="34"/>
      <c r="C145" s="219" t="s">
        <v>222</v>
      </c>
      <c r="D145" s="219" t="s">
        <v>147</v>
      </c>
      <c r="E145" s="220" t="s">
        <v>223</v>
      </c>
      <c r="F145" s="221" t="s">
        <v>224</v>
      </c>
      <c r="G145" s="222" t="s">
        <v>214</v>
      </c>
      <c r="H145" s="223">
        <v>2</v>
      </c>
      <c r="I145" s="224"/>
      <c r="J145" s="225">
        <f>ROUND(I145*H145,2)</f>
        <v>0</v>
      </c>
      <c r="K145" s="221" t="s">
        <v>151</v>
      </c>
      <c r="L145" s="39"/>
      <c r="M145" s="226" t="s">
        <v>1</v>
      </c>
      <c r="N145" s="227" t="s">
        <v>40</v>
      </c>
      <c r="O145" s="82"/>
      <c r="P145" s="228">
        <f>O145*H145</f>
        <v>0</v>
      </c>
      <c r="Q145" s="228">
        <v>0.00022</v>
      </c>
      <c r="R145" s="228">
        <f>Q145*H145</f>
        <v>0.00044</v>
      </c>
      <c r="S145" s="228">
        <v>0</v>
      </c>
      <c r="T145" s="229">
        <f>S145*H145</f>
        <v>0</v>
      </c>
      <c r="AR145" s="230" t="s">
        <v>152</v>
      </c>
      <c r="AT145" s="230" t="s">
        <v>147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225</v>
      </c>
    </row>
    <row r="146" spans="2:65" s="1" customFormat="1" ht="24" customHeight="1">
      <c r="B146" s="34"/>
      <c r="C146" s="219" t="s">
        <v>226</v>
      </c>
      <c r="D146" s="219" t="s">
        <v>147</v>
      </c>
      <c r="E146" s="220" t="s">
        <v>227</v>
      </c>
      <c r="F146" s="221" t="s">
        <v>228</v>
      </c>
      <c r="G146" s="222" t="s">
        <v>214</v>
      </c>
      <c r="H146" s="223">
        <v>2</v>
      </c>
      <c r="I146" s="224"/>
      <c r="J146" s="225">
        <f>ROUND(I146*H146,2)</f>
        <v>0</v>
      </c>
      <c r="K146" s="221" t="s">
        <v>151</v>
      </c>
      <c r="L146" s="39"/>
      <c r="M146" s="226" t="s">
        <v>1</v>
      </c>
      <c r="N146" s="227" t="s">
        <v>40</v>
      </c>
      <c r="O146" s="82"/>
      <c r="P146" s="228">
        <f>O146*H146</f>
        <v>0</v>
      </c>
      <c r="Q146" s="228">
        <v>0.00182</v>
      </c>
      <c r="R146" s="228">
        <f>Q146*H146</f>
        <v>0.00364</v>
      </c>
      <c r="S146" s="228">
        <v>0</v>
      </c>
      <c r="T146" s="229">
        <f>S146*H146</f>
        <v>0</v>
      </c>
      <c r="AR146" s="230" t="s">
        <v>152</v>
      </c>
      <c r="AT146" s="230" t="s">
        <v>147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229</v>
      </c>
    </row>
    <row r="147" spans="2:65" s="1" customFormat="1" ht="24" customHeight="1">
      <c r="B147" s="34"/>
      <c r="C147" s="219" t="s">
        <v>230</v>
      </c>
      <c r="D147" s="219" t="s">
        <v>147</v>
      </c>
      <c r="E147" s="220" t="s">
        <v>231</v>
      </c>
      <c r="F147" s="221" t="s">
        <v>232</v>
      </c>
      <c r="G147" s="222" t="s">
        <v>150</v>
      </c>
      <c r="H147" s="223">
        <v>28</v>
      </c>
      <c r="I147" s="224"/>
      <c r="J147" s="225">
        <f>ROUND(I147*H147,2)</f>
        <v>0</v>
      </c>
      <c r="K147" s="221" t="s">
        <v>151</v>
      </c>
      <c r="L147" s="39"/>
      <c r="M147" s="226" t="s">
        <v>1</v>
      </c>
      <c r="N147" s="227" t="s">
        <v>40</v>
      </c>
      <c r="O147" s="82"/>
      <c r="P147" s="228">
        <f>O147*H147</f>
        <v>0</v>
      </c>
      <c r="Q147" s="228">
        <v>0.00019</v>
      </c>
      <c r="R147" s="228">
        <f>Q147*H147</f>
        <v>0.00532</v>
      </c>
      <c r="S147" s="228">
        <v>0</v>
      </c>
      <c r="T147" s="229">
        <f>S147*H147</f>
        <v>0</v>
      </c>
      <c r="AR147" s="230" t="s">
        <v>152</v>
      </c>
      <c r="AT147" s="230" t="s">
        <v>147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233</v>
      </c>
    </row>
    <row r="148" spans="2:65" s="1" customFormat="1" ht="16.5" customHeight="1">
      <c r="B148" s="34"/>
      <c r="C148" s="219" t="s">
        <v>234</v>
      </c>
      <c r="D148" s="219" t="s">
        <v>147</v>
      </c>
      <c r="E148" s="220" t="s">
        <v>235</v>
      </c>
      <c r="F148" s="221" t="s">
        <v>236</v>
      </c>
      <c r="G148" s="222" t="s">
        <v>150</v>
      </c>
      <c r="H148" s="223">
        <v>28</v>
      </c>
      <c r="I148" s="224"/>
      <c r="J148" s="225">
        <f>ROUND(I148*H148,2)</f>
        <v>0</v>
      </c>
      <c r="K148" s="221" t="s">
        <v>151</v>
      </c>
      <c r="L148" s="39"/>
      <c r="M148" s="226" t="s">
        <v>1</v>
      </c>
      <c r="N148" s="227" t="s">
        <v>40</v>
      </c>
      <c r="O148" s="82"/>
      <c r="P148" s="228">
        <f>O148*H148</f>
        <v>0</v>
      </c>
      <c r="Q148" s="228">
        <v>1E-05</v>
      </c>
      <c r="R148" s="228">
        <f>Q148*H148</f>
        <v>0.00028000000000000003</v>
      </c>
      <c r="S148" s="228">
        <v>0</v>
      </c>
      <c r="T148" s="229">
        <f>S148*H148</f>
        <v>0</v>
      </c>
      <c r="AR148" s="230" t="s">
        <v>152</v>
      </c>
      <c r="AT148" s="230" t="s">
        <v>147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237</v>
      </c>
    </row>
    <row r="149" spans="2:65" s="1" customFormat="1" ht="24" customHeight="1">
      <c r="B149" s="34"/>
      <c r="C149" s="219" t="s">
        <v>238</v>
      </c>
      <c r="D149" s="219" t="s">
        <v>147</v>
      </c>
      <c r="E149" s="220" t="s">
        <v>239</v>
      </c>
      <c r="F149" s="221" t="s">
        <v>240</v>
      </c>
      <c r="G149" s="222" t="s">
        <v>150</v>
      </c>
      <c r="H149" s="223">
        <v>28</v>
      </c>
      <c r="I149" s="224"/>
      <c r="J149" s="225">
        <f>ROUND(I149*H149,2)</f>
        <v>0</v>
      </c>
      <c r="K149" s="221" t="s">
        <v>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0.00262</v>
      </c>
      <c r="R149" s="228">
        <f>Q149*H149</f>
        <v>0.07336</v>
      </c>
      <c r="S149" s="228">
        <v>0</v>
      </c>
      <c r="T149" s="229">
        <f>S149*H149</f>
        <v>0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241</v>
      </c>
    </row>
    <row r="150" spans="2:65" s="1" customFormat="1" ht="16.5" customHeight="1">
      <c r="B150" s="34"/>
      <c r="C150" s="219" t="s">
        <v>242</v>
      </c>
      <c r="D150" s="219" t="s">
        <v>147</v>
      </c>
      <c r="E150" s="220" t="s">
        <v>243</v>
      </c>
      <c r="F150" s="221" t="s">
        <v>244</v>
      </c>
      <c r="G150" s="222" t="s">
        <v>214</v>
      </c>
      <c r="H150" s="223">
        <v>2</v>
      </c>
      <c r="I150" s="224"/>
      <c r="J150" s="225">
        <f>ROUND(I150*H150,2)</f>
        <v>0</v>
      </c>
      <c r="K150" s="221" t="s">
        <v>151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2E-05</v>
      </c>
      <c r="R150" s="228">
        <f>Q150*H150</f>
        <v>4E-05</v>
      </c>
      <c r="S150" s="228">
        <v>0</v>
      </c>
      <c r="T150" s="229">
        <f>S150*H150</f>
        <v>0</v>
      </c>
      <c r="AR150" s="230" t="s">
        <v>152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152</v>
      </c>
      <c r="BM150" s="230" t="s">
        <v>245</v>
      </c>
    </row>
    <row r="151" spans="2:65" s="1" customFormat="1" ht="24" customHeight="1">
      <c r="B151" s="34"/>
      <c r="C151" s="219" t="s">
        <v>246</v>
      </c>
      <c r="D151" s="219" t="s">
        <v>147</v>
      </c>
      <c r="E151" s="220" t="s">
        <v>247</v>
      </c>
      <c r="F151" s="221" t="s">
        <v>248</v>
      </c>
      <c r="G151" s="222" t="s">
        <v>199</v>
      </c>
      <c r="H151" s="223">
        <v>0.083</v>
      </c>
      <c r="I151" s="224"/>
      <c r="J151" s="225">
        <f>ROUND(I151*H151,2)</f>
        <v>0</v>
      </c>
      <c r="K151" s="221" t="s">
        <v>151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249</v>
      </c>
    </row>
    <row r="152" spans="2:65" s="1" customFormat="1" ht="24" customHeight="1">
      <c r="B152" s="34"/>
      <c r="C152" s="219" t="s">
        <v>250</v>
      </c>
      <c r="D152" s="219" t="s">
        <v>147</v>
      </c>
      <c r="E152" s="220" t="s">
        <v>251</v>
      </c>
      <c r="F152" s="221" t="s">
        <v>252</v>
      </c>
      <c r="G152" s="222" t="s">
        <v>199</v>
      </c>
      <c r="H152" s="223">
        <v>0.083</v>
      </c>
      <c r="I152" s="224"/>
      <c r="J152" s="225">
        <f>ROUND(I152*H152,2)</f>
        <v>0</v>
      </c>
      <c r="K152" s="221" t="s">
        <v>151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253</v>
      </c>
    </row>
    <row r="153" spans="2:63" s="11" customFormat="1" ht="22.8" customHeight="1">
      <c r="B153" s="203"/>
      <c r="C153" s="204"/>
      <c r="D153" s="205" t="s">
        <v>74</v>
      </c>
      <c r="E153" s="217" t="s">
        <v>254</v>
      </c>
      <c r="F153" s="217" t="s">
        <v>255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SUM(P154:P166)</f>
        <v>0</v>
      </c>
      <c r="Q153" s="211"/>
      <c r="R153" s="212">
        <f>SUM(R154:R166)</f>
        <v>0.007940000000000001</v>
      </c>
      <c r="S153" s="211"/>
      <c r="T153" s="213">
        <f>SUM(T154:T166)</f>
        <v>1.77533</v>
      </c>
      <c r="AR153" s="214" t="s">
        <v>85</v>
      </c>
      <c r="AT153" s="215" t="s">
        <v>74</v>
      </c>
      <c r="AU153" s="215" t="s">
        <v>83</v>
      </c>
      <c r="AY153" s="214" t="s">
        <v>144</v>
      </c>
      <c r="BK153" s="216">
        <f>SUM(BK154:BK166)</f>
        <v>0</v>
      </c>
    </row>
    <row r="154" spans="2:65" s="1" customFormat="1" ht="24" customHeight="1">
      <c r="B154" s="34"/>
      <c r="C154" s="219" t="s">
        <v>256</v>
      </c>
      <c r="D154" s="219" t="s">
        <v>147</v>
      </c>
      <c r="E154" s="220" t="s">
        <v>257</v>
      </c>
      <c r="F154" s="221" t="s">
        <v>258</v>
      </c>
      <c r="G154" s="222" t="s">
        <v>150</v>
      </c>
      <c r="H154" s="223">
        <v>166</v>
      </c>
      <c r="I154" s="224"/>
      <c r="J154" s="225">
        <f>ROUND(I154*H154,2)</f>
        <v>0</v>
      </c>
      <c r="K154" s="221" t="s">
        <v>151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0.0053</v>
      </c>
      <c r="T154" s="229">
        <f>S154*H154</f>
        <v>0.8798</v>
      </c>
      <c r="AR154" s="230" t="s">
        <v>152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152</v>
      </c>
      <c r="BM154" s="230" t="s">
        <v>259</v>
      </c>
    </row>
    <row r="155" spans="2:65" s="1" customFormat="1" ht="16.5" customHeight="1">
      <c r="B155" s="34"/>
      <c r="C155" s="219" t="s">
        <v>260</v>
      </c>
      <c r="D155" s="219" t="s">
        <v>147</v>
      </c>
      <c r="E155" s="220" t="s">
        <v>261</v>
      </c>
      <c r="F155" s="221" t="s">
        <v>262</v>
      </c>
      <c r="G155" s="222" t="s">
        <v>150</v>
      </c>
      <c r="H155" s="223">
        <v>13</v>
      </c>
      <c r="I155" s="224"/>
      <c r="J155" s="225">
        <f>ROUND(I155*H155,2)</f>
        <v>0</v>
      </c>
      <c r="K155" s="221" t="s">
        <v>151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2E-05</v>
      </c>
      <c r="R155" s="228">
        <f>Q155*H155</f>
        <v>0.00026000000000000003</v>
      </c>
      <c r="S155" s="228">
        <v>0.001</v>
      </c>
      <c r="T155" s="229">
        <f>S155*H155</f>
        <v>0.013000000000000001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263</v>
      </c>
    </row>
    <row r="156" spans="2:65" s="1" customFormat="1" ht="16.5" customHeight="1">
      <c r="B156" s="34"/>
      <c r="C156" s="219" t="s">
        <v>264</v>
      </c>
      <c r="D156" s="219" t="s">
        <v>147</v>
      </c>
      <c r="E156" s="220" t="s">
        <v>265</v>
      </c>
      <c r="F156" s="221" t="s">
        <v>266</v>
      </c>
      <c r="G156" s="222" t="s">
        <v>150</v>
      </c>
      <c r="H156" s="223">
        <v>76</v>
      </c>
      <c r="I156" s="224"/>
      <c r="J156" s="225">
        <f>ROUND(I156*H156,2)</f>
        <v>0</v>
      </c>
      <c r="K156" s="221" t="s">
        <v>151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2E-05</v>
      </c>
      <c r="R156" s="228">
        <f>Q156*H156</f>
        <v>0.00152</v>
      </c>
      <c r="S156" s="228">
        <v>0.0032</v>
      </c>
      <c r="T156" s="229">
        <f>S156*H156</f>
        <v>0.2432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267</v>
      </c>
    </row>
    <row r="157" spans="2:65" s="1" customFormat="1" ht="16.5" customHeight="1">
      <c r="B157" s="34"/>
      <c r="C157" s="219" t="s">
        <v>268</v>
      </c>
      <c r="D157" s="219" t="s">
        <v>147</v>
      </c>
      <c r="E157" s="220" t="s">
        <v>269</v>
      </c>
      <c r="F157" s="221" t="s">
        <v>270</v>
      </c>
      <c r="G157" s="222" t="s">
        <v>150</v>
      </c>
      <c r="H157" s="223">
        <v>11</v>
      </c>
      <c r="I157" s="224"/>
      <c r="J157" s="225">
        <f>ROUND(I157*H157,2)</f>
        <v>0</v>
      </c>
      <c r="K157" s="221" t="s">
        <v>151</v>
      </c>
      <c r="L157" s="39"/>
      <c r="M157" s="226" t="s">
        <v>1</v>
      </c>
      <c r="N157" s="227" t="s">
        <v>40</v>
      </c>
      <c r="O157" s="82"/>
      <c r="P157" s="228">
        <f>O157*H157</f>
        <v>0</v>
      </c>
      <c r="Q157" s="228">
        <v>5E-05</v>
      </c>
      <c r="R157" s="228">
        <f>Q157*H157</f>
        <v>0.00055</v>
      </c>
      <c r="S157" s="228">
        <v>0.00532</v>
      </c>
      <c r="T157" s="229">
        <f>S157*H157</f>
        <v>0.05852</v>
      </c>
      <c r="AR157" s="230" t="s">
        <v>152</v>
      </c>
      <c r="AT157" s="230" t="s">
        <v>147</v>
      </c>
      <c r="AU157" s="230" t="s">
        <v>85</v>
      </c>
      <c r="AY157" s="13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83</v>
      </c>
      <c r="BK157" s="231">
        <f>ROUND(I157*H157,2)</f>
        <v>0</v>
      </c>
      <c r="BL157" s="13" t="s">
        <v>152</v>
      </c>
      <c r="BM157" s="230" t="s">
        <v>271</v>
      </c>
    </row>
    <row r="158" spans="2:65" s="1" customFormat="1" ht="16.5" customHeight="1">
      <c r="B158" s="34"/>
      <c r="C158" s="219" t="s">
        <v>272</v>
      </c>
      <c r="D158" s="219" t="s">
        <v>147</v>
      </c>
      <c r="E158" s="220" t="s">
        <v>273</v>
      </c>
      <c r="F158" s="221" t="s">
        <v>274</v>
      </c>
      <c r="G158" s="222" t="s">
        <v>150</v>
      </c>
      <c r="H158" s="223">
        <v>66</v>
      </c>
      <c r="I158" s="224"/>
      <c r="J158" s="225">
        <f>ROUND(I158*H158,2)</f>
        <v>0</v>
      </c>
      <c r="K158" s="221" t="s">
        <v>151</v>
      </c>
      <c r="L158" s="39"/>
      <c r="M158" s="226" t="s">
        <v>1</v>
      </c>
      <c r="N158" s="227" t="s">
        <v>40</v>
      </c>
      <c r="O158" s="82"/>
      <c r="P158" s="228">
        <f>O158*H158</f>
        <v>0</v>
      </c>
      <c r="Q158" s="228">
        <v>6E-05</v>
      </c>
      <c r="R158" s="228">
        <f>Q158*H158</f>
        <v>0.00396</v>
      </c>
      <c r="S158" s="228">
        <v>0.00841</v>
      </c>
      <c r="T158" s="229">
        <f>S158*H158</f>
        <v>0.5550600000000001</v>
      </c>
      <c r="AR158" s="230" t="s">
        <v>152</v>
      </c>
      <c r="AT158" s="230" t="s">
        <v>147</v>
      </c>
      <c r="AU158" s="230" t="s">
        <v>85</v>
      </c>
      <c r="AY158" s="13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83</v>
      </c>
      <c r="BK158" s="231">
        <f>ROUND(I158*H158,2)</f>
        <v>0</v>
      </c>
      <c r="BL158" s="13" t="s">
        <v>152</v>
      </c>
      <c r="BM158" s="230" t="s">
        <v>275</v>
      </c>
    </row>
    <row r="159" spans="2:65" s="1" customFormat="1" ht="24" customHeight="1">
      <c r="B159" s="34"/>
      <c r="C159" s="219" t="s">
        <v>276</v>
      </c>
      <c r="D159" s="219" t="s">
        <v>147</v>
      </c>
      <c r="E159" s="220" t="s">
        <v>277</v>
      </c>
      <c r="F159" s="221" t="s">
        <v>278</v>
      </c>
      <c r="G159" s="222" t="s">
        <v>214</v>
      </c>
      <c r="H159" s="223">
        <v>20</v>
      </c>
      <c r="I159" s="224"/>
      <c r="J159" s="225">
        <f>ROUND(I159*H159,2)</f>
        <v>0</v>
      </c>
      <c r="K159" s="221" t="s">
        <v>151</v>
      </c>
      <c r="L159" s="39"/>
      <c r="M159" s="226" t="s">
        <v>1</v>
      </c>
      <c r="N159" s="227" t="s">
        <v>40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0.00014</v>
      </c>
      <c r="T159" s="229">
        <f>S159*H159</f>
        <v>0.0027999999999999995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279</v>
      </c>
    </row>
    <row r="160" spans="2:65" s="1" customFormat="1" ht="24" customHeight="1">
      <c r="B160" s="34"/>
      <c r="C160" s="219" t="s">
        <v>280</v>
      </c>
      <c r="D160" s="219" t="s">
        <v>147</v>
      </c>
      <c r="E160" s="220" t="s">
        <v>281</v>
      </c>
      <c r="F160" s="221" t="s">
        <v>282</v>
      </c>
      <c r="G160" s="222" t="s">
        <v>214</v>
      </c>
      <c r="H160" s="223">
        <v>15</v>
      </c>
      <c r="I160" s="224"/>
      <c r="J160" s="225">
        <f>ROUND(I160*H160,2)</f>
        <v>0</v>
      </c>
      <c r="K160" s="221" t="s">
        <v>1</v>
      </c>
      <c r="L160" s="39"/>
      <c r="M160" s="226" t="s">
        <v>1</v>
      </c>
      <c r="N160" s="227" t="s">
        <v>40</v>
      </c>
      <c r="O160" s="82"/>
      <c r="P160" s="228">
        <f>O160*H160</f>
        <v>0</v>
      </c>
      <c r="Q160" s="228">
        <v>0</v>
      </c>
      <c r="R160" s="228">
        <f>Q160*H160</f>
        <v>0</v>
      </c>
      <c r="S160" s="228">
        <v>0.00031</v>
      </c>
      <c r="T160" s="229">
        <f>S160*H160</f>
        <v>0.00465</v>
      </c>
      <c r="AR160" s="230" t="s">
        <v>152</v>
      </c>
      <c r="AT160" s="230" t="s">
        <v>147</v>
      </c>
      <c r="AU160" s="230" t="s">
        <v>85</v>
      </c>
      <c r="AY160" s="13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83</v>
      </c>
      <c r="BK160" s="231">
        <f>ROUND(I160*H160,2)</f>
        <v>0</v>
      </c>
      <c r="BL160" s="13" t="s">
        <v>152</v>
      </c>
      <c r="BM160" s="230" t="s">
        <v>283</v>
      </c>
    </row>
    <row r="161" spans="2:65" s="1" customFormat="1" ht="24" customHeight="1">
      <c r="B161" s="34"/>
      <c r="C161" s="219" t="s">
        <v>284</v>
      </c>
      <c r="D161" s="219" t="s">
        <v>147</v>
      </c>
      <c r="E161" s="220" t="s">
        <v>285</v>
      </c>
      <c r="F161" s="221" t="s">
        <v>286</v>
      </c>
      <c r="G161" s="222" t="s">
        <v>199</v>
      </c>
      <c r="H161" s="223">
        <v>0.9</v>
      </c>
      <c r="I161" s="224"/>
      <c r="J161" s="225">
        <f>ROUND(I161*H161,2)</f>
        <v>0</v>
      </c>
      <c r="K161" s="221" t="s">
        <v>151</v>
      </c>
      <c r="L161" s="39"/>
      <c r="M161" s="226" t="s">
        <v>1</v>
      </c>
      <c r="N161" s="227" t="s">
        <v>40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0" t="s">
        <v>152</v>
      </c>
      <c r="AT161" s="230" t="s">
        <v>147</v>
      </c>
      <c r="AU161" s="230" t="s">
        <v>85</v>
      </c>
      <c r="AY161" s="13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83</v>
      </c>
      <c r="BK161" s="231">
        <f>ROUND(I161*H161,2)</f>
        <v>0</v>
      </c>
      <c r="BL161" s="13" t="s">
        <v>152</v>
      </c>
      <c r="BM161" s="230" t="s">
        <v>287</v>
      </c>
    </row>
    <row r="162" spans="2:65" s="1" customFormat="1" ht="16.5" customHeight="1">
      <c r="B162" s="34"/>
      <c r="C162" s="219" t="s">
        <v>157</v>
      </c>
      <c r="D162" s="219" t="s">
        <v>147</v>
      </c>
      <c r="E162" s="220" t="s">
        <v>288</v>
      </c>
      <c r="F162" s="221" t="s">
        <v>289</v>
      </c>
      <c r="G162" s="222" t="s">
        <v>214</v>
      </c>
      <c r="H162" s="223">
        <v>8</v>
      </c>
      <c r="I162" s="224"/>
      <c r="J162" s="225">
        <f>ROUND(I162*H162,2)</f>
        <v>0</v>
      </c>
      <c r="K162" s="221" t="s">
        <v>151</v>
      </c>
      <c r="L162" s="39"/>
      <c r="M162" s="226" t="s">
        <v>1</v>
      </c>
      <c r="N162" s="227" t="s">
        <v>40</v>
      </c>
      <c r="O162" s="82"/>
      <c r="P162" s="228">
        <f>O162*H162</f>
        <v>0</v>
      </c>
      <c r="Q162" s="228">
        <v>4E-05</v>
      </c>
      <c r="R162" s="228">
        <f>Q162*H162</f>
        <v>0.00032</v>
      </c>
      <c r="S162" s="228">
        <v>0.00045</v>
      </c>
      <c r="T162" s="229">
        <f>S162*H162</f>
        <v>0.0036</v>
      </c>
      <c r="AR162" s="230" t="s">
        <v>152</v>
      </c>
      <c r="AT162" s="230" t="s">
        <v>147</v>
      </c>
      <c r="AU162" s="230" t="s">
        <v>85</v>
      </c>
      <c r="AY162" s="13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83</v>
      </c>
      <c r="BK162" s="231">
        <f>ROUND(I162*H162,2)</f>
        <v>0</v>
      </c>
      <c r="BL162" s="13" t="s">
        <v>152</v>
      </c>
      <c r="BM162" s="230" t="s">
        <v>290</v>
      </c>
    </row>
    <row r="163" spans="2:65" s="1" customFormat="1" ht="16.5" customHeight="1">
      <c r="B163" s="34"/>
      <c r="C163" s="219" t="s">
        <v>291</v>
      </c>
      <c r="D163" s="219" t="s">
        <v>147</v>
      </c>
      <c r="E163" s="220" t="s">
        <v>292</v>
      </c>
      <c r="F163" s="221" t="s">
        <v>293</v>
      </c>
      <c r="G163" s="222" t="s">
        <v>214</v>
      </c>
      <c r="H163" s="223">
        <v>7</v>
      </c>
      <c r="I163" s="224"/>
      <c r="J163" s="225">
        <f>ROUND(I163*H163,2)</f>
        <v>0</v>
      </c>
      <c r="K163" s="221" t="s">
        <v>151</v>
      </c>
      <c r="L163" s="39"/>
      <c r="M163" s="226" t="s">
        <v>1</v>
      </c>
      <c r="N163" s="227" t="s">
        <v>40</v>
      </c>
      <c r="O163" s="82"/>
      <c r="P163" s="228">
        <f>O163*H163</f>
        <v>0</v>
      </c>
      <c r="Q163" s="228">
        <v>0.00013</v>
      </c>
      <c r="R163" s="228">
        <f>Q163*H163</f>
        <v>0.0009099999999999999</v>
      </c>
      <c r="S163" s="228">
        <v>0.0011</v>
      </c>
      <c r="T163" s="229">
        <f>S163*H163</f>
        <v>0.0077</v>
      </c>
      <c r="AR163" s="230" t="s">
        <v>152</v>
      </c>
      <c r="AT163" s="230" t="s">
        <v>147</v>
      </c>
      <c r="AU163" s="230" t="s">
        <v>85</v>
      </c>
      <c r="AY163" s="13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83</v>
      </c>
      <c r="BK163" s="231">
        <f>ROUND(I163*H163,2)</f>
        <v>0</v>
      </c>
      <c r="BL163" s="13" t="s">
        <v>152</v>
      </c>
      <c r="BM163" s="230" t="s">
        <v>294</v>
      </c>
    </row>
    <row r="164" spans="2:65" s="1" customFormat="1" ht="16.5" customHeight="1">
      <c r="B164" s="34"/>
      <c r="C164" s="219" t="s">
        <v>295</v>
      </c>
      <c r="D164" s="219" t="s">
        <v>147</v>
      </c>
      <c r="E164" s="220" t="s">
        <v>296</v>
      </c>
      <c r="F164" s="221" t="s">
        <v>297</v>
      </c>
      <c r="G164" s="222" t="s">
        <v>214</v>
      </c>
      <c r="H164" s="223">
        <v>2</v>
      </c>
      <c r="I164" s="224"/>
      <c r="J164" s="225">
        <f>ROUND(I164*H164,2)</f>
        <v>0</v>
      </c>
      <c r="K164" s="221" t="s">
        <v>151</v>
      </c>
      <c r="L164" s="39"/>
      <c r="M164" s="226" t="s">
        <v>1</v>
      </c>
      <c r="N164" s="227" t="s">
        <v>40</v>
      </c>
      <c r="O164" s="82"/>
      <c r="P164" s="228">
        <f>O164*H164</f>
        <v>0</v>
      </c>
      <c r="Q164" s="228">
        <v>0.00021</v>
      </c>
      <c r="R164" s="228">
        <f>Q164*H164</f>
        <v>0.00042</v>
      </c>
      <c r="S164" s="228">
        <v>0.0035</v>
      </c>
      <c r="T164" s="229">
        <f>S164*H164</f>
        <v>0.007</v>
      </c>
      <c r="AR164" s="230" t="s">
        <v>152</v>
      </c>
      <c r="AT164" s="230" t="s">
        <v>147</v>
      </c>
      <c r="AU164" s="230" t="s">
        <v>85</v>
      </c>
      <c r="AY164" s="13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3" t="s">
        <v>83</v>
      </c>
      <c r="BK164" s="231">
        <f>ROUND(I164*H164,2)</f>
        <v>0</v>
      </c>
      <c r="BL164" s="13" t="s">
        <v>152</v>
      </c>
      <c r="BM164" s="230" t="s">
        <v>298</v>
      </c>
    </row>
    <row r="165" spans="2:65" s="1" customFormat="1" ht="24" customHeight="1">
      <c r="B165" s="34"/>
      <c r="C165" s="219" t="s">
        <v>299</v>
      </c>
      <c r="D165" s="219" t="s">
        <v>147</v>
      </c>
      <c r="E165" s="220" t="s">
        <v>300</v>
      </c>
      <c r="F165" s="221" t="s">
        <v>301</v>
      </c>
      <c r="G165" s="222" t="s">
        <v>199</v>
      </c>
      <c r="H165" s="223">
        <v>0.03</v>
      </c>
      <c r="I165" s="224"/>
      <c r="J165" s="225">
        <f>ROUND(I165*H165,2)</f>
        <v>0</v>
      </c>
      <c r="K165" s="221" t="s">
        <v>151</v>
      </c>
      <c r="L165" s="39"/>
      <c r="M165" s="226" t="s">
        <v>1</v>
      </c>
      <c r="N165" s="227" t="s">
        <v>40</v>
      </c>
      <c r="O165" s="8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230" t="s">
        <v>152</v>
      </c>
      <c r="AT165" s="230" t="s">
        <v>147</v>
      </c>
      <c r="AU165" s="230" t="s">
        <v>85</v>
      </c>
      <c r="AY165" s="13" t="s">
        <v>144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3" t="s">
        <v>83</v>
      </c>
      <c r="BK165" s="231">
        <f>ROUND(I165*H165,2)</f>
        <v>0</v>
      </c>
      <c r="BL165" s="13" t="s">
        <v>152</v>
      </c>
      <c r="BM165" s="230" t="s">
        <v>302</v>
      </c>
    </row>
    <row r="166" spans="2:65" s="1" customFormat="1" ht="16.5" customHeight="1">
      <c r="B166" s="34"/>
      <c r="C166" s="219" t="s">
        <v>303</v>
      </c>
      <c r="D166" s="219" t="s">
        <v>147</v>
      </c>
      <c r="E166" s="220" t="s">
        <v>304</v>
      </c>
      <c r="F166" s="221" t="s">
        <v>305</v>
      </c>
      <c r="G166" s="222" t="s">
        <v>199</v>
      </c>
      <c r="H166" s="223">
        <v>0.2</v>
      </c>
      <c r="I166" s="224"/>
      <c r="J166" s="225">
        <f>ROUND(I166*H166,2)</f>
        <v>0</v>
      </c>
      <c r="K166" s="221" t="s">
        <v>1</v>
      </c>
      <c r="L166" s="39"/>
      <c r="M166" s="226" t="s">
        <v>1</v>
      </c>
      <c r="N166" s="227" t="s">
        <v>40</v>
      </c>
      <c r="O166" s="8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30" t="s">
        <v>152</v>
      </c>
      <c r="AT166" s="230" t="s">
        <v>147</v>
      </c>
      <c r="AU166" s="230" t="s">
        <v>85</v>
      </c>
      <c r="AY166" s="13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3" t="s">
        <v>83</v>
      </c>
      <c r="BK166" s="231">
        <f>ROUND(I166*H166,2)</f>
        <v>0</v>
      </c>
      <c r="BL166" s="13" t="s">
        <v>152</v>
      </c>
      <c r="BM166" s="230" t="s">
        <v>306</v>
      </c>
    </row>
    <row r="167" spans="2:63" s="11" customFormat="1" ht="22.8" customHeight="1">
      <c r="B167" s="203"/>
      <c r="C167" s="204"/>
      <c r="D167" s="205" t="s">
        <v>74</v>
      </c>
      <c r="E167" s="217" t="s">
        <v>307</v>
      </c>
      <c r="F167" s="217" t="s">
        <v>308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SUM(P168:P183)</f>
        <v>0</v>
      </c>
      <c r="Q167" s="211"/>
      <c r="R167" s="212">
        <f>SUM(R168:R183)</f>
        <v>0.43338</v>
      </c>
      <c r="S167" s="211"/>
      <c r="T167" s="213">
        <f>SUM(T168:T183)</f>
        <v>0</v>
      </c>
      <c r="AR167" s="214" t="s">
        <v>85</v>
      </c>
      <c r="AT167" s="215" t="s">
        <v>74</v>
      </c>
      <c r="AU167" s="215" t="s">
        <v>83</v>
      </c>
      <c r="AY167" s="214" t="s">
        <v>144</v>
      </c>
      <c r="BK167" s="216">
        <f>SUM(BK168:BK183)</f>
        <v>0</v>
      </c>
    </row>
    <row r="168" spans="2:65" s="1" customFormat="1" ht="24" customHeight="1">
      <c r="B168" s="34"/>
      <c r="C168" s="219" t="s">
        <v>309</v>
      </c>
      <c r="D168" s="219" t="s">
        <v>147</v>
      </c>
      <c r="E168" s="220" t="s">
        <v>310</v>
      </c>
      <c r="F168" s="221" t="s">
        <v>311</v>
      </c>
      <c r="G168" s="222" t="s">
        <v>312</v>
      </c>
      <c r="H168" s="223">
        <v>20</v>
      </c>
      <c r="I168" s="224"/>
      <c r="J168" s="225">
        <f>ROUND(I168*H168,2)</f>
        <v>0</v>
      </c>
      <c r="K168" s="221" t="s">
        <v>1</v>
      </c>
      <c r="L168" s="39"/>
      <c r="M168" s="226" t="s">
        <v>1</v>
      </c>
      <c r="N168" s="227" t="s">
        <v>40</v>
      </c>
      <c r="O168" s="8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30" t="s">
        <v>152</v>
      </c>
      <c r="AT168" s="230" t="s">
        <v>147</v>
      </c>
      <c r="AU168" s="230" t="s">
        <v>85</v>
      </c>
      <c r="AY168" s="13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3" t="s">
        <v>83</v>
      </c>
      <c r="BK168" s="231">
        <f>ROUND(I168*H168,2)</f>
        <v>0</v>
      </c>
      <c r="BL168" s="13" t="s">
        <v>152</v>
      </c>
      <c r="BM168" s="230" t="s">
        <v>313</v>
      </c>
    </row>
    <row r="169" spans="2:65" s="1" customFormat="1" ht="24" customHeight="1">
      <c r="B169" s="34"/>
      <c r="C169" s="219" t="s">
        <v>7</v>
      </c>
      <c r="D169" s="219" t="s">
        <v>147</v>
      </c>
      <c r="E169" s="220" t="s">
        <v>314</v>
      </c>
      <c r="F169" s="221" t="s">
        <v>315</v>
      </c>
      <c r="G169" s="222" t="s">
        <v>312</v>
      </c>
      <c r="H169" s="223">
        <v>15</v>
      </c>
      <c r="I169" s="224"/>
      <c r="J169" s="225">
        <f>ROUND(I169*H169,2)</f>
        <v>0</v>
      </c>
      <c r="K169" s="221" t="s">
        <v>1</v>
      </c>
      <c r="L169" s="39"/>
      <c r="M169" s="226" t="s">
        <v>1</v>
      </c>
      <c r="N169" s="227" t="s">
        <v>40</v>
      </c>
      <c r="O169" s="8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30" t="s">
        <v>152</v>
      </c>
      <c r="AT169" s="230" t="s">
        <v>147</v>
      </c>
      <c r="AU169" s="230" t="s">
        <v>85</v>
      </c>
      <c r="AY169" s="13" t="s">
        <v>144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3" t="s">
        <v>83</v>
      </c>
      <c r="BK169" s="231">
        <f>ROUND(I169*H169,2)</f>
        <v>0</v>
      </c>
      <c r="BL169" s="13" t="s">
        <v>152</v>
      </c>
      <c r="BM169" s="230" t="s">
        <v>316</v>
      </c>
    </row>
    <row r="170" spans="2:65" s="1" customFormat="1" ht="24" customHeight="1">
      <c r="B170" s="34"/>
      <c r="C170" s="219" t="s">
        <v>317</v>
      </c>
      <c r="D170" s="219" t="s">
        <v>147</v>
      </c>
      <c r="E170" s="220" t="s">
        <v>318</v>
      </c>
      <c r="F170" s="221" t="s">
        <v>319</v>
      </c>
      <c r="G170" s="222" t="s">
        <v>150</v>
      </c>
      <c r="H170" s="223">
        <v>15</v>
      </c>
      <c r="I170" s="224"/>
      <c r="J170" s="225">
        <f>ROUND(I170*H170,2)</f>
        <v>0</v>
      </c>
      <c r="K170" s="221" t="s">
        <v>151</v>
      </c>
      <c r="L170" s="39"/>
      <c r="M170" s="226" t="s">
        <v>1</v>
      </c>
      <c r="N170" s="227" t="s">
        <v>40</v>
      </c>
      <c r="O170" s="82"/>
      <c r="P170" s="228">
        <f>O170*H170</f>
        <v>0</v>
      </c>
      <c r="Q170" s="228">
        <v>0.0006</v>
      </c>
      <c r="R170" s="228">
        <f>Q170*H170</f>
        <v>0.009</v>
      </c>
      <c r="S170" s="228">
        <v>0</v>
      </c>
      <c r="T170" s="229">
        <f>S170*H170</f>
        <v>0</v>
      </c>
      <c r="AR170" s="230" t="s">
        <v>152</v>
      </c>
      <c r="AT170" s="230" t="s">
        <v>147</v>
      </c>
      <c r="AU170" s="230" t="s">
        <v>85</v>
      </c>
      <c r="AY170" s="13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3" t="s">
        <v>83</v>
      </c>
      <c r="BK170" s="231">
        <f>ROUND(I170*H170,2)</f>
        <v>0</v>
      </c>
      <c r="BL170" s="13" t="s">
        <v>152</v>
      </c>
      <c r="BM170" s="230" t="s">
        <v>320</v>
      </c>
    </row>
    <row r="171" spans="2:65" s="1" customFormat="1" ht="24" customHeight="1">
      <c r="B171" s="34"/>
      <c r="C171" s="219" t="s">
        <v>321</v>
      </c>
      <c r="D171" s="219" t="s">
        <v>147</v>
      </c>
      <c r="E171" s="220" t="s">
        <v>322</v>
      </c>
      <c r="F171" s="221" t="s">
        <v>323</v>
      </c>
      <c r="G171" s="222" t="s">
        <v>150</v>
      </c>
      <c r="H171" s="223">
        <v>28</v>
      </c>
      <c r="I171" s="224"/>
      <c r="J171" s="225">
        <f>ROUND(I171*H171,2)</f>
        <v>0</v>
      </c>
      <c r="K171" s="221" t="s">
        <v>151</v>
      </c>
      <c r="L171" s="39"/>
      <c r="M171" s="226" t="s">
        <v>1</v>
      </c>
      <c r="N171" s="227" t="s">
        <v>40</v>
      </c>
      <c r="O171" s="82"/>
      <c r="P171" s="228">
        <f>O171*H171</f>
        <v>0</v>
      </c>
      <c r="Q171" s="228">
        <v>0.00091</v>
      </c>
      <c r="R171" s="228">
        <f>Q171*H171</f>
        <v>0.02548</v>
      </c>
      <c r="S171" s="228">
        <v>0</v>
      </c>
      <c r="T171" s="229">
        <f>S171*H171</f>
        <v>0</v>
      </c>
      <c r="AR171" s="230" t="s">
        <v>152</v>
      </c>
      <c r="AT171" s="230" t="s">
        <v>147</v>
      </c>
      <c r="AU171" s="230" t="s">
        <v>85</v>
      </c>
      <c r="AY171" s="13" t="s">
        <v>144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3" t="s">
        <v>83</v>
      </c>
      <c r="BK171" s="231">
        <f>ROUND(I171*H171,2)</f>
        <v>0</v>
      </c>
      <c r="BL171" s="13" t="s">
        <v>152</v>
      </c>
      <c r="BM171" s="230" t="s">
        <v>324</v>
      </c>
    </row>
    <row r="172" spans="2:65" s="1" customFormat="1" ht="24" customHeight="1">
      <c r="B172" s="34"/>
      <c r="C172" s="219" t="s">
        <v>325</v>
      </c>
      <c r="D172" s="219" t="s">
        <v>147</v>
      </c>
      <c r="E172" s="220" t="s">
        <v>326</v>
      </c>
      <c r="F172" s="221" t="s">
        <v>327</v>
      </c>
      <c r="G172" s="222" t="s">
        <v>150</v>
      </c>
      <c r="H172" s="223">
        <v>31</v>
      </c>
      <c r="I172" s="224"/>
      <c r="J172" s="225">
        <f>ROUND(I172*H172,2)</f>
        <v>0</v>
      </c>
      <c r="K172" s="221" t="s">
        <v>151</v>
      </c>
      <c r="L172" s="39"/>
      <c r="M172" s="226" t="s">
        <v>1</v>
      </c>
      <c r="N172" s="227" t="s">
        <v>40</v>
      </c>
      <c r="O172" s="82"/>
      <c r="P172" s="228">
        <f>O172*H172</f>
        <v>0</v>
      </c>
      <c r="Q172" s="228">
        <v>0.00118</v>
      </c>
      <c r="R172" s="228">
        <f>Q172*H172</f>
        <v>0.03658</v>
      </c>
      <c r="S172" s="228">
        <v>0</v>
      </c>
      <c r="T172" s="229">
        <f>S172*H172</f>
        <v>0</v>
      </c>
      <c r="AR172" s="230" t="s">
        <v>152</v>
      </c>
      <c r="AT172" s="230" t="s">
        <v>147</v>
      </c>
      <c r="AU172" s="230" t="s">
        <v>85</v>
      </c>
      <c r="AY172" s="13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83</v>
      </c>
      <c r="BK172" s="231">
        <f>ROUND(I172*H172,2)</f>
        <v>0</v>
      </c>
      <c r="BL172" s="13" t="s">
        <v>152</v>
      </c>
      <c r="BM172" s="230" t="s">
        <v>328</v>
      </c>
    </row>
    <row r="173" spans="2:65" s="1" customFormat="1" ht="24" customHeight="1">
      <c r="B173" s="34"/>
      <c r="C173" s="219" t="s">
        <v>329</v>
      </c>
      <c r="D173" s="219" t="s">
        <v>147</v>
      </c>
      <c r="E173" s="220" t="s">
        <v>330</v>
      </c>
      <c r="F173" s="221" t="s">
        <v>331</v>
      </c>
      <c r="G173" s="222" t="s">
        <v>150</v>
      </c>
      <c r="H173" s="223">
        <v>17</v>
      </c>
      <c r="I173" s="224"/>
      <c r="J173" s="225">
        <f>ROUND(I173*H173,2)</f>
        <v>0</v>
      </c>
      <c r="K173" s="221" t="s">
        <v>151</v>
      </c>
      <c r="L173" s="39"/>
      <c r="M173" s="226" t="s">
        <v>1</v>
      </c>
      <c r="N173" s="227" t="s">
        <v>40</v>
      </c>
      <c r="O173" s="82"/>
      <c r="P173" s="228">
        <f>O173*H173</f>
        <v>0</v>
      </c>
      <c r="Q173" s="228">
        <v>0.0015</v>
      </c>
      <c r="R173" s="228">
        <f>Q173*H173</f>
        <v>0.025500000000000002</v>
      </c>
      <c r="S173" s="228">
        <v>0</v>
      </c>
      <c r="T173" s="229">
        <f>S173*H173</f>
        <v>0</v>
      </c>
      <c r="AR173" s="230" t="s">
        <v>152</v>
      </c>
      <c r="AT173" s="230" t="s">
        <v>147</v>
      </c>
      <c r="AU173" s="230" t="s">
        <v>85</v>
      </c>
      <c r="AY173" s="13" t="s">
        <v>144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3" t="s">
        <v>83</v>
      </c>
      <c r="BK173" s="231">
        <f>ROUND(I173*H173,2)</f>
        <v>0</v>
      </c>
      <c r="BL173" s="13" t="s">
        <v>152</v>
      </c>
      <c r="BM173" s="230" t="s">
        <v>332</v>
      </c>
    </row>
    <row r="174" spans="2:65" s="1" customFormat="1" ht="24" customHeight="1">
      <c r="B174" s="34"/>
      <c r="C174" s="219" t="s">
        <v>333</v>
      </c>
      <c r="D174" s="219" t="s">
        <v>147</v>
      </c>
      <c r="E174" s="220" t="s">
        <v>334</v>
      </c>
      <c r="F174" s="221" t="s">
        <v>240</v>
      </c>
      <c r="G174" s="222" t="s">
        <v>150</v>
      </c>
      <c r="H174" s="223">
        <v>11</v>
      </c>
      <c r="I174" s="224"/>
      <c r="J174" s="225">
        <f>ROUND(I174*H174,2)</f>
        <v>0</v>
      </c>
      <c r="K174" s="221" t="s">
        <v>151</v>
      </c>
      <c r="L174" s="39"/>
      <c r="M174" s="226" t="s">
        <v>1</v>
      </c>
      <c r="N174" s="227" t="s">
        <v>40</v>
      </c>
      <c r="O174" s="82"/>
      <c r="P174" s="228">
        <f>O174*H174</f>
        <v>0</v>
      </c>
      <c r="Q174" s="228">
        <v>0.00262</v>
      </c>
      <c r="R174" s="228">
        <f>Q174*H174</f>
        <v>0.02882</v>
      </c>
      <c r="S174" s="228">
        <v>0</v>
      </c>
      <c r="T174" s="229">
        <f>S174*H174</f>
        <v>0</v>
      </c>
      <c r="AR174" s="230" t="s">
        <v>152</v>
      </c>
      <c r="AT174" s="230" t="s">
        <v>147</v>
      </c>
      <c r="AU174" s="230" t="s">
        <v>85</v>
      </c>
      <c r="AY174" s="13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83</v>
      </c>
      <c r="BK174" s="231">
        <f>ROUND(I174*H174,2)</f>
        <v>0</v>
      </c>
      <c r="BL174" s="13" t="s">
        <v>152</v>
      </c>
      <c r="BM174" s="230" t="s">
        <v>335</v>
      </c>
    </row>
    <row r="175" spans="2:65" s="1" customFormat="1" ht="24" customHeight="1">
      <c r="B175" s="34"/>
      <c r="C175" s="219" t="s">
        <v>336</v>
      </c>
      <c r="D175" s="219" t="s">
        <v>147</v>
      </c>
      <c r="E175" s="220" t="s">
        <v>337</v>
      </c>
      <c r="F175" s="221" t="s">
        <v>338</v>
      </c>
      <c r="G175" s="222" t="s">
        <v>150</v>
      </c>
      <c r="H175" s="223">
        <v>38</v>
      </c>
      <c r="I175" s="224"/>
      <c r="J175" s="225">
        <f>ROUND(I175*H175,2)</f>
        <v>0</v>
      </c>
      <c r="K175" s="221" t="s">
        <v>1</v>
      </c>
      <c r="L175" s="39"/>
      <c r="M175" s="226" t="s">
        <v>1</v>
      </c>
      <c r="N175" s="227" t="s">
        <v>40</v>
      </c>
      <c r="O175" s="82"/>
      <c r="P175" s="228">
        <f>O175*H175</f>
        <v>0</v>
      </c>
      <c r="Q175" s="228">
        <v>0.004</v>
      </c>
      <c r="R175" s="228">
        <f>Q175*H175</f>
        <v>0.152</v>
      </c>
      <c r="S175" s="228">
        <v>0</v>
      </c>
      <c r="T175" s="229">
        <f>S175*H175</f>
        <v>0</v>
      </c>
      <c r="AR175" s="230" t="s">
        <v>152</v>
      </c>
      <c r="AT175" s="230" t="s">
        <v>147</v>
      </c>
      <c r="AU175" s="230" t="s">
        <v>85</v>
      </c>
      <c r="AY175" s="13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3" t="s">
        <v>83</v>
      </c>
      <c r="BK175" s="231">
        <f>ROUND(I175*H175,2)</f>
        <v>0</v>
      </c>
      <c r="BL175" s="13" t="s">
        <v>152</v>
      </c>
      <c r="BM175" s="230" t="s">
        <v>339</v>
      </c>
    </row>
    <row r="176" spans="2:65" s="1" customFormat="1" ht="24" customHeight="1">
      <c r="B176" s="34"/>
      <c r="C176" s="219" t="s">
        <v>340</v>
      </c>
      <c r="D176" s="219" t="s">
        <v>147</v>
      </c>
      <c r="E176" s="220" t="s">
        <v>341</v>
      </c>
      <c r="F176" s="221" t="s">
        <v>342</v>
      </c>
      <c r="G176" s="222" t="s">
        <v>150</v>
      </c>
      <c r="H176" s="223">
        <v>26</v>
      </c>
      <c r="I176" s="224"/>
      <c r="J176" s="225">
        <f>ROUND(I176*H176,2)</f>
        <v>0</v>
      </c>
      <c r="K176" s="221" t="s">
        <v>1</v>
      </c>
      <c r="L176" s="39"/>
      <c r="M176" s="226" t="s">
        <v>1</v>
      </c>
      <c r="N176" s="227" t="s">
        <v>40</v>
      </c>
      <c r="O176" s="82"/>
      <c r="P176" s="228">
        <f>O176*H176</f>
        <v>0</v>
      </c>
      <c r="Q176" s="228">
        <v>0.006</v>
      </c>
      <c r="R176" s="228">
        <f>Q176*H176</f>
        <v>0.156</v>
      </c>
      <c r="S176" s="228">
        <v>0</v>
      </c>
      <c r="T176" s="229">
        <f>S176*H176</f>
        <v>0</v>
      </c>
      <c r="AR176" s="230" t="s">
        <v>152</v>
      </c>
      <c r="AT176" s="230" t="s">
        <v>147</v>
      </c>
      <c r="AU176" s="230" t="s">
        <v>85</v>
      </c>
      <c r="AY176" s="13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3" t="s">
        <v>83</v>
      </c>
      <c r="BK176" s="231">
        <f>ROUND(I176*H176,2)</f>
        <v>0</v>
      </c>
      <c r="BL176" s="13" t="s">
        <v>152</v>
      </c>
      <c r="BM176" s="230" t="s">
        <v>343</v>
      </c>
    </row>
    <row r="177" spans="2:65" s="1" customFormat="1" ht="24" customHeight="1">
      <c r="B177" s="34"/>
      <c r="C177" s="219" t="s">
        <v>344</v>
      </c>
      <c r="D177" s="219" t="s">
        <v>147</v>
      </c>
      <c r="E177" s="220" t="s">
        <v>345</v>
      </c>
      <c r="F177" s="221" t="s">
        <v>346</v>
      </c>
      <c r="G177" s="222" t="s">
        <v>214</v>
      </c>
      <c r="H177" s="223">
        <v>3</v>
      </c>
      <c r="I177" s="224"/>
      <c r="J177" s="225">
        <f>ROUND(I177*H177,2)</f>
        <v>0</v>
      </c>
      <c r="K177" s="221" t="s">
        <v>1</v>
      </c>
      <c r="L177" s="39"/>
      <c r="M177" s="226" t="s">
        <v>1</v>
      </c>
      <c r="N177" s="227" t="s">
        <v>40</v>
      </c>
      <c r="O177" s="8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AR177" s="230" t="s">
        <v>152</v>
      </c>
      <c r="AT177" s="230" t="s">
        <v>147</v>
      </c>
      <c r="AU177" s="230" t="s">
        <v>85</v>
      </c>
      <c r="AY177" s="13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3" t="s">
        <v>83</v>
      </c>
      <c r="BK177" s="231">
        <f>ROUND(I177*H177,2)</f>
        <v>0</v>
      </c>
      <c r="BL177" s="13" t="s">
        <v>152</v>
      </c>
      <c r="BM177" s="230" t="s">
        <v>347</v>
      </c>
    </row>
    <row r="178" spans="2:65" s="1" customFormat="1" ht="24" customHeight="1">
      <c r="B178" s="34"/>
      <c r="C178" s="219" t="s">
        <v>348</v>
      </c>
      <c r="D178" s="219" t="s">
        <v>147</v>
      </c>
      <c r="E178" s="220" t="s">
        <v>349</v>
      </c>
      <c r="F178" s="221" t="s">
        <v>350</v>
      </c>
      <c r="G178" s="222" t="s">
        <v>214</v>
      </c>
      <c r="H178" s="223">
        <v>3</v>
      </c>
      <c r="I178" s="224"/>
      <c r="J178" s="225">
        <f>ROUND(I178*H178,2)</f>
        <v>0</v>
      </c>
      <c r="K178" s="221" t="s">
        <v>1</v>
      </c>
      <c r="L178" s="39"/>
      <c r="M178" s="226" t="s">
        <v>1</v>
      </c>
      <c r="N178" s="227" t="s">
        <v>40</v>
      </c>
      <c r="O178" s="8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AR178" s="230" t="s">
        <v>152</v>
      </c>
      <c r="AT178" s="230" t="s">
        <v>147</v>
      </c>
      <c r="AU178" s="230" t="s">
        <v>85</v>
      </c>
      <c r="AY178" s="13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3" t="s">
        <v>83</v>
      </c>
      <c r="BK178" s="231">
        <f>ROUND(I178*H178,2)</f>
        <v>0</v>
      </c>
      <c r="BL178" s="13" t="s">
        <v>152</v>
      </c>
      <c r="BM178" s="230" t="s">
        <v>351</v>
      </c>
    </row>
    <row r="179" spans="2:65" s="1" customFormat="1" ht="24" customHeight="1">
      <c r="B179" s="34"/>
      <c r="C179" s="219" t="s">
        <v>352</v>
      </c>
      <c r="D179" s="219" t="s">
        <v>147</v>
      </c>
      <c r="E179" s="220" t="s">
        <v>353</v>
      </c>
      <c r="F179" s="221" t="s">
        <v>354</v>
      </c>
      <c r="G179" s="222" t="s">
        <v>214</v>
      </c>
      <c r="H179" s="223">
        <v>2</v>
      </c>
      <c r="I179" s="224"/>
      <c r="J179" s="225">
        <f>ROUND(I179*H179,2)</f>
        <v>0</v>
      </c>
      <c r="K179" s="221" t="s">
        <v>1</v>
      </c>
      <c r="L179" s="39"/>
      <c r="M179" s="226" t="s">
        <v>1</v>
      </c>
      <c r="N179" s="227" t="s">
        <v>40</v>
      </c>
      <c r="O179" s="8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AR179" s="230" t="s">
        <v>152</v>
      </c>
      <c r="AT179" s="230" t="s">
        <v>147</v>
      </c>
      <c r="AU179" s="230" t="s">
        <v>85</v>
      </c>
      <c r="AY179" s="13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3" t="s">
        <v>83</v>
      </c>
      <c r="BK179" s="231">
        <f>ROUND(I179*H179,2)</f>
        <v>0</v>
      </c>
      <c r="BL179" s="13" t="s">
        <v>152</v>
      </c>
      <c r="BM179" s="230" t="s">
        <v>355</v>
      </c>
    </row>
    <row r="180" spans="2:65" s="1" customFormat="1" ht="16.5" customHeight="1">
      <c r="B180" s="34"/>
      <c r="C180" s="219" t="s">
        <v>356</v>
      </c>
      <c r="D180" s="219" t="s">
        <v>147</v>
      </c>
      <c r="E180" s="220" t="s">
        <v>357</v>
      </c>
      <c r="F180" s="221" t="s">
        <v>358</v>
      </c>
      <c r="G180" s="222" t="s">
        <v>150</v>
      </c>
      <c r="H180" s="223">
        <v>2</v>
      </c>
      <c r="I180" s="224"/>
      <c r="J180" s="225">
        <f>ROUND(I180*H180,2)</f>
        <v>0</v>
      </c>
      <c r="K180" s="221" t="s">
        <v>151</v>
      </c>
      <c r="L180" s="39"/>
      <c r="M180" s="226" t="s">
        <v>1</v>
      </c>
      <c r="N180" s="227" t="s">
        <v>40</v>
      </c>
      <c r="O180" s="8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30" t="s">
        <v>152</v>
      </c>
      <c r="AT180" s="230" t="s">
        <v>147</v>
      </c>
      <c r="AU180" s="230" t="s">
        <v>85</v>
      </c>
      <c r="AY180" s="13" t="s">
        <v>144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3" t="s">
        <v>83</v>
      </c>
      <c r="BK180" s="231">
        <f>ROUND(I180*H180,2)</f>
        <v>0</v>
      </c>
      <c r="BL180" s="13" t="s">
        <v>152</v>
      </c>
      <c r="BM180" s="230" t="s">
        <v>359</v>
      </c>
    </row>
    <row r="181" spans="2:65" s="1" customFormat="1" ht="24" customHeight="1">
      <c r="B181" s="34"/>
      <c r="C181" s="219" t="s">
        <v>360</v>
      </c>
      <c r="D181" s="219" t="s">
        <v>147</v>
      </c>
      <c r="E181" s="220" t="s">
        <v>361</v>
      </c>
      <c r="F181" s="221" t="s">
        <v>362</v>
      </c>
      <c r="G181" s="222" t="s">
        <v>150</v>
      </c>
      <c r="H181" s="223">
        <v>38</v>
      </c>
      <c r="I181" s="224"/>
      <c r="J181" s="225">
        <f>ROUND(I181*H181,2)</f>
        <v>0</v>
      </c>
      <c r="K181" s="221" t="s">
        <v>151</v>
      </c>
      <c r="L181" s="39"/>
      <c r="M181" s="226" t="s">
        <v>1</v>
      </c>
      <c r="N181" s="227" t="s">
        <v>40</v>
      </c>
      <c r="O181" s="8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AR181" s="230" t="s">
        <v>152</v>
      </c>
      <c r="AT181" s="230" t="s">
        <v>147</v>
      </c>
      <c r="AU181" s="230" t="s">
        <v>85</v>
      </c>
      <c r="AY181" s="13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3" t="s">
        <v>83</v>
      </c>
      <c r="BK181" s="231">
        <f>ROUND(I181*H181,2)</f>
        <v>0</v>
      </c>
      <c r="BL181" s="13" t="s">
        <v>152</v>
      </c>
      <c r="BM181" s="230" t="s">
        <v>363</v>
      </c>
    </row>
    <row r="182" spans="2:65" s="1" customFormat="1" ht="24" customHeight="1">
      <c r="B182" s="34"/>
      <c r="C182" s="219" t="s">
        <v>364</v>
      </c>
      <c r="D182" s="219" t="s">
        <v>147</v>
      </c>
      <c r="E182" s="220" t="s">
        <v>365</v>
      </c>
      <c r="F182" s="221" t="s">
        <v>366</v>
      </c>
      <c r="G182" s="222" t="s">
        <v>199</v>
      </c>
      <c r="H182" s="223">
        <v>0.433</v>
      </c>
      <c r="I182" s="224"/>
      <c r="J182" s="225">
        <f>ROUND(I182*H182,2)</f>
        <v>0</v>
      </c>
      <c r="K182" s="221" t="s">
        <v>151</v>
      </c>
      <c r="L182" s="39"/>
      <c r="M182" s="226" t="s">
        <v>1</v>
      </c>
      <c r="N182" s="227" t="s">
        <v>40</v>
      </c>
      <c r="O182" s="8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AR182" s="230" t="s">
        <v>152</v>
      </c>
      <c r="AT182" s="230" t="s">
        <v>147</v>
      </c>
      <c r="AU182" s="230" t="s">
        <v>85</v>
      </c>
      <c r="AY182" s="13" t="s">
        <v>144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3" t="s">
        <v>83</v>
      </c>
      <c r="BK182" s="231">
        <f>ROUND(I182*H182,2)</f>
        <v>0</v>
      </c>
      <c r="BL182" s="13" t="s">
        <v>152</v>
      </c>
      <c r="BM182" s="230" t="s">
        <v>367</v>
      </c>
    </row>
    <row r="183" spans="2:65" s="1" customFormat="1" ht="24" customHeight="1">
      <c r="B183" s="34"/>
      <c r="C183" s="219" t="s">
        <v>368</v>
      </c>
      <c r="D183" s="219" t="s">
        <v>147</v>
      </c>
      <c r="E183" s="220" t="s">
        <v>369</v>
      </c>
      <c r="F183" s="221" t="s">
        <v>370</v>
      </c>
      <c r="G183" s="222" t="s">
        <v>199</v>
      </c>
      <c r="H183" s="223">
        <v>0.433</v>
      </c>
      <c r="I183" s="224"/>
      <c r="J183" s="225">
        <f>ROUND(I183*H183,2)</f>
        <v>0</v>
      </c>
      <c r="K183" s="221" t="s">
        <v>151</v>
      </c>
      <c r="L183" s="39"/>
      <c r="M183" s="226" t="s">
        <v>1</v>
      </c>
      <c r="N183" s="227" t="s">
        <v>40</v>
      </c>
      <c r="O183" s="8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AR183" s="230" t="s">
        <v>152</v>
      </c>
      <c r="AT183" s="230" t="s">
        <v>147</v>
      </c>
      <c r="AU183" s="230" t="s">
        <v>85</v>
      </c>
      <c r="AY183" s="13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3" t="s">
        <v>83</v>
      </c>
      <c r="BK183" s="231">
        <f>ROUND(I183*H183,2)</f>
        <v>0</v>
      </c>
      <c r="BL183" s="13" t="s">
        <v>152</v>
      </c>
      <c r="BM183" s="230" t="s">
        <v>371</v>
      </c>
    </row>
    <row r="184" spans="2:63" s="11" customFormat="1" ht="22.8" customHeight="1">
      <c r="B184" s="203"/>
      <c r="C184" s="204"/>
      <c r="D184" s="205" t="s">
        <v>74</v>
      </c>
      <c r="E184" s="217" t="s">
        <v>372</v>
      </c>
      <c r="F184" s="217" t="s">
        <v>373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SUM(P185:P195)</f>
        <v>0</v>
      </c>
      <c r="Q184" s="211"/>
      <c r="R184" s="212">
        <f>SUM(R185:R195)</f>
        <v>0.011680000000000001</v>
      </c>
      <c r="S184" s="211"/>
      <c r="T184" s="213">
        <f>SUM(T185:T195)</f>
        <v>0</v>
      </c>
      <c r="AR184" s="214" t="s">
        <v>85</v>
      </c>
      <c r="AT184" s="215" t="s">
        <v>74</v>
      </c>
      <c r="AU184" s="215" t="s">
        <v>83</v>
      </c>
      <c r="AY184" s="214" t="s">
        <v>144</v>
      </c>
      <c r="BK184" s="216">
        <f>SUM(BK185:BK195)</f>
        <v>0</v>
      </c>
    </row>
    <row r="185" spans="2:65" s="1" customFormat="1" ht="16.5" customHeight="1">
      <c r="B185" s="34"/>
      <c r="C185" s="219" t="s">
        <v>374</v>
      </c>
      <c r="D185" s="219" t="s">
        <v>147</v>
      </c>
      <c r="E185" s="220" t="s">
        <v>375</v>
      </c>
      <c r="F185" s="221" t="s">
        <v>376</v>
      </c>
      <c r="G185" s="222" t="s">
        <v>214</v>
      </c>
      <c r="H185" s="223">
        <v>10</v>
      </c>
      <c r="I185" s="224"/>
      <c r="J185" s="225">
        <f>ROUND(I185*H185,2)</f>
        <v>0</v>
      </c>
      <c r="K185" s="221" t="s">
        <v>151</v>
      </c>
      <c r="L185" s="39"/>
      <c r="M185" s="226" t="s">
        <v>1</v>
      </c>
      <c r="N185" s="227" t="s">
        <v>40</v>
      </c>
      <c r="O185" s="82"/>
      <c r="P185" s="228">
        <f>O185*H185</f>
        <v>0</v>
      </c>
      <c r="Q185" s="228">
        <v>3E-05</v>
      </c>
      <c r="R185" s="228">
        <f>Q185*H185</f>
        <v>0.00030000000000000003</v>
      </c>
      <c r="S185" s="228">
        <v>0</v>
      </c>
      <c r="T185" s="229">
        <f>S185*H185</f>
        <v>0</v>
      </c>
      <c r="AR185" s="230" t="s">
        <v>152</v>
      </c>
      <c r="AT185" s="230" t="s">
        <v>147</v>
      </c>
      <c r="AU185" s="230" t="s">
        <v>85</v>
      </c>
      <c r="AY185" s="13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3" t="s">
        <v>83</v>
      </c>
      <c r="BK185" s="231">
        <f>ROUND(I185*H185,2)</f>
        <v>0</v>
      </c>
      <c r="BL185" s="13" t="s">
        <v>152</v>
      </c>
      <c r="BM185" s="230" t="s">
        <v>377</v>
      </c>
    </row>
    <row r="186" spans="2:65" s="1" customFormat="1" ht="16.5" customHeight="1">
      <c r="B186" s="34"/>
      <c r="C186" s="219" t="s">
        <v>378</v>
      </c>
      <c r="D186" s="219" t="s">
        <v>147</v>
      </c>
      <c r="E186" s="220" t="s">
        <v>379</v>
      </c>
      <c r="F186" s="221" t="s">
        <v>380</v>
      </c>
      <c r="G186" s="222" t="s">
        <v>214</v>
      </c>
      <c r="H186" s="223">
        <v>2</v>
      </c>
      <c r="I186" s="224"/>
      <c r="J186" s="225">
        <f>ROUND(I186*H186,2)</f>
        <v>0</v>
      </c>
      <c r="K186" s="221" t="s">
        <v>151</v>
      </c>
      <c r="L186" s="39"/>
      <c r="M186" s="226" t="s">
        <v>1</v>
      </c>
      <c r="N186" s="227" t="s">
        <v>40</v>
      </c>
      <c r="O186" s="82"/>
      <c r="P186" s="228">
        <f>O186*H186</f>
        <v>0</v>
      </c>
      <c r="Q186" s="228">
        <v>0.0001</v>
      </c>
      <c r="R186" s="228">
        <f>Q186*H186</f>
        <v>0.0002</v>
      </c>
      <c r="S186" s="228">
        <v>0</v>
      </c>
      <c r="T186" s="229">
        <f>S186*H186</f>
        <v>0</v>
      </c>
      <c r="AR186" s="230" t="s">
        <v>152</v>
      </c>
      <c r="AT186" s="230" t="s">
        <v>147</v>
      </c>
      <c r="AU186" s="230" t="s">
        <v>85</v>
      </c>
      <c r="AY186" s="13" t="s">
        <v>144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3" t="s">
        <v>83</v>
      </c>
      <c r="BK186" s="231">
        <f>ROUND(I186*H186,2)</f>
        <v>0</v>
      </c>
      <c r="BL186" s="13" t="s">
        <v>152</v>
      </c>
      <c r="BM186" s="230" t="s">
        <v>381</v>
      </c>
    </row>
    <row r="187" spans="2:65" s="1" customFormat="1" ht="16.5" customHeight="1">
      <c r="B187" s="34"/>
      <c r="C187" s="219" t="s">
        <v>382</v>
      </c>
      <c r="D187" s="219" t="s">
        <v>147</v>
      </c>
      <c r="E187" s="220" t="s">
        <v>383</v>
      </c>
      <c r="F187" s="221" t="s">
        <v>384</v>
      </c>
      <c r="G187" s="222" t="s">
        <v>214</v>
      </c>
      <c r="H187" s="223">
        <v>7</v>
      </c>
      <c r="I187" s="224"/>
      <c r="J187" s="225">
        <f>ROUND(I187*H187,2)</f>
        <v>0</v>
      </c>
      <c r="K187" s="221" t="s">
        <v>151</v>
      </c>
      <c r="L187" s="39"/>
      <c r="M187" s="226" t="s">
        <v>1</v>
      </c>
      <c r="N187" s="227" t="s">
        <v>40</v>
      </c>
      <c r="O187" s="82"/>
      <c r="P187" s="228">
        <f>O187*H187</f>
        <v>0</v>
      </c>
      <c r="Q187" s="228">
        <v>0.00014</v>
      </c>
      <c r="R187" s="228">
        <f>Q187*H187</f>
        <v>0.00098</v>
      </c>
      <c r="S187" s="228">
        <v>0</v>
      </c>
      <c r="T187" s="229">
        <f>S187*H187</f>
        <v>0</v>
      </c>
      <c r="AR187" s="230" t="s">
        <v>152</v>
      </c>
      <c r="AT187" s="230" t="s">
        <v>147</v>
      </c>
      <c r="AU187" s="230" t="s">
        <v>85</v>
      </c>
      <c r="AY187" s="13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3" t="s">
        <v>83</v>
      </c>
      <c r="BK187" s="231">
        <f>ROUND(I187*H187,2)</f>
        <v>0</v>
      </c>
      <c r="BL187" s="13" t="s">
        <v>152</v>
      </c>
      <c r="BM187" s="230" t="s">
        <v>385</v>
      </c>
    </row>
    <row r="188" spans="2:65" s="1" customFormat="1" ht="16.5" customHeight="1">
      <c r="B188" s="34"/>
      <c r="C188" s="219" t="s">
        <v>386</v>
      </c>
      <c r="D188" s="219" t="s">
        <v>147</v>
      </c>
      <c r="E188" s="220" t="s">
        <v>387</v>
      </c>
      <c r="F188" s="221" t="s">
        <v>388</v>
      </c>
      <c r="G188" s="222" t="s">
        <v>214</v>
      </c>
      <c r="H188" s="223">
        <v>2</v>
      </c>
      <c r="I188" s="224"/>
      <c r="J188" s="225">
        <f>ROUND(I188*H188,2)</f>
        <v>0</v>
      </c>
      <c r="K188" s="221" t="s">
        <v>151</v>
      </c>
      <c r="L188" s="39"/>
      <c r="M188" s="226" t="s">
        <v>1</v>
      </c>
      <c r="N188" s="227" t="s">
        <v>40</v>
      </c>
      <c r="O188" s="82"/>
      <c r="P188" s="228">
        <f>O188*H188</f>
        <v>0</v>
      </c>
      <c r="Q188" s="228">
        <v>0.00033</v>
      </c>
      <c r="R188" s="228">
        <f>Q188*H188</f>
        <v>0.00066</v>
      </c>
      <c r="S188" s="228">
        <v>0</v>
      </c>
      <c r="T188" s="229">
        <f>S188*H188</f>
        <v>0</v>
      </c>
      <c r="AR188" s="230" t="s">
        <v>152</v>
      </c>
      <c r="AT188" s="230" t="s">
        <v>147</v>
      </c>
      <c r="AU188" s="230" t="s">
        <v>85</v>
      </c>
      <c r="AY188" s="13" t="s">
        <v>144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3" t="s">
        <v>83</v>
      </c>
      <c r="BK188" s="231">
        <f>ROUND(I188*H188,2)</f>
        <v>0</v>
      </c>
      <c r="BL188" s="13" t="s">
        <v>152</v>
      </c>
      <c r="BM188" s="230" t="s">
        <v>389</v>
      </c>
    </row>
    <row r="189" spans="2:65" s="1" customFormat="1" ht="24" customHeight="1">
      <c r="B189" s="34"/>
      <c r="C189" s="219" t="s">
        <v>390</v>
      </c>
      <c r="D189" s="219" t="s">
        <v>147</v>
      </c>
      <c r="E189" s="220" t="s">
        <v>391</v>
      </c>
      <c r="F189" s="221" t="s">
        <v>392</v>
      </c>
      <c r="G189" s="222" t="s">
        <v>214</v>
      </c>
      <c r="H189" s="223">
        <v>1</v>
      </c>
      <c r="I189" s="224"/>
      <c r="J189" s="225">
        <f>ROUND(I189*H189,2)</f>
        <v>0</v>
      </c>
      <c r="K189" s="221" t="s">
        <v>151</v>
      </c>
      <c r="L189" s="39"/>
      <c r="M189" s="226" t="s">
        <v>1</v>
      </c>
      <c r="N189" s="227" t="s">
        <v>40</v>
      </c>
      <c r="O189" s="82"/>
      <c r="P189" s="228">
        <f>O189*H189</f>
        <v>0</v>
      </c>
      <c r="Q189" s="228">
        <v>0.0003</v>
      </c>
      <c r="R189" s="228">
        <f>Q189*H189</f>
        <v>0.0003</v>
      </c>
      <c r="S189" s="228">
        <v>0</v>
      </c>
      <c r="T189" s="229">
        <f>S189*H189</f>
        <v>0</v>
      </c>
      <c r="AR189" s="230" t="s">
        <v>152</v>
      </c>
      <c r="AT189" s="230" t="s">
        <v>147</v>
      </c>
      <c r="AU189" s="230" t="s">
        <v>85</v>
      </c>
      <c r="AY189" s="13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3" t="s">
        <v>83</v>
      </c>
      <c r="BK189" s="231">
        <f>ROUND(I189*H189,2)</f>
        <v>0</v>
      </c>
      <c r="BL189" s="13" t="s">
        <v>152</v>
      </c>
      <c r="BM189" s="230" t="s">
        <v>393</v>
      </c>
    </row>
    <row r="190" spans="2:65" s="1" customFormat="1" ht="24" customHeight="1">
      <c r="B190" s="34"/>
      <c r="C190" s="219" t="s">
        <v>394</v>
      </c>
      <c r="D190" s="219" t="s">
        <v>147</v>
      </c>
      <c r="E190" s="220" t="s">
        <v>395</v>
      </c>
      <c r="F190" s="221" t="s">
        <v>396</v>
      </c>
      <c r="G190" s="222" t="s">
        <v>214</v>
      </c>
      <c r="H190" s="223">
        <v>10</v>
      </c>
      <c r="I190" s="224"/>
      <c r="J190" s="225">
        <f>ROUND(I190*H190,2)</f>
        <v>0</v>
      </c>
      <c r="K190" s="221" t="s">
        <v>151</v>
      </c>
      <c r="L190" s="39"/>
      <c r="M190" s="226" t="s">
        <v>1</v>
      </c>
      <c r="N190" s="227" t="s">
        <v>40</v>
      </c>
      <c r="O190" s="82"/>
      <c r="P190" s="228">
        <f>O190*H190</f>
        <v>0</v>
      </c>
      <c r="Q190" s="228">
        <v>0.00022</v>
      </c>
      <c r="R190" s="228">
        <f>Q190*H190</f>
        <v>0.0022</v>
      </c>
      <c r="S190" s="228">
        <v>0</v>
      </c>
      <c r="T190" s="229">
        <f>S190*H190</f>
        <v>0</v>
      </c>
      <c r="AR190" s="230" t="s">
        <v>152</v>
      </c>
      <c r="AT190" s="230" t="s">
        <v>147</v>
      </c>
      <c r="AU190" s="230" t="s">
        <v>85</v>
      </c>
      <c r="AY190" s="13" t="s">
        <v>144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3" t="s">
        <v>83</v>
      </c>
      <c r="BK190" s="231">
        <f>ROUND(I190*H190,2)</f>
        <v>0</v>
      </c>
      <c r="BL190" s="13" t="s">
        <v>152</v>
      </c>
      <c r="BM190" s="230" t="s">
        <v>397</v>
      </c>
    </row>
    <row r="191" spans="2:65" s="1" customFormat="1" ht="16.5" customHeight="1">
      <c r="B191" s="34"/>
      <c r="C191" s="219" t="s">
        <v>398</v>
      </c>
      <c r="D191" s="219" t="s">
        <v>147</v>
      </c>
      <c r="E191" s="220" t="s">
        <v>399</v>
      </c>
      <c r="F191" s="221" t="s">
        <v>400</v>
      </c>
      <c r="G191" s="222" t="s">
        <v>214</v>
      </c>
      <c r="H191" s="223">
        <v>2</v>
      </c>
      <c r="I191" s="224"/>
      <c r="J191" s="225">
        <f>ROUND(I191*H191,2)</f>
        <v>0</v>
      </c>
      <c r="K191" s="221" t="s">
        <v>151</v>
      </c>
      <c r="L191" s="39"/>
      <c r="M191" s="226" t="s">
        <v>1</v>
      </c>
      <c r="N191" s="227" t="s">
        <v>40</v>
      </c>
      <c r="O191" s="82"/>
      <c r="P191" s="228">
        <f>O191*H191</f>
        <v>0</v>
      </c>
      <c r="Q191" s="228">
        <v>0.00034</v>
      </c>
      <c r="R191" s="228">
        <f>Q191*H191</f>
        <v>0.00068</v>
      </c>
      <c r="S191" s="228">
        <v>0</v>
      </c>
      <c r="T191" s="229">
        <f>S191*H191</f>
        <v>0</v>
      </c>
      <c r="AR191" s="230" t="s">
        <v>152</v>
      </c>
      <c r="AT191" s="230" t="s">
        <v>147</v>
      </c>
      <c r="AU191" s="230" t="s">
        <v>85</v>
      </c>
      <c r="AY191" s="13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3" t="s">
        <v>83</v>
      </c>
      <c r="BK191" s="231">
        <f>ROUND(I191*H191,2)</f>
        <v>0</v>
      </c>
      <c r="BL191" s="13" t="s">
        <v>152</v>
      </c>
      <c r="BM191" s="230" t="s">
        <v>401</v>
      </c>
    </row>
    <row r="192" spans="2:65" s="1" customFormat="1" ht="16.5" customHeight="1">
      <c r="B192" s="34"/>
      <c r="C192" s="219" t="s">
        <v>402</v>
      </c>
      <c r="D192" s="219" t="s">
        <v>147</v>
      </c>
      <c r="E192" s="220" t="s">
        <v>403</v>
      </c>
      <c r="F192" s="221" t="s">
        <v>404</v>
      </c>
      <c r="G192" s="222" t="s">
        <v>214</v>
      </c>
      <c r="H192" s="223">
        <v>6</v>
      </c>
      <c r="I192" s="224"/>
      <c r="J192" s="225">
        <f>ROUND(I192*H192,2)</f>
        <v>0</v>
      </c>
      <c r="K192" s="221" t="s">
        <v>151</v>
      </c>
      <c r="L192" s="39"/>
      <c r="M192" s="226" t="s">
        <v>1</v>
      </c>
      <c r="N192" s="227" t="s">
        <v>40</v>
      </c>
      <c r="O192" s="82"/>
      <c r="P192" s="228">
        <f>O192*H192</f>
        <v>0</v>
      </c>
      <c r="Q192" s="228">
        <v>0.0005</v>
      </c>
      <c r="R192" s="228">
        <f>Q192*H192</f>
        <v>0.003</v>
      </c>
      <c r="S192" s="228">
        <v>0</v>
      </c>
      <c r="T192" s="229">
        <f>S192*H192</f>
        <v>0</v>
      </c>
      <c r="AR192" s="230" t="s">
        <v>152</v>
      </c>
      <c r="AT192" s="230" t="s">
        <v>147</v>
      </c>
      <c r="AU192" s="230" t="s">
        <v>85</v>
      </c>
      <c r="AY192" s="13" t="s">
        <v>144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83</v>
      </c>
      <c r="BK192" s="231">
        <f>ROUND(I192*H192,2)</f>
        <v>0</v>
      </c>
      <c r="BL192" s="13" t="s">
        <v>152</v>
      </c>
      <c r="BM192" s="230" t="s">
        <v>405</v>
      </c>
    </row>
    <row r="193" spans="2:65" s="1" customFormat="1" ht="16.5" customHeight="1">
      <c r="B193" s="34"/>
      <c r="C193" s="219" t="s">
        <v>406</v>
      </c>
      <c r="D193" s="219" t="s">
        <v>147</v>
      </c>
      <c r="E193" s="220" t="s">
        <v>407</v>
      </c>
      <c r="F193" s="221" t="s">
        <v>408</v>
      </c>
      <c r="G193" s="222" t="s">
        <v>214</v>
      </c>
      <c r="H193" s="223">
        <v>2</v>
      </c>
      <c r="I193" s="224"/>
      <c r="J193" s="225">
        <f>ROUND(I193*H193,2)</f>
        <v>0</v>
      </c>
      <c r="K193" s="221" t="s">
        <v>151</v>
      </c>
      <c r="L193" s="39"/>
      <c r="M193" s="226" t="s">
        <v>1</v>
      </c>
      <c r="N193" s="227" t="s">
        <v>40</v>
      </c>
      <c r="O193" s="82"/>
      <c r="P193" s="228">
        <f>O193*H193</f>
        <v>0</v>
      </c>
      <c r="Q193" s="228">
        <v>0.00168</v>
      </c>
      <c r="R193" s="228">
        <f>Q193*H193</f>
        <v>0.00336</v>
      </c>
      <c r="S193" s="228">
        <v>0</v>
      </c>
      <c r="T193" s="229">
        <f>S193*H193</f>
        <v>0</v>
      </c>
      <c r="AR193" s="230" t="s">
        <v>152</v>
      </c>
      <c r="AT193" s="230" t="s">
        <v>147</v>
      </c>
      <c r="AU193" s="230" t="s">
        <v>85</v>
      </c>
      <c r="AY193" s="13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3" t="s">
        <v>83</v>
      </c>
      <c r="BK193" s="231">
        <f>ROUND(I193*H193,2)</f>
        <v>0</v>
      </c>
      <c r="BL193" s="13" t="s">
        <v>152</v>
      </c>
      <c r="BM193" s="230" t="s">
        <v>409</v>
      </c>
    </row>
    <row r="194" spans="2:65" s="1" customFormat="1" ht="16.5" customHeight="1">
      <c r="B194" s="34"/>
      <c r="C194" s="219" t="s">
        <v>410</v>
      </c>
      <c r="D194" s="219" t="s">
        <v>147</v>
      </c>
      <c r="E194" s="220" t="s">
        <v>411</v>
      </c>
      <c r="F194" s="221" t="s">
        <v>412</v>
      </c>
      <c r="G194" s="222" t="s">
        <v>199</v>
      </c>
      <c r="H194" s="223">
        <v>0.012</v>
      </c>
      <c r="I194" s="224"/>
      <c r="J194" s="225">
        <f>ROUND(I194*H194,2)</f>
        <v>0</v>
      </c>
      <c r="K194" s="221" t="s">
        <v>151</v>
      </c>
      <c r="L194" s="39"/>
      <c r="M194" s="226" t="s">
        <v>1</v>
      </c>
      <c r="N194" s="227" t="s">
        <v>40</v>
      </c>
      <c r="O194" s="8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AR194" s="230" t="s">
        <v>152</v>
      </c>
      <c r="AT194" s="230" t="s">
        <v>147</v>
      </c>
      <c r="AU194" s="230" t="s">
        <v>85</v>
      </c>
      <c r="AY194" s="13" t="s">
        <v>144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3" t="s">
        <v>83</v>
      </c>
      <c r="BK194" s="231">
        <f>ROUND(I194*H194,2)</f>
        <v>0</v>
      </c>
      <c r="BL194" s="13" t="s">
        <v>152</v>
      </c>
      <c r="BM194" s="230" t="s">
        <v>413</v>
      </c>
    </row>
    <row r="195" spans="2:65" s="1" customFormat="1" ht="24" customHeight="1">
      <c r="B195" s="34"/>
      <c r="C195" s="219" t="s">
        <v>414</v>
      </c>
      <c r="D195" s="219" t="s">
        <v>147</v>
      </c>
      <c r="E195" s="220" t="s">
        <v>415</v>
      </c>
      <c r="F195" s="221" t="s">
        <v>416</v>
      </c>
      <c r="G195" s="222" t="s">
        <v>199</v>
      </c>
      <c r="H195" s="223">
        <v>0.012</v>
      </c>
      <c r="I195" s="224"/>
      <c r="J195" s="225">
        <f>ROUND(I195*H195,2)</f>
        <v>0</v>
      </c>
      <c r="K195" s="221" t="s">
        <v>151</v>
      </c>
      <c r="L195" s="39"/>
      <c r="M195" s="226" t="s">
        <v>1</v>
      </c>
      <c r="N195" s="227" t="s">
        <v>40</v>
      </c>
      <c r="O195" s="8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AR195" s="230" t="s">
        <v>152</v>
      </c>
      <c r="AT195" s="230" t="s">
        <v>147</v>
      </c>
      <c r="AU195" s="230" t="s">
        <v>85</v>
      </c>
      <c r="AY195" s="13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3" t="s">
        <v>83</v>
      </c>
      <c r="BK195" s="231">
        <f>ROUND(I195*H195,2)</f>
        <v>0</v>
      </c>
      <c r="BL195" s="13" t="s">
        <v>152</v>
      </c>
      <c r="BM195" s="230" t="s">
        <v>417</v>
      </c>
    </row>
    <row r="196" spans="2:63" s="11" customFormat="1" ht="22.8" customHeight="1">
      <c r="B196" s="203"/>
      <c r="C196" s="204"/>
      <c r="D196" s="205" t="s">
        <v>74</v>
      </c>
      <c r="E196" s="217" t="s">
        <v>418</v>
      </c>
      <c r="F196" s="217" t="s">
        <v>419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SUM(P197:P203)</f>
        <v>0</v>
      </c>
      <c r="Q196" s="211"/>
      <c r="R196" s="212">
        <f>SUM(R197:R203)</f>
        <v>0</v>
      </c>
      <c r="S196" s="211"/>
      <c r="T196" s="213">
        <f>SUM(T197:T203)</f>
        <v>0</v>
      </c>
      <c r="AR196" s="214" t="s">
        <v>85</v>
      </c>
      <c r="AT196" s="215" t="s">
        <v>74</v>
      </c>
      <c r="AU196" s="215" t="s">
        <v>83</v>
      </c>
      <c r="AY196" s="214" t="s">
        <v>144</v>
      </c>
      <c r="BK196" s="216">
        <f>SUM(BK197:BK203)</f>
        <v>0</v>
      </c>
    </row>
    <row r="197" spans="2:65" s="1" customFormat="1" ht="16.5" customHeight="1">
      <c r="B197" s="34"/>
      <c r="C197" s="219" t="s">
        <v>420</v>
      </c>
      <c r="D197" s="219" t="s">
        <v>147</v>
      </c>
      <c r="E197" s="220" t="s">
        <v>421</v>
      </c>
      <c r="F197" s="221" t="s">
        <v>422</v>
      </c>
      <c r="G197" s="222" t="s">
        <v>423</v>
      </c>
      <c r="H197" s="223">
        <v>15</v>
      </c>
      <c r="I197" s="224"/>
      <c r="J197" s="225">
        <f>ROUND(I197*H197,2)</f>
        <v>0</v>
      </c>
      <c r="K197" s="221" t="s">
        <v>1</v>
      </c>
      <c r="L197" s="39"/>
      <c r="M197" s="226" t="s">
        <v>1</v>
      </c>
      <c r="N197" s="227" t="s">
        <v>40</v>
      </c>
      <c r="O197" s="8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AR197" s="230" t="s">
        <v>152</v>
      </c>
      <c r="AT197" s="230" t="s">
        <v>147</v>
      </c>
      <c r="AU197" s="230" t="s">
        <v>85</v>
      </c>
      <c r="AY197" s="13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3" t="s">
        <v>83</v>
      </c>
      <c r="BK197" s="231">
        <f>ROUND(I197*H197,2)</f>
        <v>0</v>
      </c>
      <c r="BL197" s="13" t="s">
        <v>152</v>
      </c>
      <c r="BM197" s="230" t="s">
        <v>424</v>
      </c>
    </row>
    <row r="198" spans="2:65" s="1" customFormat="1" ht="16.5" customHeight="1">
      <c r="B198" s="34"/>
      <c r="C198" s="219" t="s">
        <v>425</v>
      </c>
      <c r="D198" s="219" t="s">
        <v>147</v>
      </c>
      <c r="E198" s="220" t="s">
        <v>426</v>
      </c>
      <c r="F198" s="221" t="s">
        <v>427</v>
      </c>
      <c r="G198" s="222" t="s">
        <v>312</v>
      </c>
      <c r="H198" s="223">
        <v>1</v>
      </c>
      <c r="I198" s="224"/>
      <c r="J198" s="225">
        <f>ROUND(I198*H198,2)</f>
        <v>0</v>
      </c>
      <c r="K198" s="221" t="s">
        <v>1</v>
      </c>
      <c r="L198" s="39"/>
      <c r="M198" s="226" t="s">
        <v>1</v>
      </c>
      <c r="N198" s="227" t="s">
        <v>40</v>
      </c>
      <c r="O198" s="8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AR198" s="230" t="s">
        <v>152</v>
      </c>
      <c r="AT198" s="230" t="s">
        <v>147</v>
      </c>
      <c r="AU198" s="230" t="s">
        <v>85</v>
      </c>
      <c r="AY198" s="13" t="s">
        <v>144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3" t="s">
        <v>83</v>
      </c>
      <c r="BK198" s="231">
        <f>ROUND(I198*H198,2)</f>
        <v>0</v>
      </c>
      <c r="BL198" s="13" t="s">
        <v>152</v>
      </c>
      <c r="BM198" s="230" t="s">
        <v>428</v>
      </c>
    </row>
    <row r="199" spans="2:65" s="1" customFormat="1" ht="16.5" customHeight="1">
      <c r="B199" s="34"/>
      <c r="C199" s="219" t="s">
        <v>429</v>
      </c>
      <c r="D199" s="219" t="s">
        <v>147</v>
      </c>
      <c r="E199" s="220" t="s">
        <v>430</v>
      </c>
      <c r="F199" s="221" t="s">
        <v>431</v>
      </c>
      <c r="G199" s="222" t="s">
        <v>312</v>
      </c>
      <c r="H199" s="223">
        <v>1</v>
      </c>
      <c r="I199" s="224"/>
      <c r="J199" s="225">
        <f>ROUND(I199*H199,2)</f>
        <v>0</v>
      </c>
      <c r="K199" s="221" t="s">
        <v>1</v>
      </c>
      <c r="L199" s="39"/>
      <c r="M199" s="226" t="s">
        <v>1</v>
      </c>
      <c r="N199" s="227" t="s">
        <v>40</v>
      </c>
      <c r="O199" s="8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AR199" s="230" t="s">
        <v>152</v>
      </c>
      <c r="AT199" s="230" t="s">
        <v>147</v>
      </c>
      <c r="AU199" s="230" t="s">
        <v>85</v>
      </c>
      <c r="AY199" s="13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3" t="s">
        <v>83</v>
      </c>
      <c r="BK199" s="231">
        <f>ROUND(I199*H199,2)</f>
        <v>0</v>
      </c>
      <c r="BL199" s="13" t="s">
        <v>152</v>
      </c>
      <c r="BM199" s="230" t="s">
        <v>432</v>
      </c>
    </row>
    <row r="200" spans="2:65" s="1" customFormat="1" ht="16.5" customHeight="1">
      <c r="B200" s="34"/>
      <c r="C200" s="219" t="s">
        <v>433</v>
      </c>
      <c r="D200" s="219" t="s">
        <v>147</v>
      </c>
      <c r="E200" s="220" t="s">
        <v>434</v>
      </c>
      <c r="F200" s="221" t="s">
        <v>435</v>
      </c>
      <c r="G200" s="222" t="s">
        <v>312</v>
      </c>
      <c r="H200" s="223">
        <v>1</v>
      </c>
      <c r="I200" s="224"/>
      <c r="J200" s="225">
        <f>ROUND(I200*H200,2)</f>
        <v>0</v>
      </c>
      <c r="K200" s="221" t="s">
        <v>1</v>
      </c>
      <c r="L200" s="39"/>
      <c r="M200" s="226" t="s">
        <v>1</v>
      </c>
      <c r="N200" s="227" t="s">
        <v>40</v>
      </c>
      <c r="O200" s="8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AR200" s="230" t="s">
        <v>152</v>
      </c>
      <c r="AT200" s="230" t="s">
        <v>147</v>
      </c>
      <c r="AU200" s="230" t="s">
        <v>85</v>
      </c>
      <c r="AY200" s="13" t="s">
        <v>144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3" t="s">
        <v>83</v>
      </c>
      <c r="BK200" s="231">
        <f>ROUND(I200*H200,2)</f>
        <v>0</v>
      </c>
      <c r="BL200" s="13" t="s">
        <v>152</v>
      </c>
      <c r="BM200" s="230" t="s">
        <v>436</v>
      </c>
    </row>
    <row r="201" spans="2:65" s="1" customFormat="1" ht="24" customHeight="1">
      <c r="B201" s="34"/>
      <c r="C201" s="219" t="s">
        <v>437</v>
      </c>
      <c r="D201" s="219" t="s">
        <v>147</v>
      </c>
      <c r="E201" s="220" t="s">
        <v>438</v>
      </c>
      <c r="F201" s="221" t="s">
        <v>439</v>
      </c>
      <c r="G201" s="222" t="s">
        <v>312</v>
      </c>
      <c r="H201" s="223">
        <v>0</v>
      </c>
      <c r="I201" s="224"/>
      <c r="J201" s="225">
        <f>ROUND(I201*H201,2)</f>
        <v>0</v>
      </c>
      <c r="K201" s="221" t="s">
        <v>1</v>
      </c>
      <c r="L201" s="39"/>
      <c r="M201" s="226" t="s">
        <v>1</v>
      </c>
      <c r="N201" s="227" t="s">
        <v>40</v>
      </c>
      <c r="O201" s="8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AR201" s="230" t="s">
        <v>152</v>
      </c>
      <c r="AT201" s="230" t="s">
        <v>147</v>
      </c>
      <c r="AU201" s="230" t="s">
        <v>85</v>
      </c>
      <c r="AY201" s="13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3" t="s">
        <v>83</v>
      </c>
      <c r="BK201" s="231">
        <f>ROUND(I201*H201,2)</f>
        <v>0</v>
      </c>
      <c r="BL201" s="13" t="s">
        <v>152</v>
      </c>
      <c r="BM201" s="230" t="s">
        <v>440</v>
      </c>
    </row>
    <row r="202" spans="2:65" s="1" customFormat="1" ht="24" customHeight="1">
      <c r="B202" s="34"/>
      <c r="C202" s="219" t="s">
        <v>441</v>
      </c>
      <c r="D202" s="219" t="s">
        <v>147</v>
      </c>
      <c r="E202" s="220" t="s">
        <v>442</v>
      </c>
      <c r="F202" s="221" t="s">
        <v>443</v>
      </c>
      <c r="G202" s="222" t="s">
        <v>214</v>
      </c>
      <c r="H202" s="223">
        <v>0</v>
      </c>
      <c r="I202" s="224"/>
      <c r="J202" s="225">
        <f>ROUND(I202*H202,2)</f>
        <v>0</v>
      </c>
      <c r="K202" s="221" t="s">
        <v>1</v>
      </c>
      <c r="L202" s="39"/>
      <c r="M202" s="226" t="s">
        <v>1</v>
      </c>
      <c r="N202" s="227" t="s">
        <v>40</v>
      </c>
      <c r="O202" s="8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AR202" s="230" t="s">
        <v>152</v>
      </c>
      <c r="AT202" s="230" t="s">
        <v>147</v>
      </c>
      <c r="AU202" s="230" t="s">
        <v>85</v>
      </c>
      <c r="AY202" s="13" t="s">
        <v>144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3" t="s">
        <v>83</v>
      </c>
      <c r="BK202" s="231">
        <f>ROUND(I202*H202,2)</f>
        <v>0</v>
      </c>
      <c r="BL202" s="13" t="s">
        <v>152</v>
      </c>
      <c r="BM202" s="230" t="s">
        <v>444</v>
      </c>
    </row>
    <row r="203" spans="2:65" s="1" customFormat="1" ht="24" customHeight="1">
      <c r="B203" s="34"/>
      <c r="C203" s="219" t="s">
        <v>445</v>
      </c>
      <c r="D203" s="219" t="s">
        <v>147</v>
      </c>
      <c r="E203" s="220" t="s">
        <v>446</v>
      </c>
      <c r="F203" s="221" t="s">
        <v>447</v>
      </c>
      <c r="G203" s="222" t="s">
        <v>214</v>
      </c>
      <c r="H203" s="223">
        <v>0</v>
      </c>
      <c r="I203" s="224"/>
      <c r="J203" s="225">
        <f>ROUND(I203*H203,2)</f>
        <v>0</v>
      </c>
      <c r="K203" s="221" t="s">
        <v>1</v>
      </c>
      <c r="L203" s="39"/>
      <c r="M203" s="242" t="s">
        <v>1</v>
      </c>
      <c r="N203" s="243" t="s">
        <v>40</v>
      </c>
      <c r="O203" s="244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30" t="s">
        <v>152</v>
      </c>
      <c r="AT203" s="230" t="s">
        <v>147</v>
      </c>
      <c r="AU203" s="230" t="s">
        <v>85</v>
      </c>
      <c r="AY203" s="13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3" t="s">
        <v>83</v>
      </c>
      <c r="BK203" s="231">
        <f>ROUND(I203*H203,2)</f>
        <v>0</v>
      </c>
      <c r="BL203" s="13" t="s">
        <v>152</v>
      </c>
      <c r="BM203" s="230" t="s">
        <v>448</v>
      </c>
    </row>
    <row r="204" spans="2:12" s="1" customFormat="1" ht="6.95" customHeight="1">
      <c r="B204" s="57"/>
      <c r="C204" s="58"/>
      <c r="D204" s="58"/>
      <c r="E204" s="58"/>
      <c r="F204" s="58"/>
      <c r="G204" s="58"/>
      <c r="H204" s="58"/>
      <c r="I204" s="169"/>
      <c r="J204" s="58"/>
      <c r="K204" s="58"/>
      <c r="L204" s="39"/>
    </row>
  </sheetData>
  <sheetProtection password="CC35" sheet="1" objects="1" scenarios="1" formatColumns="0" formatRows="0" autoFilter="0"/>
  <autoFilter ref="C123:K20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88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449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ROUND(J121,2)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ROUND((SUM(BE121:BE159)),2)</f>
        <v>0</v>
      </c>
      <c r="I33" s="150">
        <v>0.21</v>
      </c>
      <c r="J33" s="149">
        <f>ROUND(((SUM(BE121:BE159))*I33),2)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ROUND((SUM(BF121:BF159)),2)</f>
        <v>0</v>
      </c>
      <c r="I34" s="150">
        <v>0.15</v>
      </c>
      <c r="J34" s="149">
        <f>ROUND(((SUM(BF121:BF159))*I34),2)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ROUND((SUM(BG121:BG159)),2)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ROUND((SUM(BH121:BH159)),2)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ROUND((SUM(BI121:BI159)),2)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2019/0032/01B - Pavilon TV - tělocvičné sály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J121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J122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J123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450</v>
      </c>
      <c r="E99" s="189"/>
      <c r="F99" s="189"/>
      <c r="G99" s="189"/>
      <c r="H99" s="189"/>
      <c r="I99" s="190"/>
      <c r="J99" s="191">
        <f>J132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126</v>
      </c>
      <c r="E100" s="189"/>
      <c r="F100" s="189"/>
      <c r="G100" s="189"/>
      <c r="H100" s="189"/>
      <c r="I100" s="190"/>
      <c r="J100" s="191">
        <f>J139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128</v>
      </c>
      <c r="E101" s="189"/>
      <c r="F101" s="189"/>
      <c r="G101" s="189"/>
      <c r="H101" s="189"/>
      <c r="I101" s="190"/>
      <c r="J101" s="191">
        <f>J151</f>
        <v>0</v>
      </c>
      <c r="K101" s="187"/>
      <c r="L101" s="192"/>
    </row>
    <row r="102" spans="2:12" s="1" customFormat="1" ht="21.8" customHeight="1" hidden="1">
      <c r="B102" s="34"/>
      <c r="C102" s="35"/>
      <c r="D102" s="35"/>
      <c r="E102" s="35"/>
      <c r="F102" s="35"/>
      <c r="G102" s="35"/>
      <c r="H102" s="35"/>
      <c r="I102" s="135"/>
      <c r="J102" s="35"/>
      <c r="K102" s="35"/>
      <c r="L102" s="39"/>
    </row>
    <row r="103" spans="2:12" s="1" customFormat="1" ht="6.95" customHeight="1" hidden="1">
      <c r="B103" s="57"/>
      <c r="C103" s="58"/>
      <c r="D103" s="58"/>
      <c r="E103" s="58"/>
      <c r="F103" s="58"/>
      <c r="G103" s="58"/>
      <c r="H103" s="58"/>
      <c r="I103" s="169"/>
      <c r="J103" s="58"/>
      <c r="K103" s="58"/>
      <c r="L103" s="39"/>
    </row>
    <row r="104" ht="12" hidden="1"/>
    <row r="105" ht="12" hidden="1"/>
    <row r="106" ht="12" hidden="1"/>
    <row r="107" spans="2:12" s="1" customFormat="1" ht="6.95" customHeight="1">
      <c r="B107" s="59"/>
      <c r="C107" s="60"/>
      <c r="D107" s="60"/>
      <c r="E107" s="60"/>
      <c r="F107" s="60"/>
      <c r="G107" s="60"/>
      <c r="H107" s="60"/>
      <c r="I107" s="172"/>
      <c r="J107" s="60"/>
      <c r="K107" s="60"/>
      <c r="L107" s="39"/>
    </row>
    <row r="108" spans="2:12" s="1" customFormat="1" ht="24.95" customHeight="1">
      <c r="B108" s="34"/>
      <c r="C108" s="19" t="s">
        <v>129</v>
      </c>
      <c r="D108" s="35"/>
      <c r="E108" s="35"/>
      <c r="F108" s="35"/>
      <c r="G108" s="35"/>
      <c r="H108" s="35"/>
      <c r="I108" s="135"/>
      <c r="J108" s="35"/>
      <c r="K108" s="35"/>
      <c r="L108" s="39"/>
    </row>
    <row r="109" spans="2:12" s="1" customFormat="1" ht="6.95" customHeight="1">
      <c r="B109" s="34"/>
      <c r="C109" s="35"/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12" customHeight="1">
      <c r="B110" s="34"/>
      <c r="C110" s="28" t="s">
        <v>16</v>
      </c>
      <c r="D110" s="35"/>
      <c r="E110" s="35"/>
      <c r="F110" s="35"/>
      <c r="G110" s="35"/>
      <c r="H110" s="35"/>
      <c r="I110" s="135"/>
      <c r="J110" s="35"/>
      <c r="K110" s="35"/>
      <c r="L110" s="39"/>
    </row>
    <row r="111" spans="2:12" s="1" customFormat="1" ht="16.5" customHeight="1">
      <c r="B111" s="34"/>
      <c r="C111" s="35"/>
      <c r="D111" s="35"/>
      <c r="E111" s="173" t="str">
        <f>E7</f>
        <v>Oprava potrubních rozvodů ZŠ Tolstého</v>
      </c>
      <c r="F111" s="28"/>
      <c r="G111" s="28"/>
      <c r="H111" s="28"/>
      <c r="I111" s="135"/>
      <c r="J111" s="35"/>
      <c r="K111" s="35"/>
      <c r="L111" s="39"/>
    </row>
    <row r="112" spans="2:12" s="1" customFormat="1" ht="12" customHeight="1">
      <c r="B112" s="34"/>
      <c r="C112" s="28" t="s">
        <v>114</v>
      </c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16.5" customHeight="1">
      <c r="B113" s="34"/>
      <c r="C113" s="35"/>
      <c r="D113" s="35"/>
      <c r="E113" s="67" t="str">
        <f>E9</f>
        <v>2019/0032/01B - Pavilon TV - tělocvičné sály</v>
      </c>
      <c r="F113" s="35"/>
      <c r="G113" s="35"/>
      <c r="H113" s="35"/>
      <c r="I113" s="135"/>
      <c r="J113" s="35"/>
      <c r="K113" s="35"/>
      <c r="L113" s="39"/>
    </row>
    <row r="114" spans="2:12" s="1" customFormat="1" ht="6.95" customHeight="1">
      <c r="B114" s="34"/>
      <c r="C114" s="35"/>
      <c r="D114" s="35"/>
      <c r="E114" s="35"/>
      <c r="F114" s="35"/>
      <c r="G114" s="35"/>
      <c r="H114" s="35"/>
      <c r="I114" s="135"/>
      <c r="J114" s="35"/>
      <c r="K114" s="35"/>
      <c r="L114" s="39"/>
    </row>
    <row r="115" spans="2:12" s="1" customFormat="1" ht="12" customHeight="1">
      <c r="B115" s="34"/>
      <c r="C115" s="28" t="s">
        <v>20</v>
      </c>
      <c r="D115" s="35"/>
      <c r="E115" s="35"/>
      <c r="F115" s="23" t="str">
        <f>F12</f>
        <v>Klatovy</v>
      </c>
      <c r="G115" s="35"/>
      <c r="H115" s="35"/>
      <c r="I115" s="138" t="s">
        <v>22</v>
      </c>
      <c r="J115" s="70" t="str">
        <f>IF(J12="","",J12)</f>
        <v>7. 3. 2019</v>
      </c>
      <c r="K115" s="35"/>
      <c r="L115" s="39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35"/>
      <c r="J116" s="35"/>
      <c r="K116" s="35"/>
      <c r="L116" s="39"/>
    </row>
    <row r="117" spans="2:12" s="1" customFormat="1" ht="15.15" customHeight="1">
      <c r="B117" s="34"/>
      <c r="C117" s="28" t="s">
        <v>24</v>
      </c>
      <c r="D117" s="35"/>
      <c r="E117" s="35"/>
      <c r="F117" s="23" t="str">
        <f>E15</f>
        <v xml:space="preserve"> </v>
      </c>
      <c r="G117" s="35"/>
      <c r="H117" s="35"/>
      <c r="I117" s="138" t="s">
        <v>30</v>
      </c>
      <c r="J117" s="32" t="str">
        <f>E21</f>
        <v xml:space="preserve"> </v>
      </c>
      <c r="K117" s="35"/>
      <c r="L117" s="39"/>
    </row>
    <row r="118" spans="2:12" s="1" customFormat="1" ht="15.15" customHeight="1">
      <c r="B118" s="34"/>
      <c r="C118" s="28" t="s">
        <v>28</v>
      </c>
      <c r="D118" s="35"/>
      <c r="E118" s="35"/>
      <c r="F118" s="23" t="str">
        <f>IF(E18="","",E18)</f>
        <v>Vyplň údaj</v>
      </c>
      <c r="G118" s="35"/>
      <c r="H118" s="35"/>
      <c r="I118" s="138" t="s">
        <v>32</v>
      </c>
      <c r="J118" s="32" t="str">
        <f>E24</f>
        <v>Jan Štětka</v>
      </c>
      <c r="K118" s="35"/>
      <c r="L118" s="39"/>
    </row>
    <row r="119" spans="2:12" s="1" customFormat="1" ht="10.3" customHeight="1">
      <c r="B119" s="34"/>
      <c r="C119" s="35"/>
      <c r="D119" s="35"/>
      <c r="E119" s="35"/>
      <c r="F119" s="35"/>
      <c r="G119" s="35"/>
      <c r="H119" s="35"/>
      <c r="I119" s="135"/>
      <c r="J119" s="35"/>
      <c r="K119" s="35"/>
      <c r="L119" s="39"/>
    </row>
    <row r="120" spans="2:20" s="10" customFormat="1" ht="29.25" customHeight="1">
      <c r="B120" s="193"/>
      <c r="C120" s="194" t="s">
        <v>130</v>
      </c>
      <c r="D120" s="195" t="s">
        <v>60</v>
      </c>
      <c r="E120" s="195" t="s">
        <v>56</v>
      </c>
      <c r="F120" s="195" t="s">
        <v>57</v>
      </c>
      <c r="G120" s="195" t="s">
        <v>131</v>
      </c>
      <c r="H120" s="195" t="s">
        <v>132</v>
      </c>
      <c r="I120" s="196" t="s">
        <v>133</v>
      </c>
      <c r="J120" s="195" t="s">
        <v>118</v>
      </c>
      <c r="K120" s="197" t="s">
        <v>134</v>
      </c>
      <c r="L120" s="198"/>
      <c r="M120" s="91" t="s">
        <v>1</v>
      </c>
      <c r="N120" s="92" t="s">
        <v>39</v>
      </c>
      <c r="O120" s="92" t="s">
        <v>135</v>
      </c>
      <c r="P120" s="92" t="s">
        <v>136</v>
      </c>
      <c r="Q120" s="92" t="s">
        <v>137</v>
      </c>
      <c r="R120" s="92" t="s">
        <v>138</v>
      </c>
      <c r="S120" s="92" t="s">
        <v>139</v>
      </c>
      <c r="T120" s="93" t="s">
        <v>140</v>
      </c>
    </row>
    <row r="121" spans="2:63" s="1" customFormat="1" ht="22.8" customHeight="1">
      <c r="B121" s="34"/>
      <c r="C121" s="98" t="s">
        <v>141</v>
      </c>
      <c r="D121" s="35"/>
      <c r="E121" s="35"/>
      <c r="F121" s="35"/>
      <c r="G121" s="35"/>
      <c r="H121" s="35"/>
      <c r="I121" s="135"/>
      <c r="J121" s="199">
        <f>BK121</f>
        <v>0</v>
      </c>
      <c r="K121" s="35"/>
      <c r="L121" s="39"/>
      <c r="M121" s="94"/>
      <c r="N121" s="95"/>
      <c r="O121" s="95"/>
      <c r="P121" s="200">
        <f>P122</f>
        <v>0</v>
      </c>
      <c r="Q121" s="95"/>
      <c r="R121" s="200">
        <f>R122</f>
        <v>0.37726</v>
      </c>
      <c r="S121" s="95"/>
      <c r="T121" s="201">
        <f>T122</f>
        <v>1.6520800000000002</v>
      </c>
      <c r="AT121" s="13" t="s">
        <v>74</v>
      </c>
      <c r="AU121" s="13" t="s">
        <v>120</v>
      </c>
      <c r="BK121" s="202">
        <f>BK122</f>
        <v>0</v>
      </c>
    </row>
    <row r="122" spans="2:63" s="11" customFormat="1" ht="25.9" customHeight="1">
      <c r="B122" s="203"/>
      <c r="C122" s="204"/>
      <c r="D122" s="205" t="s">
        <v>74</v>
      </c>
      <c r="E122" s="206" t="s">
        <v>142</v>
      </c>
      <c r="F122" s="206" t="s">
        <v>143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P123+P132+P139+P151</f>
        <v>0</v>
      </c>
      <c r="Q122" s="211"/>
      <c r="R122" s="212">
        <f>R123+R132+R139+R151</f>
        <v>0.37726</v>
      </c>
      <c r="S122" s="211"/>
      <c r="T122" s="213">
        <f>T123+T132+T139+T151</f>
        <v>1.6520800000000002</v>
      </c>
      <c r="AR122" s="214" t="s">
        <v>85</v>
      </c>
      <c r="AT122" s="215" t="s">
        <v>74</v>
      </c>
      <c r="AU122" s="215" t="s">
        <v>75</v>
      </c>
      <c r="AY122" s="214" t="s">
        <v>144</v>
      </c>
      <c r="BK122" s="216">
        <f>BK123+BK132+BK139+BK151</f>
        <v>0</v>
      </c>
    </row>
    <row r="123" spans="2:63" s="11" customFormat="1" ht="22.8" customHeight="1">
      <c r="B123" s="203"/>
      <c r="C123" s="204"/>
      <c r="D123" s="205" t="s">
        <v>74</v>
      </c>
      <c r="E123" s="217" t="s">
        <v>145</v>
      </c>
      <c r="F123" s="217" t="s">
        <v>146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SUM(P124:P131)</f>
        <v>0</v>
      </c>
      <c r="Q123" s="211"/>
      <c r="R123" s="212">
        <f>SUM(R124:R131)</f>
        <v>0.11687</v>
      </c>
      <c r="S123" s="211"/>
      <c r="T123" s="213">
        <f>SUM(T124:T131)</f>
        <v>0</v>
      </c>
      <c r="AR123" s="214" t="s">
        <v>85</v>
      </c>
      <c r="AT123" s="215" t="s">
        <v>74</v>
      </c>
      <c r="AU123" s="215" t="s">
        <v>83</v>
      </c>
      <c r="AY123" s="214" t="s">
        <v>144</v>
      </c>
      <c r="BK123" s="216">
        <f>SUM(BK124:BK131)</f>
        <v>0</v>
      </c>
    </row>
    <row r="124" spans="2:65" s="1" customFormat="1" ht="24" customHeight="1">
      <c r="B124" s="34"/>
      <c r="C124" s="219" t="s">
        <v>83</v>
      </c>
      <c r="D124" s="219" t="s">
        <v>147</v>
      </c>
      <c r="E124" s="220" t="s">
        <v>148</v>
      </c>
      <c r="F124" s="221" t="s">
        <v>149</v>
      </c>
      <c r="G124" s="222" t="s">
        <v>150</v>
      </c>
      <c r="H124" s="223">
        <v>127</v>
      </c>
      <c r="I124" s="224"/>
      <c r="J124" s="225">
        <f>ROUND(I124*H124,2)</f>
        <v>0</v>
      </c>
      <c r="K124" s="221" t="s">
        <v>151</v>
      </c>
      <c r="L124" s="39"/>
      <c r="M124" s="226" t="s">
        <v>1</v>
      </c>
      <c r="N124" s="227" t="s">
        <v>40</v>
      </c>
      <c r="O124" s="82"/>
      <c r="P124" s="228">
        <f>O124*H124</f>
        <v>0</v>
      </c>
      <c r="Q124" s="228">
        <v>9E-05</v>
      </c>
      <c r="R124" s="228">
        <f>Q124*H124</f>
        <v>0.011430000000000001</v>
      </c>
      <c r="S124" s="228">
        <v>0</v>
      </c>
      <c r="T124" s="229">
        <f>S124*H124</f>
        <v>0</v>
      </c>
      <c r="AR124" s="230" t="s">
        <v>152</v>
      </c>
      <c r="AT124" s="230" t="s">
        <v>147</v>
      </c>
      <c r="AU124" s="230" t="s">
        <v>85</v>
      </c>
      <c r="AY124" s="13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3" t="s">
        <v>83</v>
      </c>
      <c r="BK124" s="231">
        <f>ROUND(I124*H124,2)</f>
        <v>0</v>
      </c>
      <c r="BL124" s="13" t="s">
        <v>152</v>
      </c>
      <c r="BM124" s="230" t="s">
        <v>451</v>
      </c>
    </row>
    <row r="125" spans="2:65" s="1" customFormat="1" ht="24" customHeight="1">
      <c r="B125" s="34"/>
      <c r="C125" s="232" t="s">
        <v>85</v>
      </c>
      <c r="D125" s="232" t="s">
        <v>154</v>
      </c>
      <c r="E125" s="233" t="s">
        <v>452</v>
      </c>
      <c r="F125" s="234" t="s">
        <v>453</v>
      </c>
      <c r="G125" s="235" t="s">
        <v>150</v>
      </c>
      <c r="H125" s="236">
        <v>25</v>
      </c>
      <c r="I125" s="237"/>
      <c r="J125" s="238">
        <f>ROUND(I125*H125,2)</f>
        <v>0</v>
      </c>
      <c r="K125" s="234" t="s">
        <v>151</v>
      </c>
      <c r="L125" s="239"/>
      <c r="M125" s="240" t="s">
        <v>1</v>
      </c>
      <c r="N125" s="241" t="s">
        <v>40</v>
      </c>
      <c r="O125" s="82"/>
      <c r="P125" s="228">
        <f>O125*H125</f>
        <v>0</v>
      </c>
      <c r="Q125" s="228">
        <v>0.00072</v>
      </c>
      <c r="R125" s="228">
        <f>Q125*H125</f>
        <v>0.018000000000000002</v>
      </c>
      <c r="S125" s="228">
        <v>0</v>
      </c>
      <c r="T125" s="229">
        <f>S125*H125</f>
        <v>0</v>
      </c>
      <c r="AR125" s="230" t="s">
        <v>157</v>
      </c>
      <c r="AT125" s="230" t="s">
        <v>154</v>
      </c>
      <c r="AU125" s="230" t="s">
        <v>85</v>
      </c>
      <c r="AY125" s="13" t="s">
        <v>144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83</v>
      </c>
      <c r="BK125" s="231">
        <f>ROUND(I125*H125,2)</f>
        <v>0</v>
      </c>
      <c r="BL125" s="13" t="s">
        <v>152</v>
      </c>
      <c r="BM125" s="230" t="s">
        <v>454</v>
      </c>
    </row>
    <row r="126" spans="2:65" s="1" customFormat="1" ht="24" customHeight="1">
      <c r="B126" s="34"/>
      <c r="C126" s="232" t="s">
        <v>159</v>
      </c>
      <c r="D126" s="232" t="s">
        <v>154</v>
      </c>
      <c r="E126" s="233" t="s">
        <v>155</v>
      </c>
      <c r="F126" s="234" t="s">
        <v>156</v>
      </c>
      <c r="G126" s="235" t="s">
        <v>150</v>
      </c>
      <c r="H126" s="236">
        <v>41</v>
      </c>
      <c r="I126" s="237"/>
      <c r="J126" s="238">
        <f>ROUND(I126*H126,2)</f>
        <v>0</v>
      </c>
      <c r="K126" s="234" t="s">
        <v>151</v>
      </c>
      <c r="L126" s="239"/>
      <c r="M126" s="240" t="s">
        <v>1</v>
      </c>
      <c r="N126" s="241" t="s">
        <v>40</v>
      </c>
      <c r="O126" s="82"/>
      <c r="P126" s="228">
        <f>O126*H126</f>
        <v>0</v>
      </c>
      <c r="Q126" s="228">
        <v>0.00065</v>
      </c>
      <c r="R126" s="228">
        <f>Q126*H126</f>
        <v>0.02665</v>
      </c>
      <c r="S126" s="228">
        <v>0</v>
      </c>
      <c r="T126" s="229">
        <f>S126*H126</f>
        <v>0</v>
      </c>
      <c r="AR126" s="230" t="s">
        <v>157</v>
      </c>
      <c r="AT126" s="230" t="s">
        <v>154</v>
      </c>
      <c r="AU126" s="230" t="s">
        <v>85</v>
      </c>
      <c r="AY126" s="13" t="s">
        <v>144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3" t="s">
        <v>83</v>
      </c>
      <c r="BK126" s="231">
        <f>ROUND(I126*H126,2)</f>
        <v>0</v>
      </c>
      <c r="BL126" s="13" t="s">
        <v>152</v>
      </c>
      <c r="BM126" s="230" t="s">
        <v>455</v>
      </c>
    </row>
    <row r="127" spans="2:65" s="1" customFormat="1" ht="24" customHeight="1">
      <c r="B127" s="34"/>
      <c r="C127" s="232" t="s">
        <v>163</v>
      </c>
      <c r="D127" s="232" t="s">
        <v>154</v>
      </c>
      <c r="E127" s="233" t="s">
        <v>160</v>
      </c>
      <c r="F127" s="234" t="s">
        <v>161</v>
      </c>
      <c r="G127" s="235" t="s">
        <v>150</v>
      </c>
      <c r="H127" s="236">
        <v>51</v>
      </c>
      <c r="I127" s="237"/>
      <c r="J127" s="238">
        <f>ROUND(I127*H127,2)</f>
        <v>0</v>
      </c>
      <c r="K127" s="234" t="s">
        <v>151</v>
      </c>
      <c r="L127" s="239"/>
      <c r="M127" s="240" t="s">
        <v>1</v>
      </c>
      <c r="N127" s="241" t="s">
        <v>40</v>
      </c>
      <c r="O127" s="82"/>
      <c r="P127" s="228">
        <f>O127*H127</f>
        <v>0</v>
      </c>
      <c r="Q127" s="228">
        <v>0.00059</v>
      </c>
      <c r="R127" s="228">
        <f>Q127*H127</f>
        <v>0.030090000000000002</v>
      </c>
      <c r="S127" s="228">
        <v>0</v>
      </c>
      <c r="T127" s="229">
        <f>S127*H127</f>
        <v>0</v>
      </c>
      <c r="AR127" s="230" t="s">
        <v>157</v>
      </c>
      <c r="AT127" s="230" t="s">
        <v>154</v>
      </c>
      <c r="AU127" s="230" t="s">
        <v>85</v>
      </c>
      <c r="AY127" s="13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83</v>
      </c>
      <c r="BK127" s="231">
        <f>ROUND(I127*H127,2)</f>
        <v>0</v>
      </c>
      <c r="BL127" s="13" t="s">
        <v>152</v>
      </c>
      <c r="BM127" s="230" t="s">
        <v>456</v>
      </c>
    </row>
    <row r="128" spans="2:65" s="1" customFormat="1" ht="24" customHeight="1">
      <c r="B128" s="34"/>
      <c r="C128" s="232" t="s">
        <v>167</v>
      </c>
      <c r="D128" s="232" t="s">
        <v>154</v>
      </c>
      <c r="E128" s="233" t="s">
        <v>164</v>
      </c>
      <c r="F128" s="234" t="s">
        <v>165</v>
      </c>
      <c r="G128" s="235" t="s">
        <v>150</v>
      </c>
      <c r="H128" s="236">
        <v>10</v>
      </c>
      <c r="I128" s="237"/>
      <c r="J128" s="238">
        <f>ROUND(I128*H128,2)</f>
        <v>0</v>
      </c>
      <c r="K128" s="234" t="s">
        <v>151</v>
      </c>
      <c r="L128" s="239"/>
      <c r="M128" s="240" t="s">
        <v>1</v>
      </c>
      <c r="N128" s="241" t="s">
        <v>40</v>
      </c>
      <c r="O128" s="82"/>
      <c r="P128" s="228">
        <f>O128*H128</f>
        <v>0</v>
      </c>
      <c r="Q128" s="228">
        <v>0.00027</v>
      </c>
      <c r="R128" s="228">
        <f>Q128*H128</f>
        <v>0.0027</v>
      </c>
      <c r="S128" s="228">
        <v>0</v>
      </c>
      <c r="T128" s="229">
        <f>S128*H128</f>
        <v>0</v>
      </c>
      <c r="AR128" s="230" t="s">
        <v>157</v>
      </c>
      <c r="AT128" s="230" t="s">
        <v>154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457</v>
      </c>
    </row>
    <row r="129" spans="2:65" s="1" customFormat="1" ht="24" customHeight="1">
      <c r="B129" s="34"/>
      <c r="C129" s="219" t="s">
        <v>171</v>
      </c>
      <c r="D129" s="219" t="s">
        <v>147</v>
      </c>
      <c r="E129" s="220" t="s">
        <v>172</v>
      </c>
      <c r="F129" s="221" t="s">
        <v>173</v>
      </c>
      <c r="G129" s="222" t="s">
        <v>150</v>
      </c>
      <c r="H129" s="223">
        <v>28</v>
      </c>
      <c r="I129" s="224"/>
      <c r="J129" s="225">
        <f>ROUND(I129*H129,2)</f>
        <v>0</v>
      </c>
      <c r="K129" s="221" t="s">
        <v>151</v>
      </c>
      <c r="L129" s="39"/>
      <c r="M129" s="226" t="s">
        <v>1</v>
      </c>
      <c r="N129" s="227" t="s">
        <v>40</v>
      </c>
      <c r="O129" s="82"/>
      <c r="P129" s="228">
        <f>O129*H129</f>
        <v>0</v>
      </c>
      <c r="Q129" s="228">
        <v>0.00017</v>
      </c>
      <c r="R129" s="228">
        <f>Q129*H129</f>
        <v>0.00476</v>
      </c>
      <c r="S129" s="228">
        <v>0</v>
      </c>
      <c r="T129" s="229">
        <f>S129*H129</f>
        <v>0</v>
      </c>
      <c r="AR129" s="230" t="s">
        <v>152</v>
      </c>
      <c r="AT129" s="230" t="s">
        <v>147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458</v>
      </c>
    </row>
    <row r="130" spans="2:65" s="1" customFormat="1" ht="24" customHeight="1">
      <c r="B130" s="34"/>
      <c r="C130" s="232" t="s">
        <v>183</v>
      </c>
      <c r="D130" s="232" t="s">
        <v>154</v>
      </c>
      <c r="E130" s="233" t="s">
        <v>184</v>
      </c>
      <c r="F130" s="234" t="s">
        <v>185</v>
      </c>
      <c r="G130" s="235" t="s">
        <v>150</v>
      </c>
      <c r="H130" s="236">
        <v>28</v>
      </c>
      <c r="I130" s="237"/>
      <c r="J130" s="238">
        <f>ROUND(I130*H130,2)</f>
        <v>0</v>
      </c>
      <c r="K130" s="234" t="s">
        <v>151</v>
      </c>
      <c r="L130" s="239"/>
      <c r="M130" s="240" t="s">
        <v>1</v>
      </c>
      <c r="N130" s="241" t="s">
        <v>40</v>
      </c>
      <c r="O130" s="82"/>
      <c r="P130" s="228">
        <f>O130*H130</f>
        <v>0</v>
      </c>
      <c r="Q130" s="228">
        <v>0.00083</v>
      </c>
      <c r="R130" s="228">
        <f>Q130*H130</f>
        <v>0.02324</v>
      </c>
      <c r="S130" s="228">
        <v>0</v>
      </c>
      <c r="T130" s="229">
        <f>S130*H130</f>
        <v>0</v>
      </c>
      <c r="AR130" s="230" t="s">
        <v>157</v>
      </c>
      <c r="AT130" s="230" t="s">
        <v>154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459</v>
      </c>
    </row>
    <row r="131" spans="2:65" s="1" customFormat="1" ht="24" customHeight="1">
      <c r="B131" s="34"/>
      <c r="C131" s="219" t="s">
        <v>157</v>
      </c>
      <c r="D131" s="219" t="s">
        <v>147</v>
      </c>
      <c r="E131" s="220" t="s">
        <v>197</v>
      </c>
      <c r="F131" s="221" t="s">
        <v>198</v>
      </c>
      <c r="G131" s="222" t="s">
        <v>199</v>
      </c>
      <c r="H131" s="223">
        <v>0.117</v>
      </c>
      <c r="I131" s="224"/>
      <c r="J131" s="225">
        <f>ROUND(I131*H131,2)</f>
        <v>0</v>
      </c>
      <c r="K131" s="221" t="s">
        <v>151</v>
      </c>
      <c r="L131" s="39"/>
      <c r="M131" s="226" t="s">
        <v>1</v>
      </c>
      <c r="N131" s="227" t="s">
        <v>40</v>
      </c>
      <c r="O131" s="8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152</v>
      </c>
      <c r="AT131" s="230" t="s">
        <v>147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460</v>
      </c>
    </row>
    <row r="132" spans="2:63" s="11" customFormat="1" ht="22.8" customHeight="1">
      <c r="B132" s="203"/>
      <c r="C132" s="204"/>
      <c r="D132" s="205" t="s">
        <v>74</v>
      </c>
      <c r="E132" s="217" t="s">
        <v>254</v>
      </c>
      <c r="F132" s="217" t="s">
        <v>461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SUM(P133:P138)</f>
        <v>0</v>
      </c>
      <c r="Q132" s="211"/>
      <c r="R132" s="212">
        <f>SUM(R133:R138)</f>
        <v>0.00775</v>
      </c>
      <c r="S132" s="211"/>
      <c r="T132" s="213">
        <f>SUM(T133:T138)</f>
        <v>1.6520800000000002</v>
      </c>
      <c r="AR132" s="214" t="s">
        <v>85</v>
      </c>
      <c r="AT132" s="215" t="s">
        <v>74</v>
      </c>
      <c r="AU132" s="215" t="s">
        <v>83</v>
      </c>
      <c r="AY132" s="214" t="s">
        <v>144</v>
      </c>
      <c r="BK132" s="216">
        <f>SUM(BK133:BK138)</f>
        <v>0</v>
      </c>
    </row>
    <row r="133" spans="2:65" s="1" customFormat="1" ht="24" customHeight="1">
      <c r="B133" s="34"/>
      <c r="C133" s="219" t="s">
        <v>187</v>
      </c>
      <c r="D133" s="219" t="s">
        <v>147</v>
      </c>
      <c r="E133" s="220" t="s">
        <v>257</v>
      </c>
      <c r="F133" s="221" t="s">
        <v>258</v>
      </c>
      <c r="G133" s="222" t="s">
        <v>150</v>
      </c>
      <c r="H133" s="223">
        <v>155</v>
      </c>
      <c r="I133" s="224"/>
      <c r="J133" s="225">
        <f>ROUND(I133*H133,2)</f>
        <v>0</v>
      </c>
      <c r="K133" s="221" t="s">
        <v>151</v>
      </c>
      <c r="L133" s="39"/>
      <c r="M133" s="226" t="s">
        <v>1</v>
      </c>
      <c r="N133" s="227" t="s">
        <v>40</v>
      </c>
      <c r="O133" s="82"/>
      <c r="P133" s="228">
        <f>O133*H133</f>
        <v>0</v>
      </c>
      <c r="Q133" s="228">
        <v>0</v>
      </c>
      <c r="R133" s="228">
        <f>Q133*H133</f>
        <v>0</v>
      </c>
      <c r="S133" s="228">
        <v>0.0053</v>
      </c>
      <c r="T133" s="229">
        <f>S133*H133</f>
        <v>0.8215</v>
      </c>
      <c r="AR133" s="230" t="s">
        <v>152</v>
      </c>
      <c r="AT133" s="230" t="s">
        <v>147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462</v>
      </c>
    </row>
    <row r="134" spans="2:65" s="1" customFormat="1" ht="16.5" customHeight="1">
      <c r="B134" s="34"/>
      <c r="C134" s="219" t="s">
        <v>463</v>
      </c>
      <c r="D134" s="219" t="s">
        <v>147</v>
      </c>
      <c r="E134" s="220" t="s">
        <v>269</v>
      </c>
      <c r="F134" s="221" t="s">
        <v>270</v>
      </c>
      <c r="G134" s="222" t="s">
        <v>150</v>
      </c>
      <c r="H134" s="223">
        <v>155</v>
      </c>
      <c r="I134" s="224"/>
      <c r="J134" s="225">
        <f>ROUND(I134*H134,2)</f>
        <v>0</v>
      </c>
      <c r="K134" s="221" t="s">
        <v>151</v>
      </c>
      <c r="L134" s="39"/>
      <c r="M134" s="226" t="s">
        <v>1</v>
      </c>
      <c r="N134" s="227" t="s">
        <v>40</v>
      </c>
      <c r="O134" s="82"/>
      <c r="P134" s="228">
        <f>O134*H134</f>
        <v>0</v>
      </c>
      <c r="Q134" s="228">
        <v>5E-05</v>
      </c>
      <c r="R134" s="228">
        <f>Q134*H134</f>
        <v>0.00775</v>
      </c>
      <c r="S134" s="228">
        <v>0.00532</v>
      </c>
      <c r="T134" s="229">
        <f>S134*H134</f>
        <v>0.8246</v>
      </c>
      <c r="AR134" s="230" t="s">
        <v>152</v>
      </c>
      <c r="AT134" s="230" t="s">
        <v>147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464</v>
      </c>
    </row>
    <row r="135" spans="2:65" s="1" customFormat="1" ht="24" customHeight="1">
      <c r="B135" s="34"/>
      <c r="C135" s="219" t="s">
        <v>465</v>
      </c>
      <c r="D135" s="219" t="s">
        <v>147</v>
      </c>
      <c r="E135" s="220" t="s">
        <v>277</v>
      </c>
      <c r="F135" s="221" t="s">
        <v>466</v>
      </c>
      <c r="G135" s="222" t="s">
        <v>214</v>
      </c>
      <c r="H135" s="223">
        <v>25</v>
      </c>
      <c r="I135" s="224"/>
      <c r="J135" s="225">
        <f>ROUND(I135*H135,2)</f>
        <v>0</v>
      </c>
      <c r="K135" s="221" t="s">
        <v>151</v>
      </c>
      <c r="L135" s="39"/>
      <c r="M135" s="226" t="s">
        <v>1</v>
      </c>
      <c r="N135" s="227" t="s">
        <v>40</v>
      </c>
      <c r="O135" s="82"/>
      <c r="P135" s="228">
        <f>O135*H135</f>
        <v>0</v>
      </c>
      <c r="Q135" s="228">
        <v>0</v>
      </c>
      <c r="R135" s="228">
        <f>Q135*H135</f>
        <v>0</v>
      </c>
      <c r="S135" s="228">
        <v>0.00014</v>
      </c>
      <c r="T135" s="229">
        <f>S135*H135</f>
        <v>0.0034999999999999996</v>
      </c>
      <c r="AR135" s="230" t="s">
        <v>152</v>
      </c>
      <c r="AT135" s="230" t="s">
        <v>147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467</v>
      </c>
    </row>
    <row r="136" spans="2:65" s="1" customFormat="1" ht="24" customHeight="1">
      <c r="B136" s="34"/>
      <c r="C136" s="219" t="s">
        <v>468</v>
      </c>
      <c r="D136" s="219" t="s">
        <v>147</v>
      </c>
      <c r="E136" s="220" t="s">
        <v>469</v>
      </c>
      <c r="F136" s="221" t="s">
        <v>282</v>
      </c>
      <c r="G136" s="222" t="s">
        <v>214</v>
      </c>
      <c r="H136" s="223">
        <v>8</v>
      </c>
      <c r="I136" s="224"/>
      <c r="J136" s="225">
        <f>ROUND(I136*H136,2)</f>
        <v>0</v>
      </c>
      <c r="K136" s="221" t="s">
        <v>151</v>
      </c>
      <c r="L136" s="39"/>
      <c r="M136" s="226" t="s">
        <v>1</v>
      </c>
      <c r="N136" s="227" t="s">
        <v>40</v>
      </c>
      <c r="O136" s="82"/>
      <c r="P136" s="228">
        <f>O136*H136</f>
        <v>0</v>
      </c>
      <c r="Q136" s="228">
        <v>0</v>
      </c>
      <c r="R136" s="228">
        <f>Q136*H136</f>
        <v>0</v>
      </c>
      <c r="S136" s="228">
        <v>0.00031</v>
      </c>
      <c r="T136" s="229">
        <f>S136*H136</f>
        <v>0.00248</v>
      </c>
      <c r="AR136" s="230" t="s">
        <v>152</v>
      </c>
      <c r="AT136" s="230" t="s">
        <v>147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470</v>
      </c>
    </row>
    <row r="137" spans="2:65" s="1" customFormat="1" ht="24" customHeight="1">
      <c r="B137" s="34"/>
      <c r="C137" s="219" t="s">
        <v>191</v>
      </c>
      <c r="D137" s="219" t="s">
        <v>147</v>
      </c>
      <c r="E137" s="220" t="s">
        <v>285</v>
      </c>
      <c r="F137" s="221" t="s">
        <v>286</v>
      </c>
      <c r="G137" s="222" t="s">
        <v>199</v>
      </c>
      <c r="H137" s="223">
        <v>0.8</v>
      </c>
      <c r="I137" s="224"/>
      <c r="J137" s="225">
        <f>ROUND(I137*H137,2)</f>
        <v>0</v>
      </c>
      <c r="K137" s="221" t="s">
        <v>151</v>
      </c>
      <c r="L137" s="39"/>
      <c r="M137" s="226" t="s">
        <v>1</v>
      </c>
      <c r="N137" s="227" t="s">
        <v>40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152</v>
      </c>
      <c r="AT137" s="230" t="s">
        <v>147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152</v>
      </c>
      <c r="BM137" s="230" t="s">
        <v>471</v>
      </c>
    </row>
    <row r="138" spans="2:65" s="1" customFormat="1" ht="16.5" customHeight="1">
      <c r="B138" s="34"/>
      <c r="C138" s="219" t="s">
        <v>8</v>
      </c>
      <c r="D138" s="219" t="s">
        <v>147</v>
      </c>
      <c r="E138" s="220" t="s">
        <v>304</v>
      </c>
      <c r="F138" s="221" t="s">
        <v>305</v>
      </c>
      <c r="G138" s="222" t="s">
        <v>199</v>
      </c>
      <c r="H138" s="223">
        <v>0.15</v>
      </c>
      <c r="I138" s="224"/>
      <c r="J138" s="225">
        <f>ROUND(I138*H138,2)</f>
        <v>0</v>
      </c>
      <c r="K138" s="221" t="s">
        <v>1</v>
      </c>
      <c r="L138" s="39"/>
      <c r="M138" s="226" t="s">
        <v>1</v>
      </c>
      <c r="N138" s="227" t="s">
        <v>40</v>
      </c>
      <c r="O138" s="8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152</v>
      </c>
      <c r="AT138" s="230" t="s">
        <v>147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472</v>
      </c>
    </row>
    <row r="139" spans="2:63" s="11" customFormat="1" ht="22.8" customHeight="1">
      <c r="B139" s="203"/>
      <c r="C139" s="204"/>
      <c r="D139" s="205" t="s">
        <v>74</v>
      </c>
      <c r="E139" s="217" t="s">
        <v>307</v>
      </c>
      <c r="F139" s="217" t="s">
        <v>308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SUM(P140:P150)</f>
        <v>0</v>
      </c>
      <c r="Q139" s="211"/>
      <c r="R139" s="212">
        <f>SUM(R140:R150)</f>
        <v>0.25264</v>
      </c>
      <c r="S139" s="211"/>
      <c r="T139" s="213">
        <f>SUM(T140:T150)</f>
        <v>0</v>
      </c>
      <c r="AR139" s="214" t="s">
        <v>85</v>
      </c>
      <c r="AT139" s="215" t="s">
        <v>74</v>
      </c>
      <c r="AU139" s="215" t="s">
        <v>83</v>
      </c>
      <c r="AY139" s="214" t="s">
        <v>144</v>
      </c>
      <c r="BK139" s="216">
        <f>SUM(BK140:BK150)</f>
        <v>0</v>
      </c>
    </row>
    <row r="140" spans="2:65" s="1" customFormat="1" ht="24" customHeight="1">
      <c r="B140" s="34"/>
      <c r="C140" s="219" t="s">
        <v>216</v>
      </c>
      <c r="D140" s="219" t="s">
        <v>147</v>
      </c>
      <c r="E140" s="220" t="s">
        <v>310</v>
      </c>
      <c r="F140" s="221" t="s">
        <v>473</v>
      </c>
      <c r="G140" s="222" t="s">
        <v>312</v>
      </c>
      <c r="H140" s="223">
        <v>25</v>
      </c>
      <c r="I140" s="224"/>
      <c r="J140" s="225">
        <f>ROUND(I140*H140,2)</f>
        <v>0</v>
      </c>
      <c r="K140" s="221" t="s">
        <v>1</v>
      </c>
      <c r="L140" s="39"/>
      <c r="M140" s="226" t="s">
        <v>1</v>
      </c>
      <c r="N140" s="227" t="s">
        <v>40</v>
      </c>
      <c r="O140" s="8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152</v>
      </c>
      <c r="AT140" s="230" t="s">
        <v>147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474</v>
      </c>
    </row>
    <row r="141" spans="2:65" s="1" customFormat="1" ht="24" customHeight="1">
      <c r="B141" s="34"/>
      <c r="C141" s="219" t="s">
        <v>276</v>
      </c>
      <c r="D141" s="219" t="s">
        <v>147</v>
      </c>
      <c r="E141" s="220" t="s">
        <v>475</v>
      </c>
      <c r="F141" s="221" t="s">
        <v>476</v>
      </c>
      <c r="G141" s="222" t="s">
        <v>312</v>
      </c>
      <c r="H141" s="223">
        <v>8</v>
      </c>
      <c r="I141" s="224"/>
      <c r="J141" s="225">
        <f>ROUND(I141*H141,2)</f>
        <v>0</v>
      </c>
      <c r="K141" s="221" t="s">
        <v>1</v>
      </c>
      <c r="L141" s="39"/>
      <c r="M141" s="226" t="s">
        <v>1</v>
      </c>
      <c r="N141" s="227" t="s">
        <v>40</v>
      </c>
      <c r="O141" s="8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152</v>
      </c>
      <c r="AT141" s="230" t="s">
        <v>147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477</v>
      </c>
    </row>
    <row r="142" spans="2:65" s="1" customFormat="1" ht="24" customHeight="1">
      <c r="B142" s="34"/>
      <c r="C142" s="219" t="s">
        <v>260</v>
      </c>
      <c r="D142" s="219" t="s">
        <v>147</v>
      </c>
      <c r="E142" s="220" t="s">
        <v>322</v>
      </c>
      <c r="F142" s="221" t="s">
        <v>323</v>
      </c>
      <c r="G142" s="222" t="s">
        <v>150</v>
      </c>
      <c r="H142" s="223">
        <v>10</v>
      </c>
      <c r="I142" s="224"/>
      <c r="J142" s="225">
        <f>ROUND(I142*H142,2)</f>
        <v>0</v>
      </c>
      <c r="K142" s="221" t="s">
        <v>151</v>
      </c>
      <c r="L142" s="39"/>
      <c r="M142" s="226" t="s">
        <v>1</v>
      </c>
      <c r="N142" s="227" t="s">
        <v>40</v>
      </c>
      <c r="O142" s="82"/>
      <c r="P142" s="228">
        <f>O142*H142</f>
        <v>0</v>
      </c>
      <c r="Q142" s="228">
        <v>0.00091</v>
      </c>
      <c r="R142" s="228">
        <f>Q142*H142</f>
        <v>0.0091</v>
      </c>
      <c r="S142" s="228">
        <v>0</v>
      </c>
      <c r="T142" s="229">
        <f>S142*H142</f>
        <v>0</v>
      </c>
      <c r="AR142" s="230" t="s">
        <v>152</v>
      </c>
      <c r="AT142" s="230" t="s">
        <v>147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152</v>
      </c>
      <c r="BM142" s="230" t="s">
        <v>478</v>
      </c>
    </row>
    <row r="143" spans="2:65" s="1" customFormat="1" ht="24" customHeight="1">
      <c r="B143" s="34"/>
      <c r="C143" s="219" t="s">
        <v>264</v>
      </c>
      <c r="D143" s="219" t="s">
        <v>147</v>
      </c>
      <c r="E143" s="220" t="s">
        <v>326</v>
      </c>
      <c r="F143" s="221" t="s">
        <v>327</v>
      </c>
      <c r="G143" s="222" t="s">
        <v>150</v>
      </c>
      <c r="H143" s="223">
        <v>51</v>
      </c>
      <c r="I143" s="224"/>
      <c r="J143" s="225">
        <f>ROUND(I143*H143,2)</f>
        <v>0</v>
      </c>
      <c r="K143" s="221" t="s">
        <v>151</v>
      </c>
      <c r="L143" s="39"/>
      <c r="M143" s="226" t="s">
        <v>1</v>
      </c>
      <c r="N143" s="227" t="s">
        <v>40</v>
      </c>
      <c r="O143" s="82"/>
      <c r="P143" s="228">
        <f>O143*H143</f>
        <v>0</v>
      </c>
      <c r="Q143" s="228">
        <v>0.00118</v>
      </c>
      <c r="R143" s="228">
        <f>Q143*H143</f>
        <v>0.060180000000000004</v>
      </c>
      <c r="S143" s="228">
        <v>0</v>
      </c>
      <c r="T143" s="229">
        <f>S143*H143</f>
        <v>0</v>
      </c>
      <c r="AR143" s="230" t="s">
        <v>152</v>
      </c>
      <c r="AT143" s="230" t="s">
        <v>147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479</v>
      </c>
    </row>
    <row r="144" spans="2:65" s="1" customFormat="1" ht="24" customHeight="1">
      <c r="B144" s="34"/>
      <c r="C144" s="219" t="s">
        <v>268</v>
      </c>
      <c r="D144" s="219" t="s">
        <v>147</v>
      </c>
      <c r="E144" s="220" t="s">
        <v>330</v>
      </c>
      <c r="F144" s="221" t="s">
        <v>331</v>
      </c>
      <c r="G144" s="222" t="s">
        <v>150</v>
      </c>
      <c r="H144" s="223">
        <v>41</v>
      </c>
      <c r="I144" s="224"/>
      <c r="J144" s="225">
        <f>ROUND(I144*H144,2)</f>
        <v>0</v>
      </c>
      <c r="K144" s="221" t="s">
        <v>151</v>
      </c>
      <c r="L144" s="39"/>
      <c r="M144" s="226" t="s">
        <v>1</v>
      </c>
      <c r="N144" s="227" t="s">
        <v>40</v>
      </c>
      <c r="O144" s="82"/>
      <c r="P144" s="228">
        <f>O144*H144</f>
        <v>0</v>
      </c>
      <c r="Q144" s="228">
        <v>0.0015</v>
      </c>
      <c r="R144" s="228">
        <f>Q144*H144</f>
        <v>0.0615</v>
      </c>
      <c r="S144" s="228">
        <v>0</v>
      </c>
      <c r="T144" s="229">
        <f>S144*H144</f>
        <v>0</v>
      </c>
      <c r="AR144" s="230" t="s">
        <v>152</v>
      </c>
      <c r="AT144" s="230" t="s">
        <v>147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480</v>
      </c>
    </row>
    <row r="145" spans="2:65" s="1" customFormat="1" ht="24" customHeight="1">
      <c r="B145" s="34"/>
      <c r="C145" s="219" t="s">
        <v>272</v>
      </c>
      <c r="D145" s="219" t="s">
        <v>147</v>
      </c>
      <c r="E145" s="220" t="s">
        <v>481</v>
      </c>
      <c r="F145" s="221" t="s">
        <v>482</v>
      </c>
      <c r="G145" s="222" t="s">
        <v>150</v>
      </c>
      <c r="H145" s="223">
        <v>25</v>
      </c>
      <c r="I145" s="224"/>
      <c r="J145" s="225">
        <f>ROUND(I145*H145,2)</f>
        <v>0</v>
      </c>
      <c r="K145" s="221" t="s">
        <v>151</v>
      </c>
      <c r="L145" s="39"/>
      <c r="M145" s="226" t="s">
        <v>1</v>
      </c>
      <c r="N145" s="227" t="s">
        <v>40</v>
      </c>
      <c r="O145" s="82"/>
      <c r="P145" s="228">
        <f>O145*H145</f>
        <v>0</v>
      </c>
      <c r="Q145" s="228">
        <v>0.00194</v>
      </c>
      <c r="R145" s="228">
        <f>Q145*H145</f>
        <v>0.0485</v>
      </c>
      <c r="S145" s="228">
        <v>0</v>
      </c>
      <c r="T145" s="229">
        <f>S145*H145</f>
        <v>0</v>
      </c>
      <c r="AR145" s="230" t="s">
        <v>152</v>
      </c>
      <c r="AT145" s="230" t="s">
        <v>147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483</v>
      </c>
    </row>
    <row r="146" spans="2:65" s="1" customFormat="1" ht="24" customHeight="1">
      <c r="B146" s="34"/>
      <c r="C146" s="219" t="s">
        <v>152</v>
      </c>
      <c r="D146" s="219" t="s">
        <v>147</v>
      </c>
      <c r="E146" s="220" t="s">
        <v>334</v>
      </c>
      <c r="F146" s="221" t="s">
        <v>240</v>
      </c>
      <c r="G146" s="222" t="s">
        <v>150</v>
      </c>
      <c r="H146" s="223">
        <v>28</v>
      </c>
      <c r="I146" s="224"/>
      <c r="J146" s="225">
        <f>ROUND(I146*H146,2)</f>
        <v>0</v>
      </c>
      <c r="K146" s="221" t="s">
        <v>151</v>
      </c>
      <c r="L146" s="39"/>
      <c r="M146" s="226" t="s">
        <v>1</v>
      </c>
      <c r="N146" s="227" t="s">
        <v>40</v>
      </c>
      <c r="O146" s="82"/>
      <c r="P146" s="228">
        <f>O146*H146</f>
        <v>0</v>
      </c>
      <c r="Q146" s="228">
        <v>0.00262</v>
      </c>
      <c r="R146" s="228">
        <f>Q146*H146</f>
        <v>0.07336</v>
      </c>
      <c r="S146" s="228">
        <v>0</v>
      </c>
      <c r="T146" s="229">
        <f>S146*H146</f>
        <v>0</v>
      </c>
      <c r="AR146" s="230" t="s">
        <v>152</v>
      </c>
      <c r="AT146" s="230" t="s">
        <v>147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484</v>
      </c>
    </row>
    <row r="147" spans="2:65" s="1" customFormat="1" ht="24" customHeight="1">
      <c r="B147" s="34"/>
      <c r="C147" s="219" t="s">
        <v>485</v>
      </c>
      <c r="D147" s="219" t="s">
        <v>147</v>
      </c>
      <c r="E147" s="220" t="s">
        <v>349</v>
      </c>
      <c r="F147" s="221" t="s">
        <v>350</v>
      </c>
      <c r="G147" s="222" t="s">
        <v>214</v>
      </c>
      <c r="H147" s="223">
        <v>10</v>
      </c>
      <c r="I147" s="224"/>
      <c r="J147" s="225">
        <f>ROUND(I147*H147,2)</f>
        <v>0</v>
      </c>
      <c r="K147" s="221" t="s">
        <v>1</v>
      </c>
      <c r="L147" s="39"/>
      <c r="M147" s="226" t="s">
        <v>1</v>
      </c>
      <c r="N147" s="227" t="s">
        <v>40</v>
      </c>
      <c r="O147" s="8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152</v>
      </c>
      <c r="AT147" s="230" t="s">
        <v>147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486</v>
      </c>
    </row>
    <row r="148" spans="2:65" s="1" customFormat="1" ht="24" customHeight="1">
      <c r="B148" s="34"/>
      <c r="C148" s="219" t="s">
        <v>207</v>
      </c>
      <c r="D148" s="219" t="s">
        <v>147</v>
      </c>
      <c r="E148" s="220" t="s">
        <v>353</v>
      </c>
      <c r="F148" s="221" t="s">
        <v>487</v>
      </c>
      <c r="G148" s="222" t="s">
        <v>214</v>
      </c>
      <c r="H148" s="223">
        <v>8</v>
      </c>
      <c r="I148" s="224"/>
      <c r="J148" s="225">
        <f>ROUND(I148*H148,2)</f>
        <v>0</v>
      </c>
      <c r="K148" s="221" t="s">
        <v>1</v>
      </c>
      <c r="L148" s="39"/>
      <c r="M148" s="226" t="s">
        <v>1</v>
      </c>
      <c r="N148" s="227" t="s">
        <v>40</v>
      </c>
      <c r="O148" s="8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0" t="s">
        <v>152</v>
      </c>
      <c r="AT148" s="230" t="s">
        <v>147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488</v>
      </c>
    </row>
    <row r="149" spans="2:65" s="1" customFormat="1" ht="16.5" customHeight="1">
      <c r="B149" s="34"/>
      <c r="C149" s="219" t="s">
        <v>211</v>
      </c>
      <c r="D149" s="219" t="s">
        <v>147</v>
      </c>
      <c r="E149" s="220" t="s">
        <v>489</v>
      </c>
      <c r="F149" s="221" t="s">
        <v>490</v>
      </c>
      <c r="G149" s="222" t="s">
        <v>150</v>
      </c>
      <c r="H149" s="223">
        <v>155</v>
      </c>
      <c r="I149" s="224"/>
      <c r="J149" s="225">
        <f>ROUND(I149*H149,2)</f>
        <v>0</v>
      </c>
      <c r="K149" s="221" t="s">
        <v>151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491</v>
      </c>
    </row>
    <row r="150" spans="2:65" s="1" customFormat="1" ht="24" customHeight="1">
      <c r="B150" s="34"/>
      <c r="C150" s="219" t="s">
        <v>492</v>
      </c>
      <c r="D150" s="219" t="s">
        <v>147</v>
      </c>
      <c r="E150" s="220" t="s">
        <v>365</v>
      </c>
      <c r="F150" s="221" t="s">
        <v>366</v>
      </c>
      <c r="G150" s="222" t="s">
        <v>199</v>
      </c>
      <c r="H150" s="223">
        <v>0.253</v>
      </c>
      <c r="I150" s="224"/>
      <c r="J150" s="225">
        <f>ROUND(I150*H150,2)</f>
        <v>0</v>
      </c>
      <c r="K150" s="221" t="s">
        <v>151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152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152</v>
      </c>
      <c r="BM150" s="230" t="s">
        <v>493</v>
      </c>
    </row>
    <row r="151" spans="2:63" s="11" customFormat="1" ht="22.8" customHeight="1">
      <c r="B151" s="203"/>
      <c r="C151" s="204"/>
      <c r="D151" s="205" t="s">
        <v>74</v>
      </c>
      <c r="E151" s="217" t="s">
        <v>418</v>
      </c>
      <c r="F151" s="217" t="s">
        <v>419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SUM(P152:P159)</f>
        <v>0</v>
      </c>
      <c r="Q151" s="211"/>
      <c r="R151" s="212">
        <f>SUM(R152:R159)</f>
        <v>0</v>
      </c>
      <c r="S151" s="211"/>
      <c r="T151" s="213">
        <f>SUM(T152:T159)</f>
        <v>0</v>
      </c>
      <c r="AR151" s="214" t="s">
        <v>85</v>
      </c>
      <c r="AT151" s="215" t="s">
        <v>74</v>
      </c>
      <c r="AU151" s="215" t="s">
        <v>83</v>
      </c>
      <c r="AY151" s="214" t="s">
        <v>144</v>
      </c>
      <c r="BK151" s="216">
        <f>SUM(BK152:BK159)</f>
        <v>0</v>
      </c>
    </row>
    <row r="152" spans="2:65" s="1" customFormat="1" ht="36" customHeight="1">
      <c r="B152" s="34"/>
      <c r="C152" s="219" t="s">
        <v>280</v>
      </c>
      <c r="D152" s="219" t="s">
        <v>147</v>
      </c>
      <c r="E152" s="220" t="s">
        <v>494</v>
      </c>
      <c r="F152" s="221" t="s">
        <v>495</v>
      </c>
      <c r="G152" s="222" t="s">
        <v>496</v>
      </c>
      <c r="H152" s="223">
        <v>560</v>
      </c>
      <c r="I152" s="224"/>
      <c r="J152" s="225">
        <f>ROUND(I152*H152,2)</f>
        <v>0</v>
      </c>
      <c r="K152" s="221" t="s">
        <v>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497</v>
      </c>
    </row>
    <row r="153" spans="2:65" s="1" customFormat="1" ht="16.5" customHeight="1">
      <c r="B153" s="34"/>
      <c r="C153" s="219" t="s">
        <v>256</v>
      </c>
      <c r="D153" s="219" t="s">
        <v>147</v>
      </c>
      <c r="E153" s="220" t="s">
        <v>498</v>
      </c>
      <c r="F153" s="221" t="s">
        <v>427</v>
      </c>
      <c r="G153" s="222" t="s">
        <v>312</v>
      </c>
      <c r="H153" s="223">
        <v>1</v>
      </c>
      <c r="I153" s="224"/>
      <c r="J153" s="225">
        <f>ROUND(I153*H153,2)</f>
        <v>0</v>
      </c>
      <c r="K153" s="221" t="s">
        <v>1</v>
      </c>
      <c r="L153" s="39"/>
      <c r="M153" s="226" t="s">
        <v>1</v>
      </c>
      <c r="N153" s="227" t="s">
        <v>40</v>
      </c>
      <c r="O153" s="8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152</v>
      </c>
      <c r="AT153" s="230" t="s">
        <v>147</v>
      </c>
      <c r="AU153" s="230" t="s">
        <v>85</v>
      </c>
      <c r="AY153" s="13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83</v>
      </c>
      <c r="BK153" s="231">
        <f>ROUND(I153*H153,2)</f>
        <v>0</v>
      </c>
      <c r="BL153" s="13" t="s">
        <v>152</v>
      </c>
      <c r="BM153" s="230" t="s">
        <v>499</v>
      </c>
    </row>
    <row r="154" spans="2:65" s="1" customFormat="1" ht="16.5" customHeight="1">
      <c r="B154" s="34"/>
      <c r="C154" s="219" t="s">
        <v>7</v>
      </c>
      <c r="D154" s="219" t="s">
        <v>147</v>
      </c>
      <c r="E154" s="220" t="s">
        <v>421</v>
      </c>
      <c r="F154" s="221" t="s">
        <v>422</v>
      </c>
      <c r="G154" s="222" t="s">
        <v>423</v>
      </c>
      <c r="H154" s="223">
        <v>7.5</v>
      </c>
      <c r="I154" s="224"/>
      <c r="J154" s="225">
        <f>ROUND(I154*H154,2)</f>
        <v>0</v>
      </c>
      <c r="K154" s="221" t="s">
        <v>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152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152</v>
      </c>
      <c r="BM154" s="230" t="s">
        <v>500</v>
      </c>
    </row>
    <row r="155" spans="2:65" s="1" customFormat="1" ht="16.5" customHeight="1">
      <c r="B155" s="34"/>
      <c r="C155" s="219" t="s">
        <v>501</v>
      </c>
      <c r="D155" s="219" t="s">
        <v>147</v>
      </c>
      <c r="E155" s="220" t="s">
        <v>430</v>
      </c>
      <c r="F155" s="221" t="s">
        <v>431</v>
      </c>
      <c r="G155" s="222" t="s">
        <v>312</v>
      </c>
      <c r="H155" s="223">
        <v>1</v>
      </c>
      <c r="I155" s="224"/>
      <c r="J155" s="225">
        <f>ROUND(I155*H155,2)</f>
        <v>0</v>
      </c>
      <c r="K155" s="221" t="s">
        <v>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502</v>
      </c>
    </row>
    <row r="156" spans="2:65" s="1" customFormat="1" ht="16.5" customHeight="1">
      <c r="B156" s="34"/>
      <c r="C156" s="219" t="s">
        <v>242</v>
      </c>
      <c r="D156" s="219" t="s">
        <v>147</v>
      </c>
      <c r="E156" s="220" t="s">
        <v>434</v>
      </c>
      <c r="F156" s="221" t="s">
        <v>435</v>
      </c>
      <c r="G156" s="222" t="s">
        <v>312</v>
      </c>
      <c r="H156" s="223">
        <v>1</v>
      </c>
      <c r="I156" s="224"/>
      <c r="J156" s="225">
        <f>ROUND(I156*H156,2)</f>
        <v>0</v>
      </c>
      <c r="K156" s="221" t="s">
        <v>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503</v>
      </c>
    </row>
    <row r="157" spans="2:65" s="1" customFormat="1" ht="24" customHeight="1">
      <c r="B157" s="34"/>
      <c r="C157" s="219" t="s">
        <v>291</v>
      </c>
      <c r="D157" s="219" t="s">
        <v>147</v>
      </c>
      <c r="E157" s="220" t="s">
        <v>438</v>
      </c>
      <c r="F157" s="221" t="s">
        <v>439</v>
      </c>
      <c r="G157" s="222" t="s">
        <v>312</v>
      </c>
      <c r="H157" s="223">
        <v>0</v>
      </c>
      <c r="I157" s="224"/>
      <c r="J157" s="225">
        <f>ROUND(I157*H157,2)</f>
        <v>0</v>
      </c>
      <c r="K157" s="221" t="s">
        <v>1</v>
      </c>
      <c r="L157" s="39"/>
      <c r="M157" s="226" t="s">
        <v>1</v>
      </c>
      <c r="N157" s="227" t="s">
        <v>40</v>
      </c>
      <c r="O157" s="8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152</v>
      </c>
      <c r="AT157" s="230" t="s">
        <v>147</v>
      </c>
      <c r="AU157" s="230" t="s">
        <v>85</v>
      </c>
      <c r="AY157" s="13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83</v>
      </c>
      <c r="BK157" s="231">
        <f>ROUND(I157*H157,2)</f>
        <v>0</v>
      </c>
      <c r="BL157" s="13" t="s">
        <v>152</v>
      </c>
      <c r="BM157" s="230" t="s">
        <v>504</v>
      </c>
    </row>
    <row r="158" spans="2:65" s="1" customFormat="1" ht="24" customHeight="1">
      <c r="B158" s="34"/>
      <c r="C158" s="219" t="s">
        <v>299</v>
      </c>
      <c r="D158" s="219" t="s">
        <v>147</v>
      </c>
      <c r="E158" s="220" t="s">
        <v>442</v>
      </c>
      <c r="F158" s="221" t="s">
        <v>443</v>
      </c>
      <c r="G158" s="222" t="s">
        <v>214</v>
      </c>
      <c r="H158" s="223">
        <v>0</v>
      </c>
      <c r="I158" s="224"/>
      <c r="J158" s="225">
        <f>ROUND(I158*H158,2)</f>
        <v>0</v>
      </c>
      <c r="K158" s="221" t="s">
        <v>1</v>
      </c>
      <c r="L158" s="39"/>
      <c r="M158" s="226" t="s">
        <v>1</v>
      </c>
      <c r="N158" s="227" t="s">
        <v>40</v>
      </c>
      <c r="O158" s="8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152</v>
      </c>
      <c r="AT158" s="230" t="s">
        <v>147</v>
      </c>
      <c r="AU158" s="230" t="s">
        <v>85</v>
      </c>
      <c r="AY158" s="13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83</v>
      </c>
      <c r="BK158" s="231">
        <f>ROUND(I158*H158,2)</f>
        <v>0</v>
      </c>
      <c r="BL158" s="13" t="s">
        <v>152</v>
      </c>
      <c r="BM158" s="230" t="s">
        <v>505</v>
      </c>
    </row>
    <row r="159" spans="2:65" s="1" customFormat="1" ht="24" customHeight="1">
      <c r="B159" s="34"/>
      <c r="C159" s="219" t="s">
        <v>303</v>
      </c>
      <c r="D159" s="219" t="s">
        <v>147</v>
      </c>
      <c r="E159" s="220" t="s">
        <v>446</v>
      </c>
      <c r="F159" s="221" t="s">
        <v>447</v>
      </c>
      <c r="G159" s="222" t="s">
        <v>214</v>
      </c>
      <c r="H159" s="223">
        <v>0</v>
      </c>
      <c r="I159" s="224"/>
      <c r="J159" s="225">
        <f>ROUND(I159*H159,2)</f>
        <v>0</v>
      </c>
      <c r="K159" s="221" t="s">
        <v>1</v>
      </c>
      <c r="L159" s="39"/>
      <c r="M159" s="242" t="s">
        <v>1</v>
      </c>
      <c r="N159" s="243" t="s">
        <v>40</v>
      </c>
      <c r="O159" s="244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506</v>
      </c>
    </row>
    <row r="160" spans="2:12" s="1" customFormat="1" ht="6.95" customHeight="1">
      <c r="B160" s="57"/>
      <c r="C160" s="58"/>
      <c r="D160" s="58"/>
      <c r="E160" s="58"/>
      <c r="F160" s="58"/>
      <c r="G160" s="58"/>
      <c r="H160" s="58"/>
      <c r="I160" s="169"/>
      <c r="J160" s="58"/>
      <c r="K160" s="58"/>
      <c r="L160" s="39"/>
    </row>
  </sheetData>
  <sheetProtection password="CC35" sheet="1" objects="1" scenarios="1" formatColumns="0" formatRows="0" autoFilter="0"/>
  <autoFilter ref="C120:K15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91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507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ROUND(J121,2)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ROUND((SUM(BE121:BE155)),2)</f>
        <v>0</v>
      </c>
      <c r="I33" s="150">
        <v>0.21</v>
      </c>
      <c r="J33" s="149">
        <f>ROUND(((SUM(BE121:BE155))*I33),2)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ROUND((SUM(BF121:BF155)),2)</f>
        <v>0</v>
      </c>
      <c r="I34" s="150">
        <v>0.15</v>
      </c>
      <c r="J34" s="149">
        <f>ROUND(((SUM(BF121:BF155))*I34),2)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ROUND((SUM(BG121:BG155)),2)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ROUND((SUM(BH121:BH155)),2)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ROUND((SUM(BI121:BI155)),2)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2019/0032/02 - Spojovací chodba U2-TV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J121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J122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J123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450</v>
      </c>
      <c r="E99" s="189"/>
      <c r="F99" s="189"/>
      <c r="G99" s="189"/>
      <c r="H99" s="189"/>
      <c r="I99" s="190"/>
      <c r="J99" s="191">
        <f>J131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126</v>
      </c>
      <c r="E100" s="189"/>
      <c r="F100" s="189"/>
      <c r="G100" s="189"/>
      <c r="H100" s="189"/>
      <c r="I100" s="190"/>
      <c r="J100" s="191">
        <f>J137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128</v>
      </c>
      <c r="E101" s="189"/>
      <c r="F101" s="189"/>
      <c r="G101" s="189"/>
      <c r="H101" s="189"/>
      <c r="I101" s="190"/>
      <c r="J101" s="191">
        <f>J148</f>
        <v>0</v>
      </c>
      <c r="K101" s="187"/>
      <c r="L101" s="192"/>
    </row>
    <row r="102" spans="2:12" s="1" customFormat="1" ht="21.8" customHeight="1" hidden="1">
      <c r="B102" s="34"/>
      <c r="C102" s="35"/>
      <c r="D102" s="35"/>
      <c r="E102" s="35"/>
      <c r="F102" s="35"/>
      <c r="G102" s="35"/>
      <c r="H102" s="35"/>
      <c r="I102" s="135"/>
      <c r="J102" s="35"/>
      <c r="K102" s="35"/>
      <c r="L102" s="39"/>
    </row>
    <row r="103" spans="2:12" s="1" customFormat="1" ht="6.95" customHeight="1" hidden="1">
      <c r="B103" s="57"/>
      <c r="C103" s="58"/>
      <c r="D103" s="58"/>
      <c r="E103" s="58"/>
      <c r="F103" s="58"/>
      <c r="G103" s="58"/>
      <c r="H103" s="58"/>
      <c r="I103" s="169"/>
      <c r="J103" s="58"/>
      <c r="K103" s="58"/>
      <c r="L103" s="39"/>
    </row>
    <row r="104" ht="12" hidden="1"/>
    <row r="105" ht="12" hidden="1"/>
    <row r="106" ht="12" hidden="1"/>
    <row r="107" spans="2:12" s="1" customFormat="1" ht="6.95" customHeight="1">
      <c r="B107" s="59"/>
      <c r="C107" s="60"/>
      <c r="D107" s="60"/>
      <c r="E107" s="60"/>
      <c r="F107" s="60"/>
      <c r="G107" s="60"/>
      <c r="H107" s="60"/>
      <c r="I107" s="172"/>
      <c r="J107" s="60"/>
      <c r="K107" s="60"/>
      <c r="L107" s="39"/>
    </row>
    <row r="108" spans="2:12" s="1" customFormat="1" ht="24.95" customHeight="1">
      <c r="B108" s="34"/>
      <c r="C108" s="19" t="s">
        <v>129</v>
      </c>
      <c r="D108" s="35"/>
      <c r="E108" s="35"/>
      <c r="F108" s="35"/>
      <c r="G108" s="35"/>
      <c r="H108" s="35"/>
      <c r="I108" s="135"/>
      <c r="J108" s="35"/>
      <c r="K108" s="35"/>
      <c r="L108" s="39"/>
    </row>
    <row r="109" spans="2:12" s="1" customFormat="1" ht="6.95" customHeight="1">
      <c r="B109" s="34"/>
      <c r="C109" s="35"/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12" customHeight="1">
      <c r="B110" s="34"/>
      <c r="C110" s="28" t="s">
        <v>16</v>
      </c>
      <c r="D110" s="35"/>
      <c r="E110" s="35"/>
      <c r="F110" s="35"/>
      <c r="G110" s="35"/>
      <c r="H110" s="35"/>
      <c r="I110" s="135"/>
      <c r="J110" s="35"/>
      <c r="K110" s="35"/>
      <c r="L110" s="39"/>
    </row>
    <row r="111" spans="2:12" s="1" customFormat="1" ht="16.5" customHeight="1">
      <c r="B111" s="34"/>
      <c r="C111" s="35"/>
      <c r="D111" s="35"/>
      <c r="E111" s="173" t="str">
        <f>E7</f>
        <v>Oprava potrubních rozvodů ZŠ Tolstého</v>
      </c>
      <c r="F111" s="28"/>
      <c r="G111" s="28"/>
      <c r="H111" s="28"/>
      <c r="I111" s="135"/>
      <c r="J111" s="35"/>
      <c r="K111" s="35"/>
      <c r="L111" s="39"/>
    </row>
    <row r="112" spans="2:12" s="1" customFormat="1" ht="12" customHeight="1">
      <c r="B112" s="34"/>
      <c r="C112" s="28" t="s">
        <v>114</v>
      </c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16.5" customHeight="1">
      <c r="B113" s="34"/>
      <c r="C113" s="35"/>
      <c r="D113" s="35"/>
      <c r="E113" s="67" t="str">
        <f>E9</f>
        <v>2019/0032/02 - Spojovací chodba U2-TV</v>
      </c>
      <c r="F113" s="35"/>
      <c r="G113" s="35"/>
      <c r="H113" s="35"/>
      <c r="I113" s="135"/>
      <c r="J113" s="35"/>
      <c r="K113" s="35"/>
      <c r="L113" s="39"/>
    </row>
    <row r="114" spans="2:12" s="1" customFormat="1" ht="6.95" customHeight="1">
      <c r="B114" s="34"/>
      <c r="C114" s="35"/>
      <c r="D114" s="35"/>
      <c r="E114" s="35"/>
      <c r="F114" s="35"/>
      <c r="G114" s="35"/>
      <c r="H114" s="35"/>
      <c r="I114" s="135"/>
      <c r="J114" s="35"/>
      <c r="K114" s="35"/>
      <c r="L114" s="39"/>
    </row>
    <row r="115" spans="2:12" s="1" customFormat="1" ht="12" customHeight="1">
      <c r="B115" s="34"/>
      <c r="C115" s="28" t="s">
        <v>20</v>
      </c>
      <c r="D115" s="35"/>
      <c r="E115" s="35"/>
      <c r="F115" s="23" t="str">
        <f>F12</f>
        <v>Klatovy</v>
      </c>
      <c r="G115" s="35"/>
      <c r="H115" s="35"/>
      <c r="I115" s="138" t="s">
        <v>22</v>
      </c>
      <c r="J115" s="70" t="str">
        <f>IF(J12="","",J12)</f>
        <v>7. 3. 2019</v>
      </c>
      <c r="K115" s="35"/>
      <c r="L115" s="39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35"/>
      <c r="J116" s="35"/>
      <c r="K116" s="35"/>
      <c r="L116" s="39"/>
    </row>
    <row r="117" spans="2:12" s="1" customFormat="1" ht="15.15" customHeight="1">
      <c r="B117" s="34"/>
      <c r="C117" s="28" t="s">
        <v>24</v>
      </c>
      <c r="D117" s="35"/>
      <c r="E117" s="35"/>
      <c r="F117" s="23" t="str">
        <f>E15</f>
        <v xml:space="preserve"> </v>
      </c>
      <c r="G117" s="35"/>
      <c r="H117" s="35"/>
      <c r="I117" s="138" t="s">
        <v>30</v>
      </c>
      <c r="J117" s="32" t="str">
        <f>E21</f>
        <v xml:space="preserve"> </v>
      </c>
      <c r="K117" s="35"/>
      <c r="L117" s="39"/>
    </row>
    <row r="118" spans="2:12" s="1" customFormat="1" ht="15.15" customHeight="1">
      <c r="B118" s="34"/>
      <c r="C118" s="28" t="s">
        <v>28</v>
      </c>
      <c r="D118" s="35"/>
      <c r="E118" s="35"/>
      <c r="F118" s="23" t="str">
        <f>IF(E18="","",E18)</f>
        <v>Vyplň údaj</v>
      </c>
      <c r="G118" s="35"/>
      <c r="H118" s="35"/>
      <c r="I118" s="138" t="s">
        <v>32</v>
      </c>
      <c r="J118" s="32" t="str">
        <f>E24</f>
        <v>Jan Štětka</v>
      </c>
      <c r="K118" s="35"/>
      <c r="L118" s="39"/>
    </row>
    <row r="119" spans="2:12" s="1" customFormat="1" ht="10.3" customHeight="1">
      <c r="B119" s="34"/>
      <c r="C119" s="35"/>
      <c r="D119" s="35"/>
      <c r="E119" s="35"/>
      <c r="F119" s="35"/>
      <c r="G119" s="35"/>
      <c r="H119" s="35"/>
      <c r="I119" s="135"/>
      <c r="J119" s="35"/>
      <c r="K119" s="35"/>
      <c r="L119" s="39"/>
    </row>
    <row r="120" spans="2:20" s="10" customFormat="1" ht="29.25" customHeight="1">
      <c r="B120" s="193"/>
      <c r="C120" s="194" t="s">
        <v>130</v>
      </c>
      <c r="D120" s="195" t="s">
        <v>60</v>
      </c>
      <c r="E120" s="195" t="s">
        <v>56</v>
      </c>
      <c r="F120" s="195" t="s">
        <v>57</v>
      </c>
      <c r="G120" s="195" t="s">
        <v>131</v>
      </c>
      <c r="H120" s="195" t="s">
        <v>132</v>
      </c>
      <c r="I120" s="196" t="s">
        <v>133</v>
      </c>
      <c r="J120" s="195" t="s">
        <v>118</v>
      </c>
      <c r="K120" s="197" t="s">
        <v>134</v>
      </c>
      <c r="L120" s="198"/>
      <c r="M120" s="91" t="s">
        <v>1</v>
      </c>
      <c r="N120" s="92" t="s">
        <v>39</v>
      </c>
      <c r="O120" s="92" t="s">
        <v>135</v>
      </c>
      <c r="P120" s="92" t="s">
        <v>136</v>
      </c>
      <c r="Q120" s="92" t="s">
        <v>137</v>
      </c>
      <c r="R120" s="92" t="s">
        <v>138</v>
      </c>
      <c r="S120" s="92" t="s">
        <v>139</v>
      </c>
      <c r="T120" s="93" t="s">
        <v>140</v>
      </c>
    </row>
    <row r="121" spans="2:63" s="1" customFormat="1" ht="22.8" customHeight="1">
      <c r="B121" s="34"/>
      <c r="C121" s="98" t="s">
        <v>141</v>
      </c>
      <c r="D121" s="35"/>
      <c r="E121" s="35"/>
      <c r="F121" s="35"/>
      <c r="G121" s="35"/>
      <c r="H121" s="35"/>
      <c r="I121" s="135"/>
      <c r="J121" s="199">
        <f>BK121</f>
        <v>0</v>
      </c>
      <c r="K121" s="35"/>
      <c r="L121" s="39"/>
      <c r="M121" s="94"/>
      <c r="N121" s="95"/>
      <c r="O121" s="95"/>
      <c r="P121" s="200">
        <f>P122</f>
        <v>0</v>
      </c>
      <c r="Q121" s="95"/>
      <c r="R121" s="200">
        <f>R122</f>
        <v>0.10944000000000001</v>
      </c>
      <c r="S121" s="95"/>
      <c r="T121" s="201">
        <f>T122</f>
        <v>0.3336</v>
      </c>
      <c r="AT121" s="13" t="s">
        <v>74</v>
      </c>
      <c r="AU121" s="13" t="s">
        <v>120</v>
      </c>
      <c r="BK121" s="202">
        <f>BK122</f>
        <v>0</v>
      </c>
    </row>
    <row r="122" spans="2:63" s="11" customFormat="1" ht="25.9" customHeight="1">
      <c r="B122" s="203"/>
      <c r="C122" s="204"/>
      <c r="D122" s="205" t="s">
        <v>74</v>
      </c>
      <c r="E122" s="206" t="s">
        <v>142</v>
      </c>
      <c r="F122" s="206" t="s">
        <v>143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P123+P131+P137+P148</f>
        <v>0</v>
      </c>
      <c r="Q122" s="211"/>
      <c r="R122" s="212">
        <f>R123+R131+R137+R148</f>
        <v>0.10944000000000001</v>
      </c>
      <c r="S122" s="211"/>
      <c r="T122" s="213">
        <f>T123+T131+T137+T148</f>
        <v>0.3336</v>
      </c>
      <c r="AR122" s="214" t="s">
        <v>85</v>
      </c>
      <c r="AT122" s="215" t="s">
        <v>74</v>
      </c>
      <c r="AU122" s="215" t="s">
        <v>75</v>
      </c>
      <c r="AY122" s="214" t="s">
        <v>144</v>
      </c>
      <c r="BK122" s="216">
        <f>BK123+BK131+BK137+BK148</f>
        <v>0</v>
      </c>
    </row>
    <row r="123" spans="2:63" s="11" customFormat="1" ht="22.8" customHeight="1">
      <c r="B123" s="203"/>
      <c r="C123" s="204"/>
      <c r="D123" s="205" t="s">
        <v>74</v>
      </c>
      <c r="E123" s="217" t="s">
        <v>145</v>
      </c>
      <c r="F123" s="217" t="s">
        <v>146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SUM(P124:P130)</f>
        <v>0</v>
      </c>
      <c r="Q123" s="211"/>
      <c r="R123" s="212">
        <f>SUM(R124:R130)</f>
        <v>0.03614</v>
      </c>
      <c r="S123" s="211"/>
      <c r="T123" s="213">
        <f>SUM(T124:T130)</f>
        <v>0</v>
      </c>
      <c r="AR123" s="214" t="s">
        <v>85</v>
      </c>
      <c r="AT123" s="215" t="s">
        <v>74</v>
      </c>
      <c r="AU123" s="215" t="s">
        <v>83</v>
      </c>
      <c r="AY123" s="214" t="s">
        <v>144</v>
      </c>
      <c r="BK123" s="216">
        <f>SUM(BK124:BK130)</f>
        <v>0</v>
      </c>
    </row>
    <row r="124" spans="2:65" s="1" customFormat="1" ht="24" customHeight="1">
      <c r="B124" s="34"/>
      <c r="C124" s="219" t="s">
        <v>83</v>
      </c>
      <c r="D124" s="219" t="s">
        <v>147</v>
      </c>
      <c r="E124" s="220" t="s">
        <v>148</v>
      </c>
      <c r="F124" s="221" t="s">
        <v>149</v>
      </c>
      <c r="G124" s="222" t="s">
        <v>150</v>
      </c>
      <c r="H124" s="223">
        <v>66</v>
      </c>
      <c r="I124" s="224"/>
      <c r="J124" s="225">
        <f>ROUND(I124*H124,2)</f>
        <v>0</v>
      </c>
      <c r="K124" s="221" t="s">
        <v>151</v>
      </c>
      <c r="L124" s="39"/>
      <c r="M124" s="226" t="s">
        <v>1</v>
      </c>
      <c r="N124" s="227" t="s">
        <v>40</v>
      </c>
      <c r="O124" s="82"/>
      <c r="P124" s="228">
        <f>O124*H124</f>
        <v>0</v>
      </c>
      <c r="Q124" s="228">
        <v>9E-05</v>
      </c>
      <c r="R124" s="228">
        <f>Q124*H124</f>
        <v>0.00594</v>
      </c>
      <c r="S124" s="228">
        <v>0</v>
      </c>
      <c r="T124" s="229">
        <f>S124*H124</f>
        <v>0</v>
      </c>
      <c r="AR124" s="230" t="s">
        <v>152</v>
      </c>
      <c r="AT124" s="230" t="s">
        <v>147</v>
      </c>
      <c r="AU124" s="230" t="s">
        <v>85</v>
      </c>
      <c r="AY124" s="13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3" t="s">
        <v>83</v>
      </c>
      <c r="BK124" s="231">
        <f>ROUND(I124*H124,2)</f>
        <v>0</v>
      </c>
      <c r="BL124" s="13" t="s">
        <v>152</v>
      </c>
      <c r="BM124" s="230" t="s">
        <v>508</v>
      </c>
    </row>
    <row r="125" spans="2:65" s="1" customFormat="1" ht="24" customHeight="1">
      <c r="B125" s="34"/>
      <c r="C125" s="232" t="s">
        <v>159</v>
      </c>
      <c r="D125" s="232" t="s">
        <v>154</v>
      </c>
      <c r="E125" s="233" t="s">
        <v>155</v>
      </c>
      <c r="F125" s="234" t="s">
        <v>156</v>
      </c>
      <c r="G125" s="235" t="s">
        <v>150</v>
      </c>
      <c r="H125" s="236">
        <v>10</v>
      </c>
      <c r="I125" s="237"/>
      <c r="J125" s="238">
        <f>ROUND(I125*H125,2)</f>
        <v>0</v>
      </c>
      <c r="K125" s="234" t="s">
        <v>151</v>
      </c>
      <c r="L125" s="239"/>
      <c r="M125" s="240" t="s">
        <v>1</v>
      </c>
      <c r="N125" s="241" t="s">
        <v>40</v>
      </c>
      <c r="O125" s="82"/>
      <c r="P125" s="228">
        <f>O125*H125</f>
        <v>0</v>
      </c>
      <c r="Q125" s="228">
        <v>0.00065</v>
      </c>
      <c r="R125" s="228">
        <f>Q125*H125</f>
        <v>0.0065</v>
      </c>
      <c r="S125" s="228">
        <v>0</v>
      </c>
      <c r="T125" s="229">
        <f>S125*H125</f>
        <v>0</v>
      </c>
      <c r="AR125" s="230" t="s">
        <v>157</v>
      </c>
      <c r="AT125" s="230" t="s">
        <v>154</v>
      </c>
      <c r="AU125" s="230" t="s">
        <v>85</v>
      </c>
      <c r="AY125" s="13" t="s">
        <v>144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83</v>
      </c>
      <c r="BK125" s="231">
        <f>ROUND(I125*H125,2)</f>
        <v>0</v>
      </c>
      <c r="BL125" s="13" t="s">
        <v>152</v>
      </c>
      <c r="BM125" s="230" t="s">
        <v>509</v>
      </c>
    </row>
    <row r="126" spans="2:65" s="1" customFormat="1" ht="24" customHeight="1">
      <c r="B126" s="34"/>
      <c r="C126" s="232" t="s">
        <v>163</v>
      </c>
      <c r="D126" s="232" t="s">
        <v>154</v>
      </c>
      <c r="E126" s="233" t="s">
        <v>160</v>
      </c>
      <c r="F126" s="234" t="s">
        <v>161</v>
      </c>
      <c r="G126" s="235" t="s">
        <v>150</v>
      </c>
      <c r="H126" s="236">
        <v>27</v>
      </c>
      <c r="I126" s="237"/>
      <c r="J126" s="238">
        <f>ROUND(I126*H126,2)</f>
        <v>0</v>
      </c>
      <c r="K126" s="234" t="s">
        <v>151</v>
      </c>
      <c r="L126" s="239"/>
      <c r="M126" s="240" t="s">
        <v>1</v>
      </c>
      <c r="N126" s="241" t="s">
        <v>40</v>
      </c>
      <c r="O126" s="82"/>
      <c r="P126" s="228">
        <f>O126*H126</f>
        <v>0</v>
      </c>
      <c r="Q126" s="228">
        <v>0.00059</v>
      </c>
      <c r="R126" s="228">
        <f>Q126*H126</f>
        <v>0.01593</v>
      </c>
      <c r="S126" s="228">
        <v>0</v>
      </c>
      <c r="T126" s="229">
        <f>S126*H126</f>
        <v>0</v>
      </c>
      <c r="AR126" s="230" t="s">
        <v>157</v>
      </c>
      <c r="AT126" s="230" t="s">
        <v>154</v>
      </c>
      <c r="AU126" s="230" t="s">
        <v>85</v>
      </c>
      <c r="AY126" s="13" t="s">
        <v>144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3" t="s">
        <v>83</v>
      </c>
      <c r="BK126" s="231">
        <f>ROUND(I126*H126,2)</f>
        <v>0</v>
      </c>
      <c r="BL126" s="13" t="s">
        <v>152</v>
      </c>
      <c r="BM126" s="230" t="s">
        <v>510</v>
      </c>
    </row>
    <row r="127" spans="2:65" s="1" customFormat="1" ht="24" customHeight="1">
      <c r="B127" s="34"/>
      <c r="C127" s="232" t="s">
        <v>167</v>
      </c>
      <c r="D127" s="232" t="s">
        <v>154</v>
      </c>
      <c r="E127" s="233" t="s">
        <v>164</v>
      </c>
      <c r="F127" s="234" t="s">
        <v>165</v>
      </c>
      <c r="G127" s="235" t="s">
        <v>150</v>
      </c>
      <c r="H127" s="236">
        <v>27</v>
      </c>
      <c r="I127" s="237"/>
      <c r="J127" s="238">
        <f>ROUND(I127*H127,2)</f>
        <v>0</v>
      </c>
      <c r="K127" s="234" t="s">
        <v>151</v>
      </c>
      <c r="L127" s="239"/>
      <c r="M127" s="240" t="s">
        <v>1</v>
      </c>
      <c r="N127" s="241" t="s">
        <v>40</v>
      </c>
      <c r="O127" s="82"/>
      <c r="P127" s="228">
        <f>O127*H127</f>
        <v>0</v>
      </c>
      <c r="Q127" s="228">
        <v>0.00027</v>
      </c>
      <c r="R127" s="228">
        <f>Q127*H127</f>
        <v>0.0072900000000000005</v>
      </c>
      <c r="S127" s="228">
        <v>0</v>
      </c>
      <c r="T127" s="229">
        <f>S127*H127</f>
        <v>0</v>
      </c>
      <c r="AR127" s="230" t="s">
        <v>157</v>
      </c>
      <c r="AT127" s="230" t="s">
        <v>154</v>
      </c>
      <c r="AU127" s="230" t="s">
        <v>85</v>
      </c>
      <c r="AY127" s="13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83</v>
      </c>
      <c r="BK127" s="231">
        <f>ROUND(I127*H127,2)</f>
        <v>0</v>
      </c>
      <c r="BL127" s="13" t="s">
        <v>152</v>
      </c>
      <c r="BM127" s="230" t="s">
        <v>511</v>
      </c>
    </row>
    <row r="128" spans="2:65" s="1" customFormat="1" ht="24" customHeight="1">
      <c r="B128" s="34"/>
      <c r="C128" s="232" t="s">
        <v>512</v>
      </c>
      <c r="D128" s="232" t="s">
        <v>154</v>
      </c>
      <c r="E128" s="233" t="s">
        <v>168</v>
      </c>
      <c r="F128" s="234" t="s">
        <v>169</v>
      </c>
      <c r="G128" s="235" t="s">
        <v>150</v>
      </c>
      <c r="H128" s="236">
        <v>1</v>
      </c>
      <c r="I128" s="237"/>
      <c r="J128" s="238">
        <f>ROUND(I128*H128,2)</f>
        <v>0</v>
      </c>
      <c r="K128" s="234" t="s">
        <v>151</v>
      </c>
      <c r="L128" s="239"/>
      <c r="M128" s="240" t="s">
        <v>1</v>
      </c>
      <c r="N128" s="241" t="s">
        <v>40</v>
      </c>
      <c r="O128" s="82"/>
      <c r="P128" s="228">
        <f>O128*H128</f>
        <v>0</v>
      </c>
      <c r="Q128" s="228">
        <v>0.00025</v>
      </c>
      <c r="R128" s="228">
        <f>Q128*H128</f>
        <v>0.00025</v>
      </c>
      <c r="S128" s="228">
        <v>0</v>
      </c>
      <c r="T128" s="229">
        <f>S128*H128</f>
        <v>0</v>
      </c>
      <c r="AR128" s="230" t="s">
        <v>157</v>
      </c>
      <c r="AT128" s="230" t="s">
        <v>154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513</v>
      </c>
    </row>
    <row r="129" spans="2:65" s="1" customFormat="1" ht="24" customHeight="1">
      <c r="B129" s="34"/>
      <c r="C129" s="232" t="s">
        <v>264</v>
      </c>
      <c r="D129" s="232" t="s">
        <v>154</v>
      </c>
      <c r="E129" s="233" t="s">
        <v>514</v>
      </c>
      <c r="F129" s="234" t="s">
        <v>515</v>
      </c>
      <c r="G129" s="235" t="s">
        <v>150</v>
      </c>
      <c r="H129" s="236">
        <v>1</v>
      </c>
      <c r="I129" s="237"/>
      <c r="J129" s="238">
        <f>ROUND(I129*H129,2)</f>
        <v>0</v>
      </c>
      <c r="K129" s="234" t="s">
        <v>151</v>
      </c>
      <c r="L129" s="239"/>
      <c r="M129" s="240" t="s">
        <v>1</v>
      </c>
      <c r="N129" s="241" t="s">
        <v>40</v>
      </c>
      <c r="O129" s="82"/>
      <c r="P129" s="228">
        <f>O129*H129</f>
        <v>0</v>
      </c>
      <c r="Q129" s="228">
        <v>0.00023</v>
      </c>
      <c r="R129" s="228">
        <f>Q129*H129</f>
        <v>0.00023</v>
      </c>
      <c r="S129" s="228">
        <v>0</v>
      </c>
      <c r="T129" s="229">
        <f>S129*H129</f>
        <v>0</v>
      </c>
      <c r="AR129" s="230" t="s">
        <v>157</v>
      </c>
      <c r="AT129" s="230" t="s">
        <v>154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516</v>
      </c>
    </row>
    <row r="130" spans="2:65" s="1" customFormat="1" ht="24" customHeight="1">
      <c r="B130" s="34"/>
      <c r="C130" s="219" t="s">
        <v>268</v>
      </c>
      <c r="D130" s="219" t="s">
        <v>147</v>
      </c>
      <c r="E130" s="220" t="s">
        <v>197</v>
      </c>
      <c r="F130" s="221" t="s">
        <v>198</v>
      </c>
      <c r="G130" s="222" t="s">
        <v>199</v>
      </c>
      <c r="H130" s="223">
        <v>0.036</v>
      </c>
      <c r="I130" s="224"/>
      <c r="J130" s="225">
        <f>ROUND(I130*H130,2)</f>
        <v>0</v>
      </c>
      <c r="K130" s="221" t="s">
        <v>151</v>
      </c>
      <c r="L130" s="39"/>
      <c r="M130" s="226" t="s">
        <v>1</v>
      </c>
      <c r="N130" s="227" t="s">
        <v>40</v>
      </c>
      <c r="O130" s="8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30" t="s">
        <v>152</v>
      </c>
      <c r="AT130" s="230" t="s">
        <v>147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517</v>
      </c>
    </row>
    <row r="131" spans="2:63" s="11" customFormat="1" ht="22.8" customHeight="1">
      <c r="B131" s="203"/>
      <c r="C131" s="204"/>
      <c r="D131" s="205" t="s">
        <v>74</v>
      </c>
      <c r="E131" s="217" t="s">
        <v>254</v>
      </c>
      <c r="F131" s="217" t="s">
        <v>461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SUM(P132:P136)</f>
        <v>0</v>
      </c>
      <c r="Q131" s="211"/>
      <c r="R131" s="212">
        <f>SUM(R132:R136)</f>
        <v>0.0007800000000000001</v>
      </c>
      <c r="S131" s="211"/>
      <c r="T131" s="213">
        <f>SUM(T132:T136)</f>
        <v>0.3336</v>
      </c>
      <c r="AR131" s="214" t="s">
        <v>85</v>
      </c>
      <c r="AT131" s="215" t="s">
        <v>74</v>
      </c>
      <c r="AU131" s="215" t="s">
        <v>83</v>
      </c>
      <c r="AY131" s="214" t="s">
        <v>144</v>
      </c>
      <c r="BK131" s="216">
        <f>SUM(BK132:BK136)</f>
        <v>0</v>
      </c>
    </row>
    <row r="132" spans="2:65" s="1" customFormat="1" ht="24" customHeight="1">
      <c r="B132" s="34"/>
      <c r="C132" s="219" t="s">
        <v>171</v>
      </c>
      <c r="D132" s="219" t="s">
        <v>147</v>
      </c>
      <c r="E132" s="220" t="s">
        <v>257</v>
      </c>
      <c r="F132" s="221" t="s">
        <v>258</v>
      </c>
      <c r="G132" s="222" t="s">
        <v>150</v>
      </c>
      <c r="H132" s="223">
        <v>39</v>
      </c>
      <c r="I132" s="224"/>
      <c r="J132" s="225">
        <f>ROUND(I132*H132,2)</f>
        <v>0</v>
      </c>
      <c r="K132" s="221" t="s">
        <v>151</v>
      </c>
      <c r="L132" s="39"/>
      <c r="M132" s="226" t="s">
        <v>1</v>
      </c>
      <c r="N132" s="227" t="s">
        <v>40</v>
      </c>
      <c r="O132" s="82"/>
      <c r="P132" s="228">
        <f>O132*H132</f>
        <v>0</v>
      </c>
      <c r="Q132" s="228">
        <v>0</v>
      </c>
      <c r="R132" s="228">
        <f>Q132*H132</f>
        <v>0</v>
      </c>
      <c r="S132" s="228">
        <v>0.0053</v>
      </c>
      <c r="T132" s="229">
        <f>S132*H132</f>
        <v>0.2067</v>
      </c>
      <c r="AR132" s="230" t="s">
        <v>152</v>
      </c>
      <c r="AT132" s="230" t="s">
        <v>147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518</v>
      </c>
    </row>
    <row r="133" spans="2:65" s="1" customFormat="1" ht="16.5" customHeight="1">
      <c r="B133" s="34"/>
      <c r="C133" s="219" t="s">
        <v>179</v>
      </c>
      <c r="D133" s="219" t="s">
        <v>147</v>
      </c>
      <c r="E133" s="220" t="s">
        <v>265</v>
      </c>
      <c r="F133" s="221" t="s">
        <v>266</v>
      </c>
      <c r="G133" s="222" t="s">
        <v>150</v>
      </c>
      <c r="H133" s="223">
        <v>39</v>
      </c>
      <c r="I133" s="224"/>
      <c r="J133" s="225">
        <f>ROUND(I133*H133,2)</f>
        <v>0</v>
      </c>
      <c r="K133" s="221" t="s">
        <v>151</v>
      </c>
      <c r="L133" s="39"/>
      <c r="M133" s="226" t="s">
        <v>1</v>
      </c>
      <c r="N133" s="227" t="s">
        <v>40</v>
      </c>
      <c r="O133" s="82"/>
      <c r="P133" s="228">
        <f>O133*H133</f>
        <v>0</v>
      </c>
      <c r="Q133" s="228">
        <v>2E-05</v>
      </c>
      <c r="R133" s="228">
        <f>Q133*H133</f>
        <v>0.0007800000000000001</v>
      </c>
      <c r="S133" s="228">
        <v>0.0032</v>
      </c>
      <c r="T133" s="229">
        <f>S133*H133</f>
        <v>0.12480000000000001</v>
      </c>
      <c r="AR133" s="230" t="s">
        <v>152</v>
      </c>
      <c r="AT133" s="230" t="s">
        <v>147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519</v>
      </c>
    </row>
    <row r="134" spans="2:65" s="1" customFormat="1" ht="24" customHeight="1">
      <c r="B134" s="34"/>
      <c r="C134" s="219" t="s">
        <v>183</v>
      </c>
      <c r="D134" s="219" t="s">
        <v>147</v>
      </c>
      <c r="E134" s="220" t="s">
        <v>277</v>
      </c>
      <c r="F134" s="221" t="s">
        <v>466</v>
      </c>
      <c r="G134" s="222" t="s">
        <v>214</v>
      </c>
      <c r="H134" s="223">
        <v>15</v>
      </c>
      <c r="I134" s="224"/>
      <c r="J134" s="225">
        <f>ROUND(I134*H134,2)</f>
        <v>0</v>
      </c>
      <c r="K134" s="221" t="s">
        <v>151</v>
      </c>
      <c r="L134" s="39"/>
      <c r="M134" s="226" t="s">
        <v>1</v>
      </c>
      <c r="N134" s="227" t="s">
        <v>40</v>
      </c>
      <c r="O134" s="82"/>
      <c r="P134" s="228">
        <f>O134*H134</f>
        <v>0</v>
      </c>
      <c r="Q134" s="228">
        <v>0</v>
      </c>
      <c r="R134" s="228">
        <f>Q134*H134</f>
        <v>0</v>
      </c>
      <c r="S134" s="228">
        <v>0.00014</v>
      </c>
      <c r="T134" s="229">
        <f>S134*H134</f>
        <v>0.0021</v>
      </c>
      <c r="AR134" s="230" t="s">
        <v>152</v>
      </c>
      <c r="AT134" s="230" t="s">
        <v>147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520</v>
      </c>
    </row>
    <row r="135" spans="2:65" s="1" customFormat="1" ht="24" customHeight="1">
      <c r="B135" s="34"/>
      <c r="C135" s="219" t="s">
        <v>256</v>
      </c>
      <c r="D135" s="219" t="s">
        <v>147</v>
      </c>
      <c r="E135" s="220" t="s">
        <v>285</v>
      </c>
      <c r="F135" s="221" t="s">
        <v>286</v>
      </c>
      <c r="G135" s="222" t="s">
        <v>199</v>
      </c>
      <c r="H135" s="223">
        <v>0.4</v>
      </c>
      <c r="I135" s="224"/>
      <c r="J135" s="225">
        <f>ROUND(I135*H135,2)</f>
        <v>0</v>
      </c>
      <c r="K135" s="221" t="s">
        <v>151</v>
      </c>
      <c r="L135" s="39"/>
      <c r="M135" s="226" t="s">
        <v>1</v>
      </c>
      <c r="N135" s="227" t="s">
        <v>40</v>
      </c>
      <c r="O135" s="8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30" t="s">
        <v>152</v>
      </c>
      <c r="AT135" s="230" t="s">
        <v>147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521</v>
      </c>
    </row>
    <row r="136" spans="2:65" s="1" customFormat="1" ht="16.5" customHeight="1">
      <c r="B136" s="34"/>
      <c r="C136" s="219" t="s">
        <v>260</v>
      </c>
      <c r="D136" s="219" t="s">
        <v>147</v>
      </c>
      <c r="E136" s="220" t="s">
        <v>304</v>
      </c>
      <c r="F136" s="221" t="s">
        <v>305</v>
      </c>
      <c r="G136" s="222" t="s">
        <v>199</v>
      </c>
      <c r="H136" s="223">
        <v>0.1</v>
      </c>
      <c r="I136" s="224"/>
      <c r="J136" s="225">
        <f>ROUND(I136*H136,2)</f>
        <v>0</v>
      </c>
      <c r="K136" s="221" t="s">
        <v>1</v>
      </c>
      <c r="L136" s="39"/>
      <c r="M136" s="226" t="s">
        <v>1</v>
      </c>
      <c r="N136" s="227" t="s">
        <v>40</v>
      </c>
      <c r="O136" s="8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152</v>
      </c>
      <c r="AT136" s="230" t="s">
        <v>147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522</v>
      </c>
    </row>
    <row r="137" spans="2:63" s="11" customFormat="1" ht="22.8" customHeight="1">
      <c r="B137" s="203"/>
      <c r="C137" s="204"/>
      <c r="D137" s="205" t="s">
        <v>74</v>
      </c>
      <c r="E137" s="217" t="s">
        <v>307</v>
      </c>
      <c r="F137" s="217" t="s">
        <v>308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SUM(P138:P147)</f>
        <v>0</v>
      </c>
      <c r="Q137" s="211"/>
      <c r="R137" s="212">
        <f>SUM(R138:R147)</f>
        <v>0.07252</v>
      </c>
      <c r="S137" s="211"/>
      <c r="T137" s="213">
        <f>SUM(T138:T147)</f>
        <v>0</v>
      </c>
      <c r="AR137" s="214" t="s">
        <v>85</v>
      </c>
      <c r="AT137" s="215" t="s">
        <v>74</v>
      </c>
      <c r="AU137" s="215" t="s">
        <v>83</v>
      </c>
      <c r="AY137" s="214" t="s">
        <v>144</v>
      </c>
      <c r="BK137" s="216">
        <f>SUM(BK138:BK147)</f>
        <v>0</v>
      </c>
    </row>
    <row r="138" spans="2:65" s="1" customFormat="1" ht="24" customHeight="1">
      <c r="B138" s="34"/>
      <c r="C138" s="219" t="s">
        <v>485</v>
      </c>
      <c r="D138" s="219" t="s">
        <v>147</v>
      </c>
      <c r="E138" s="220" t="s">
        <v>310</v>
      </c>
      <c r="F138" s="221" t="s">
        <v>311</v>
      </c>
      <c r="G138" s="222" t="s">
        <v>312</v>
      </c>
      <c r="H138" s="223">
        <v>15</v>
      </c>
      <c r="I138" s="224"/>
      <c r="J138" s="225">
        <f>ROUND(I138*H138,2)</f>
        <v>0</v>
      </c>
      <c r="K138" s="221" t="s">
        <v>1</v>
      </c>
      <c r="L138" s="39"/>
      <c r="M138" s="226" t="s">
        <v>1</v>
      </c>
      <c r="N138" s="227" t="s">
        <v>40</v>
      </c>
      <c r="O138" s="8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152</v>
      </c>
      <c r="AT138" s="230" t="s">
        <v>147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523</v>
      </c>
    </row>
    <row r="139" spans="2:65" s="1" customFormat="1" ht="24" customHeight="1">
      <c r="B139" s="34"/>
      <c r="C139" s="219" t="s">
        <v>242</v>
      </c>
      <c r="D139" s="219" t="s">
        <v>147</v>
      </c>
      <c r="E139" s="220" t="s">
        <v>524</v>
      </c>
      <c r="F139" s="221" t="s">
        <v>525</v>
      </c>
      <c r="G139" s="222" t="s">
        <v>150</v>
      </c>
      <c r="H139" s="223">
        <v>1</v>
      </c>
      <c r="I139" s="224"/>
      <c r="J139" s="225">
        <f>ROUND(I139*H139,2)</f>
        <v>0</v>
      </c>
      <c r="K139" s="221" t="s">
        <v>151</v>
      </c>
      <c r="L139" s="39"/>
      <c r="M139" s="226" t="s">
        <v>1</v>
      </c>
      <c r="N139" s="227" t="s">
        <v>40</v>
      </c>
      <c r="O139" s="82"/>
      <c r="P139" s="228">
        <f>O139*H139</f>
        <v>0</v>
      </c>
      <c r="Q139" s="228">
        <v>0.00049</v>
      </c>
      <c r="R139" s="228">
        <f>Q139*H139</f>
        <v>0.00049</v>
      </c>
      <c r="S139" s="228">
        <v>0</v>
      </c>
      <c r="T139" s="229">
        <f>S139*H139</f>
        <v>0</v>
      </c>
      <c r="AR139" s="230" t="s">
        <v>152</v>
      </c>
      <c r="AT139" s="230" t="s">
        <v>147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152</v>
      </c>
      <c r="BM139" s="230" t="s">
        <v>526</v>
      </c>
    </row>
    <row r="140" spans="2:65" s="1" customFormat="1" ht="24" customHeight="1">
      <c r="B140" s="34"/>
      <c r="C140" s="219" t="s">
        <v>187</v>
      </c>
      <c r="D140" s="219" t="s">
        <v>147</v>
      </c>
      <c r="E140" s="220" t="s">
        <v>318</v>
      </c>
      <c r="F140" s="221" t="s">
        <v>319</v>
      </c>
      <c r="G140" s="222" t="s">
        <v>150</v>
      </c>
      <c r="H140" s="223">
        <v>1</v>
      </c>
      <c r="I140" s="224"/>
      <c r="J140" s="225">
        <f>ROUND(I140*H140,2)</f>
        <v>0</v>
      </c>
      <c r="K140" s="221" t="s">
        <v>151</v>
      </c>
      <c r="L140" s="39"/>
      <c r="M140" s="226" t="s">
        <v>1</v>
      </c>
      <c r="N140" s="227" t="s">
        <v>40</v>
      </c>
      <c r="O140" s="82"/>
      <c r="P140" s="228">
        <f>O140*H140</f>
        <v>0</v>
      </c>
      <c r="Q140" s="228">
        <v>0.0006</v>
      </c>
      <c r="R140" s="228">
        <f>Q140*H140</f>
        <v>0.0006</v>
      </c>
      <c r="S140" s="228">
        <v>0</v>
      </c>
      <c r="T140" s="229">
        <f>S140*H140</f>
        <v>0</v>
      </c>
      <c r="AR140" s="230" t="s">
        <v>152</v>
      </c>
      <c r="AT140" s="230" t="s">
        <v>147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527</v>
      </c>
    </row>
    <row r="141" spans="2:65" s="1" customFormat="1" ht="24" customHeight="1">
      <c r="B141" s="34"/>
      <c r="C141" s="219" t="s">
        <v>463</v>
      </c>
      <c r="D141" s="219" t="s">
        <v>147</v>
      </c>
      <c r="E141" s="220" t="s">
        <v>322</v>
      </c>
      <c r="F141" s="221" t="s">
        <v>323</v>
      </c>
      <c r="G141" s="222" t="s">
        <v>150</v>
      </c>
      <c r="H141" s="223">
        <v>27</v>
      </c>
      <c r="I141" s="224"/>
      <c r="J141" s="225">
        <f>ROUND(I141*H141,2)</f>
        <v>0</v>
      </c>
      <c r="K141" s="221" t="s">
        <v>151</v>
      </c>
      <c r="L141" s="39"/>
      <c r="M141" s="226" t="s">
        <v>1</v>
      </c>
      <c r="N141" s="227" t="s">
        <v>40</v>
      </c>
      <c r="O141" s="82"/>
      <c r="P141" s="228">
        <f>O141*H141</f>
        <v>0</v>
      </c>
      <c r="Q141" s="228">
        <v>0.00091</v>
      </c>
      <c r="R141" s="228">
        <f>Q141*H141</f>
        <v>0.02457</v>
      </c>
      <c r="S141" s="228">
        <v>0</v>
      </c>
      <c r="T141" s="229">
        <f>S141*H141</f>
        <v>0</v>
      </c>
      <c r="AR141" s="230" t="s">
        <v>152</v>
      </c>
      <c r="AT141" s="230" t="s">
        <v>147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528</v>
      </c>
    </row>
    <row r="142" spans="2:65" s="1" customFormat="1" ht="24" customHeight="1">
      <c r="B142" s="34"/>
      <c r="C142" s="219" t="s">
        <v>465</v>
      </c>
      <c r="D142" s="219" t="s">
        <v>147</v>
      </c>
      <c r="E142" s="220" t="s">
        <v>326</v>
      </c>
      <c r="F142" s="221" t="s">
        <v>327</v>
      </c>
      <c r="G142" s="222" t="s">
        <v>150</v>
      </c>
      <c r="H142" s="223">
        <v>27</v>
      </c>
      <c r="I142" s="224"/>
      <c r="J142" s="225">
        <f>ROUND(I142*H142,2)</f>
        <v>0</v>
      </c>
      <c r="K142" s="221" t="s">
        <v>151</v>
      </c>
      <c r="L142" s="39"/>
      <c r="M142" s="226" t="s">
        <v>1</v>
      </c>
      <c r="N142" s="227" t="s">
        <v>40</v>
      </c>
      <c r="O142" s="82"/>
      <c r="P142" s="228">
        <f>O142*H142</f>
        <v>0</v>
      </c>
      <c r="Q142" s="228">
        <v>0.00118</v>
      </c>
      <c r="R142" s="228">
        <f>Q142*H142</f>
        <v>0.03186</v>
      </c>
      <c r="S142" s="228">
        <v>0</v>
      </c>
      <c r="T142" s="229">
        <f>S142*H142</f>
        <v>0</v>
      </c>
      <c r="AR142" s="230" t="s">
        <v>152</v>
      </c>
      <c r="AT142" s="230" t="s">
        <v>147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152</v>
      </c>
      <c r="BM142" s="230" t="s">
        <v>529</v>
      </c>
    </row>
    <row r="143" spans="2:65" s="1" customFormat="1" ht="24" customHeight="1">
      <c r="B143" s="34"/>
      <c r="C143" s="219" t="s">
        <v>468</v>
      </c>
      <c r="D143" s="219" t="s">
        <v>147</v>
      </c>
      <c r="E143" s="220" t="s">
        <v>330</v>
      </c>
      <c r="F143" s="221" t="s">
        <v>331</v>
      </c>
      <c r="G143" s="222" t="s">
        <v>150</v>
      </c>
      <c r="H143" s="223">
        <v>10</v>
      </c>
      <c r="I143" s="224"/>
      <c r="J143" s="225">
        <f>ROUND(I143*H143,2)</f>
        <v>0</v>
      </c>
      <c r="K143" s="221" t="s">
        <v>151</v>
      </c>
      <c r="L143" s="39"/>
      <c r="M143" s="226" t="s">
        <v>1</v>
      </c>
      <c r="N143" s="227" t="s">
        <v>40</v>
      </c>
      <c r="O143" s="82"/>
      <c r="P143" s="228">
        <f>O143*H143</f>
        <v>0</v>
      </c>
      <c r="Q143" s="228">
        <v>0.0015</v>
      </c>
      <c r="R143" s="228">
        <f>Q143*H143</f>
        <v>0.015</v>
      </c>
      <c r="S143" s="228">
        <v>0</v>
      </c>
      <c r="T143" s="229">
        <f>S143*H143</f>
        <v>0</v>
      </c>
      <c r="AR143" s="230" t="s">
        <v>152</v>
      </c>
      <c r="AT143" s="230" t="s">
        <v>147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530</v>
      </c>
    </row>
    <row r="144" spans="2:65" s="1" customFormat="1" ht="24" customHeight="1">
      <c r="B144" s="34"/>
      <c r="C144" s="219" t="s">
        <v>191</v>
      </c>
      <c r="D144" s="219" t="s">
        <v>147</v>
      </c>
      <c r="E144" s="220" t="s">
        <v>345</v>
      </c>
      <c r="F144" s="221" t="s">
        <v>531</v>
      </c>
      <c r="G144" s="222" t="s">
        <v>214</v>
      </c>
      <c r="H144" s="223">
        <v>2</v>
      </c>
      <c r="I144" s="224"/>
      <c r="J144" s="225">
        <f>ROUND(I144*H144,2)</f>
        <v>0</v>
      </c>
      <c r="K144" s="221" t="s">
        <v>1</v>
      </c>
      <c r="L144" s="39"/>
      <c r="M144" s="226" t="s">
        <v>1</v>
      </c>
      <c r="N144" s="227" t="s">
        <v>40</v>
      </c>
      <c r="O144" s="8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152</v>
      </c>
      <c r="AT144" s="230" t="s">
        <v>147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532</v>
      </c>
    </row>
    <row r="145" spans="2:65" s="1" customFormat="1" ht="24" customHeight="1">
      <c r="B145" s="34"/>
      <c r="C145" s="219" t="s">
        <v>8</v>
      </c>
      <c r="D145" s="219" t="s">
        <v>147</v>
      </c>
      <c r="E145" s="220" t="s">
        <v>349</v>
      </c>
      <c r="F145" s="221" t="s">
        <v>350</v>
      </c>
      <c r="G145" s="222" t="s">
        <v>214</v>
      </c>
      <c r="H145" s="223">
        <v>4</v>
      </c>
      <c r="I145" s="224"/>
      <c r="J145" s="225">
        <f>ROUND(I145*H145,2)</f>
        <v>0</v>
      </c>
      <c r="K145" s="221" t="s">
        <v>1</v>
      </c>
      <c r="L145" s="39"/>
      <c r="M145" s="226" t="s">
        <v>1</v>
      </c>
      <c r="N145" s="227" t="s">
        <v>40</v>
      </c>
      <c r="O145" s="8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152</v>
      </c>
      <c r="AT145" s="230" t="s">
        <v>147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533</v>
      </c>
    </row>
    <row r="146" spans="2:65" s="1" customFormat="1" ht="16.5" customHeight="1">
      <c r="B146" s="34"/>
      <c r="C146" s="219" t="s">
        <v>152</v>
      </c>
      <c r="D146" s="219" t="s">
        <v>147</v>
      </c>
      <c r="E146" s="220" t="s">
        <v>489</v>
      </c>
      <c r="F146" s="221" t="s">
        <v>490</v>
      </c>
      <c r="G146" s="222" t="s">
        <v>150</v>
      </c>
      <c r="H146" s="223">
        <v>66</v>
      </c>
      <c r="I146" s="224"/>
      <c r="J146" s="225">
        <f>ROUND(I146*H146,2)</f>
        <v>0</v>
      </c>
      <c r="K146" s="221" t="s">
        <v>151</v>
      </c>
      <c r="L146" s="39"/>
      <c r="M146" s="226" t="s">
        <v>1</v>
      </c>
      <c r="N146" s="227" t="s">
        <v>40</v>
      </c>
      <c r="O146" s="8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AR146" s="230" t="s">
        <v>152</v>
      </c>
      <c r="AT146" s="230" t="s">
        <v>147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534</v>
      </c>
    </row>
    <row r="147" spans="2:65" s="1" customFormat="1" ht="24" customHeight="1">
      <c r="B147" s="34"/>
      <c r="C147" s="219" t="s">
        <v>501</v>
      </c>
      <c r="D147" s="219" t="s">
        <v>147</v>
      </c>
      <c r="E147" s="220" t="s">
        <v>365</v>
      </c>
      <c r="F147" s="221" t="s">
        <v>366</v>
      </c>
      <c r="G147" s="222" t="s">
        <v>199</v>
      </c>
      <c r="H147" s="223">
        <v>0.073</v>
      </c>
      <c r="I147" s="224"/>
      <c r="J147" s="225">
        <f>ROUND(I147*H147,2)</f>
        <v>0</v>
      </c>
      <c r="K147" s="221" t="s">
        <v>151</v>
      </c>
      <c r="L147" s="39"/>
      <c r="M147" s="226" t="s">
        <v>1</v>
      </c>
      <c r="N147" s="227" t="s">
        <v>40</v>
      </c>
      <c r="O147" s="8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152</v>
      </c>
      <c r="AT147" s="230" t="s">
        <v>147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535</v>
      </c>
    </row>
    <row r="148" spans="2:63" s="11" customFormat="1" ht="22.8" customHeight="1">
      <c r="B148" s="203"/>
      <c r="C148" s="204"/>
      <c r="D148" s="205" t="s">
        <v>74</v>
      </c>
      <c r="E148" s="217" t="s">
        <v>418</v>
      </c>
      <c r="F148" s="217" t="s">
        <v>419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SUM(P149:P155)</f>
        <v>0</v>
      </c>
      <c r="Q148" s="211"/>
      <c r="R148" s="212">
        <f>SUM(R149:R155)</f>
        <v>0</v>
      </c>
      <c r="S148" s="211"/>
      <c r="T148" s="213">
        <f>SUM(T149:T155)</f>
        <v>0</v>
      </c>
      <c r="AR148" s="214" t="s">
        <v>85</v>
      </c>
      <c r="AT148" s="215" t="s">
        <v>74</v>
      </c>
      <c r="AU148" s="215" t="s">
        <v>83</v>
      </c>
      <c r="AY148" s="214" t="s">
        <v>144</v>
      </c>
      <c r="BK148" s="216">
        <f>SUM(BK149:BK155)</f>
        <v>0</v>
      </c>
    </row>
    <row r="149" spans="2:65" s="1" customFormat="1" ht="16.5" customHeight="1">
      <c r="B149" s="34"/>
      <c r="C149" s="219" t="s">
        <v>7</v>
      </c>
      <c r="D149" s="219" t="s">
        <v>147</v>
      </c>
      <c r="E149" s="220" t="s">
        <v>312</v>
      </c>
      <c r="F149" s="221" t="s">
        <v>427</v>
      </c>
      <c r="G149" s="222" t="s">
        <v>312</v>
      </c>
      <c r="H149" s="223">
        <v>1</v>
      </c>
      <c r="I149" s="224"/>
      <c r="J149" s="225">
        <f>ROUND(I149*H149,2)</f>
        <v>0</v>
      </c>
      <c r="K149" s="221" t="s">
        <v>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536</v>
      </c>
    </row>
    <row r="150" spans="2:65" s="1" customFormat="1" ht="16.5" customHeight="1">
      <c r="B150" s="34"/>
      <c r="C150" s="219" t="s">
        <v>207</v>
      </c>
      <c r="D150" s="219" t="s">
        <v>147</v>
      </c>
      <c r="E150" s="220" t="s">
        <v>421</v>
      </c>
      <c r="F150" s="221" t="s">
        <v>422</v>
      </c>
      <c r="G150" s="222" t="s">
        <v>423</v>
      </c>
      <c r="H150" s="223">
        <v>10</v>
      </c>
      <c r="I150" s="224"/>
      <c r="J150" s="225">
        <f>ROUND(I150*H150,2)</f>
        <v>0</v>
      </c>
      <c r="K150" s="221" t="s">
        <v>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152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152</v>
      </c>
      <c r="BM150" s="230" t="s">
        <v>537</v>
      </c>
    </row>
    <row r="151" spans="2:65" s="1" customFormat="1" ht="16.5" customHeight="1">
      <c r="B151" s="34"/>
      <c r="C151" s="219" t="s">
        <v>211</v>
      </c>
      <c r="D151" s="219" t="s">
        <v>147</v>
      </c>
      <c r="E151" s="220" t="s">
        <v>430</v>
      </c>
      <c r="F151" s="221" t="s">
        <v>431</v>
      </c>
      <c r="G151" s="222" t="s">
        <v>312</v>
      </c>
      <c r="H151" s="223">
        <v>1</v>
      </c>
      <c r="I151" s="224"/>
      <c r="J151" s="225">
        <f>ROUND(I151*H151,2)</f>
        <v>0</v>
      </c>
      <c r="K151" s="221" t="s">
        <v>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538</v>
      </c>
    </row>
    <row r="152" spans="2:65" s="1" customFormat="1" ht="16.5" customHeight="1">
      <c r="B152" s="34"/>
      <c r="C152" s="219" t="s">
        <v>216</v>
      </c>
      <c r="D152" s="219" t="s">
        <v>147</v>
      </c>
      <c r="E152" s="220" t="s">
        <v>434</v>
      </c>
      <c r="F152" s="221" t="s">
        <v>435</v>
      </c>
      <c r="G152" s="222" t="s">
        <v>312</v>
      </c>
      <c r="H152" s="223">
        <v>1</v>
      </c>
      <c r="I152" s="224"/>
      <c r="J152" s="225">
        <f>ROUND(I152*H152,2)</f>
        <v>0</v>
      </c>
      <c r="K152" s="221" t="s">
        <v>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539</v>
      </c>
    </row>
    <row r="153" spans="2:65" s="1" customFormat="1" ht="24" customHeight="1">
      <c r="B153" s="34"/>
      <c r="C153" s="219" t="s">
        <v>272</v>
      </c>
      <c r="D153" s="219" t="s">
        <v>147</v>
      </c>
      <c r="E153" s="220" t="s">
        <v>438</v>
      </c>
      <c r="F153" s="221" t="s">
        <v>439</v>
      </c>
      <c r="G153" s="222" t="s">
        <v>312</v>
      </c>
      <c r="H153" s="223">
        <v>0</v>
      </c>
      <c r="I153" s="224"/>
      <c r="J153" s="225">
        <f>ROUND(I153*H153,2)</f>
        <v>0</v>
      </c>
      <c r="K153" s="221" t="s">
        <v>1</v>
      </c>
      <c r="L153" s="39"/>
      <c r="M153" s="226" t="s">
        <v>1</v>
      </c>
      <c r="N153" s="227" t="s">
        <v>40</v>
      </c>
      <c r="O153" s="8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152</v>
      </c>
      <c r="AT153" s="230" t="s">
        <v>147</v>
      </c>
      <c r="AU153" s="230" t="s">
        <v>85</v>
      </c>
      <c r="AY153" s="13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83</v>
      </c>
      <c r="BK153" s="231">
        <f>ROUND(I153*H153,2)</f>
        <v>0</v>
      </c>
      <c r="BL153" s="13" t="s">
        <v>152</v>
      </c>
      <c r="BM153" s="230" t="s">
        <v>540</v>
      </c>
    </row>
    <row r="154" spans="2:65" s="1" customFormat="1" ht="24" customHeight="1">
      <c r="B154" s="34"/>
      <c r="C154" s="219" t="s">
        <v>276</v>
      </c>
      <c r="D154" s="219" t="s">
        <v>147</v>
      </c>
      <c r="E154" s="220" t="s">
        <v>442</v>
      </c>
      <c r="F154" s="221" t="s">
        <v>443</v>
      </c>
      <c r="G154" s="222" t="s">
        <v>214</v>
      </c>
      <c r="H154" s="223">
        <v>0</v>
      </c>
      <c r="I154" s="224"/>
      <c r="J154" s="225">
        <f>ROUND(I154*H154,2)</f>
        <v>0</v>
      </c>
      <c r="K154" s="221" t="s">
        <v>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152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152</v>
      </c>
      <c r="BM154" s="230" t="s">
        <v>541</v>
      </c>
    </row>
    <row r="155" spans="2:65" s="1" customFormat="1" ht="24" customHeight="1">
      <c r="B155" s="34"/>
      <c r="C155" s="219" t="s">
        <v>280</v>
      </c>
      <c r="D155" s="219" t="s">
        <v>147</v>
      </c>
      <c r="E155" s="220" t="s">
        <v>446</v>
      </c>
      <c r="F155" s="221" t="s">
        <v>447</v>
      </c>
      <c r="G155" s="222" t="s">
        <v>214</v>
      </c>
      <c r="H155" s="223">
        <v>0</v>
      </c>
      <c r="I155" s="224"/>
      <c r="J155" s="225">
        <f>ROUND(I155*H155,2)</f>
        <v>0</v>
      </c>
      <c r="K155" s="221" t="s">
        <v>1</v>
      </c>
      <c r="L155" s="39"/>
      <c r="M155" s="242" t="s">
        <v>1</v>
      </c>
      <c r="N155" s="243" t="s">
        <v>40</v>
      </c>
      <c r="O155" s="244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542</v>
      </c>
    </row>
    <row r="156" spans="2:12" s="1" customFormat="1" ht="6.95" customHeight="1">
      <c r="B156" s="57"/>
      <c r="C156" s="58"/>
      <c r="D156" s="58"/>
      <c r="E156" s="58"/>
      <c r="F156" s="58"/>
      <c r="G156" s="58"/>
      <c r="H156" s="58"/>
      <c r="I156" s="169"/>
      <c r="J156" s="58"/>
      <c r="K156" s="58"/>
      <c r="L156" s="39"/>
    </row>
  </sheetData>
  <sheetProtection password="CC35" sheet="1" objects="1" scenarios="1" formatColumns="0" formatRows="0" autoFilter="0"/>
  <autoFilter ref="C120:K15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94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543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ROUND(J124,2)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ROUND((SUM(BE124:BE225)),2)</f>
        <v>0</v>
      </c>
      <c r="I33" s="150">
        <v>0.21</v>
      </c>
      <c r="J33" s="149">
        <f>ROUND(((SUM(BE124:BE225))*I33),2)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ROUND((SUM(BF124:BF225)),2)</f>
        <v>0</v>
      </c>
      <c r="I34" s="150">
        <v>0.15</v>
      </c>
      <c r="J34" s="149">
        <f>ROUND(((SUM(BF124:BF225))*I34),2)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ROUND((SUM(BG124:BG225)),2)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ROUND((SUM(BH124:BH225)),2)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ROUND((SUM(BI124:BI225)),2)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2019/0032/03 - Pavilon U2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J124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J125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J126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123</v>
      </c>
      <c r="E99" s="189"/>
      <c r="F99" s="189"/>
      <c r="G99" s="189"/>
      <c r="H99" s="189"/>
      <c r="I99" s="190"/>
      <c r="J99" s="191">
        <f>J142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124</v>
      </c>
      <c r="E100" s="189"/>
      <c r="F100" s="189"/>
      <c r="G100" s="189"/>
      <c r="H100" s="189"/>
      <c r="I100" s="190"/>
      <c r="J100" s="191">
        <f>J150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450</v>
      </c>
      <c r="E101" s="189"/>
      <c r="F101" s="189"/>
      <c r="G101" s="189"/>
      <c r="H101" s="189"/>
      <c r="I101" s="190"/>
      <c r="J101" s="191">
        <f>J166</f>
        <v>0</v>
      </c>
      <c r="K101" s="187"/>
      <c r="L101" s="192"/>
    </row>
    <row r="102" spans="2:12" s="9" customFormat="1" ht="19.9" customHeight="1" hidden="1">
      <c r="B102" s="186"/>
      <c r="C102" s="187"/>
      <c r="D102" s="188" t="s">
        <v>126</v>
      </c>
      <c r="E102" s="189"/>
      <c r="F102" s="189"/>
      <c r="G102" s="189"/>
      <c r="H102" s="189"/>
      <c r="I102" s="190"/>
      <c r="J102" s="191">
        <f>J182</f>
        <v>0</v>
      </c>
      <c r="K102" s="187"/>
      <c r="L102" s="192"/>
    </row>
    <row r="103" spans="2:12" s="9" customFormat="1" ht="19.9" customHeight="1" hidden="1">
      <c r="B103" s="186"/>
      <c r="C103" s="187"/>
      <c r="D103" s="188" t="s">
        <v>127</v>
      </c>
      <c r="E103" s="189"/>
      <c r="F103" s="189"/>
      <c r="G103" s="189"/>
      <c r="H103" s="189"/>
      <c r="I103" s="190"/>
      <c r="J103" s="191">
        <f>J201</f>
        <v>0</v>
      </c>
      <c r="K103" s="187"/>
      <c r="L103" s="192"/>
    </row>
    <row r="104" spans="2:12" s="9" customFormat="1" ht="19.9" customHeight="1" hidden="1">
      <c r="B104" s="186"/>
      <c r="C104" s="187"/>
      <c r="D104" s="188" t="s">
        <v>128</v>
      </c>
      <c r="E104" s="189"/>
      <c r="F104" s="189"/>
      <c r="G104" s="189"/>
      <c r="H104" s="189"/>
      <c r="I104" s="190"/>
      <c r="J104" s="191">
        <f>J218</f>
        <v>0</v>
      </c>
      <c r="K104" s="187"/>
      <c r="L104" s="192"/>
    </row>
    <row r="105" spans="2:12" s="1" customFormat="1" ht="21.8" customHeight="1" hidden="1">
      <c r="B105" s="34"/>
      <c r="C105" s="35"/>
      <c r="D105" s="35"/>
      <c r="E105" s="35"/>
      <c r="F105" s="35"/>
      <c r="G105" s="35"/>
      <c r="H105" s="35"/>
      <c r="I105" s="135"/>
      <c r="J105" s="35"/>
      <c r="K105" s="35"/>
      <c r="L105" s="39"/>
    </row>
    <row r="106" spans="2:12" s="1" customFormat="1" ht="6.95" customHeight="1" hidden="1">
      <c r="B106" s="57"/>
      <c r="C106" s="58"/>
      <c r="D106" s="58"/>
      <c r="E106" s="58"/>
      <c r="F106" s="58"/>
      <c r="G106" s="58"/>
      <c r="H106" s="58"/>
      <c r="I106" s="169"/>
      <c r="J106" s="58"/>
      <c r="K106" s="58"/>
      <c r="L106" s="39"/>
    </row>
    <row r="107" ht="12" hidden="1"/>
    <row r="108" ht="12" hidden="1"/>
    <row r="109" ht="12" hidden="1"/>
    <row r="110" spans="2:12" s="1" customFormat="1" ht="6.95" customHeight="1">
      <c r="B110" s="59"/>
      <c r="C110" s="60"/>
      <c r="D110" s="60"/>
      <c r="E110" s="60"/>
      <c r="F110" s="60"/>
      <c r="G110" s="60"/>
      <c r="H110" s="60"/>
      <c r="I110" s="172"/>
      <c r="J110" s="60"/>
      <c r="K110" s="60"/>
      <c r="L110" s="39"/>
    </row>
    <row r="111" spans="2:12" s="1" customFormat="1" ht="24.95" customHeight="1">
      <c r="B111" s="34"/>
      <c r="C111" s="19" t="s">
        <v>129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12" customHeight="1">
      <c r="B113" s="34"/>
      <c r="C113" s="28" t="s">
        <v>16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6.5" customHeight="1">
      <c r="B114" s="34"/>
      <c r="C114" s="35"/>
      <c r="D114" s="35"/>
      <c r="E114" s="173" t="str">
        <f>E7</f>
        <v>Oprava potrubních rozvodů ZŠ Tolstého</v>
      </c>
      <c r="F114" s="28"/>
      <c r="G114" s="28"/>
      <c r="H114" s="28"/>
      <c r="I114" s="135"/>
      <c r="J114" s="35"/>
      <c r="K114" s="35"/>
      <c r="L114" s="39"/>
    </row>
    <row r="115" spans="2:12" s="1" customFormat="1" ht="12" customHeight="1">
      <c r="B115" s="34"/>
      <c r="C115" s="28" t="s">
        <v>114</v>
      </c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6.5" customHeight="1">
      <c r="B116" s="34"/>
      <c r="C116" s="35"/>
      <c r="D116" s="35"/>
      <c r="E116" s="67" t="str">
        <f>E9</f>
        <v>2019/0032/03 - Pavilon U2</v>
      </c>
      <c r="F116" s="35"/>
      <c r="G116" s="35"/>
      <c r="H116" s="35"/>
      <c r="I116" s="135"/>
      <c r="J116" s="35"/>
      <c r="K116" s="35"/>
      <c r="L116" s="39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pans="2:12" s="1" customFormat="1" ht="12" customHeight="1">
      <c r="B118" s="34"/>
      <c r="C118" s="28" t="s">
        <v>20</v>
      </c>
      <c r="D118" s="35"/>
      <c r="E118" s="35"/>
      <c r="F118" s="23" t="str">
        <f>F12</f>
        <v>Klatovy</v>
      </c>
      <c r="G118" s="35"/>
      <c r="H118" s="35"/>
      <c r="I118" s="138" t="s">
        <v>22</v>
      </c>
      <c r="J118" s="70" t="str">
        <f>IF(J12="","",J12)</f>
        <v>7. 3. 2019</v>
      </c>
      <c r="K118" s="35"/>
      <c r="L118" s="39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35"/>
      <c r="J119" s="35"/>
      <c r="K119" s="35"/>
      <c r="L119" s="39"/>
    </row>
    <row r="120" spans="2:12" s="1" customFormat="1" ht="15.15" customHeight="1">
      <c r="B120" s="34"/>
      <c r="C120" s="28" t="s">
        <v>24</v>
      </c>
      <c r="D120" s="35"/>
      <c r="E120" s="35"/>
      <c r="F120" s="23" t="str">
        <f>E15</f>
        <v xml:space="preserve"> </v>
      </c>
      <c r="G120" s="35"/>
      <c r="H120" s="35"/>
      <c r="I120" s="138" t="s">
        <v>30</v>
      </c>
      <c r="J120" s="32" t="str">
        <f>E21</f>
        <v xml:space="preserve"> </v>
      </c>
      <c r="K120" s="35"/>
      <c r="L120" s="39"/>
    </row>
    <row r="121" spans="2:12" s="1" customFormat="1" ht="15.15" customHeight="1">
      <c r="B121" s="34"/>
      <c r="C121" s="28" t="s">
        <v>28</v>
      </c>
      <c r="D121" s="35"/>
      <c r="E121" s="35"/>
      <c r="F121" s="23" t="str">
        <f>IF(E18="","",E18)</f>
        <v>Vyplň údaj</v>
      </c>
      <c r="G121" s="35"/>
      <c r="H121" s="35"/>
      <c r="I121" s="138" t="s">
        <v>32</v>
      </c>
      <c r="J121" s="32" t="str">
        <f>E24</f>
        <v>Jan Štětka</v>
      </c>
      <c r="K121" s="35"/>
      <c r="L121" s="39"/>
    </row>
    <row r="122" spans="2:12" s="1" customFormat="1" ht="10.3" customHeight="1">
      <c r="B122" s="34"/>
      <c r="C122" s="35"/>
      <c r="D122" s="35"/>
      <c r="E122" s="35"/>
      <c r="F122" s="35"/>
      <c r="G122" s="35"/>
      <c r="H122" s="35"/>
      <c r="I122" s="135"/>
      <c r="J122" s="35"/>
      <c r="K122" s="35"/>
      <c r="L122" s="39"/>
    </row>
    <row r="123" spans="2:20" s="10" customFormat="1" ht="29.25" customHeight="1">
      <c r="B123" s="193"/>
      <c r="C123" s="194" t="s">
        <v>130</v>
      </c>
      <c r="D123" s="195" t="s">
        <v>60</v>
      </c>
      <c r="E123" s="195" t="s">
        <v>56</v>
      </c>
      <c r="F123" s="195" t="s">
        <v>57</v>
      </c>
      <c r="G123" s="195" t="s">
        <v>131</v>
      </c>
      <c r="H123" s="195" t="s">
        <v>132</v>
      </c>
      <c r="I123" s="196" t="s">
        <v>133</v>
      </c>
      <c r="J123" s="195" t="s">
        <v>118</v>
      </c>
      <c r="K123" s="197" t="s">
        <v>134</v>
      </c>
      <c r="L123" s="198"/>
      <c r="M123" s="91" t="s">
        <v>1</v>
      </c>
      <c r="N123" s="92" t="s">
        <v>39</v>
      </c>
      <c r="O123" s="92" t="s">
        <v>135</v>
      </c>
      <c r="P123" s="92" t="s">
        <v>136</v>
      </c>
      <c r="Q123" s="92" t="s">
        <v>137</v>
      </c>
      <c r="R123" s="92" t="s">
        <v>138</v>
      </c>
      <c r="S123" s="92" t="s">
        <v>139</v>
      </c>
      <c r="T123" s="93" t="s">
        <v>140</v>
      </c>
    </row>
    <row r="124" spans="2:63" s="1" customFormat="1" ht="22.8" customHeight="1">
      <c r="B124" s="34"/>
      <c r="C124" s="98" t="s">
        <v>141</v>
      </c>
      <c r="D124" s="35"/>
      <c r="E124" s="35"/>
      <c r="F124" s="35"/>
      <c r="G124" s="35"/>
      <c r="H124" s="35"/>
      <c r="I124" s="135"/>
      <c r="J124" s="199">
        <f>BK124</f>
        <v>0</v>
      </c>
      <c r="K124" s="35"/>
      <c r="L124" s="39"/>
      <c r="M124" s="94"/>
      <c r="N124" s="95"/>
      <c r="O124" s="95"/>
      <c r="P124" s="200">
        <f>P125</f>
        <v>0</v>
      </c>
      <c r="Q124" s="95"/>
      <c r="R124" s="200">
        <f>R125</f>
        <v>1.3566500000000001</v>
      </c>
      <c r="S124" s="95"/>
      <c r="T124" s="201">
        <f>T125</f>
        <v>4.486790000000001</v>
      </c>
      <c r="AT124" s="13" t="s">
        <v>74</v>
      </c>
      <c r="AU124" s="13" t="s">
        <v>120</v>
      </c>
      <c r="BK124" s="202">
        <f>BK125</f>
        <v>0</v>
      </c>
    </row>
    <row r="125" spans="2:63" s="11" customFormat="1" ht="25.9" customHeight="1">
      <c r="B125" s="203"/>
      <c r="C125" s="204"/>
      <c r="D125" s="205" t="s">
        <v>74</v>
      </c>
      <c r="E125" s="206" t="s">
        <v>142</v>
      </c>
      <c r="F125" s="206" t="s">
        <v>143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P126+P142+P150+P166+P182+P201+P218</f>
        <v>0</v>
      </c>
      <c r="Q125" s="211"/>
      <c r="R125" s="212">
        <f>R126+R142+R150+R166+R182+R201+R218</f>
        <v>1.3566500000000001</v>
      </c>
      <c r="S125" s="211"/>
      <c r="T125" s="213">
        <f>T126+T142+T150+T166+T182+T201+T218</f>
        <v>4.486790000000001</v>
      </c>
      <c r="AR125" s="214" t="s">
        <v>85</v>
      </c>
      <c r="AT125" s="215" t="s">
        <v>74</v>
      </c>
      <c r="AU125" s="215" t="s">
        <v>75</v>
      </c>
      <c r="AY125" s="214" t="s">
        <v>144</v>
      </c>
      <c r="BK125" s="216">
        <f>BK126+BK142+BK150+BK166+BK182+BK201+BK218</f>
        <v>0</v>
      </c>
    </row>
    <row r="126" spans="2:63" s="11" customFormat="1" ht="22.8" customHeight="1">
      <c r="B126" s="203"/>
      <c r="C126" s="204"/>
      <c r="D126" s="205" t="s">
        <v>74</v>
      </c>
      <c r="E126" s="217" t="s">
        <v>145</v>
      </c>
      <c r="F126" s="217" t="s">
        <v>146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SUM(P127:P141)</f>
        <v>0</v>
      </c>
      <c r="Q126" s="211"/>
      <c r="R126" s="212">
        <f>SUM(R127:R141)</f>
        <v>0.28491</v>
      </c>
      <c r="S126" s="211"/>
      <c r="T126" s="213">
        <f>SUM(T127:T141)</f>
        <v>0</v>
      </c>
      <c r="AR126" s="214" t="s">
        <v>85</v>
      </c>
      <c r="AT126" s="215" t="s">
        <v>74</v>
      </c>
      <c r="AU126" s="215" t="s">
        <v>83</v>
      </c>
      <c r="AY126" s="214" t="s">
        <v>144</v>
      </c>
      <c r="BK126" s="216">
        <f>SUM(BK127:BK141)</f>
        <v>0</v>
      </c>
    </row>
    <row r="127" spans="2:65" s="1" customFormat="1" ht="24" customHeight="1">
      <c r="B127" s="34"/>
      <c r="C127" s="219" t="s">
        <v>276</v>
      </c>
      <c r="D127" s="219" t="s">
        <v>147</v>
      </c>
      <c r="E127" s="220" t="s">
        <v>148</v>
      </c>
      <c r="F127" s="221" t="s">
        <v>149</v>
      </c>
      <c r="G127" s="222" t="s">
        <v>150</v>
      </c>
      <c r="H127" s="223">
        <v>238</v>
      </c>
      <c r="I127" s="224"/>
      <c r="J127" s="225">
        <f>ROUND(I127*H127,2)</f>
        <v>0</v>
      </c>
      <c r="K127" s="221" t="s">
        <v>151</v>
      </c>
      <c r="L127" s="39"/>
      <c r="M127" s="226" t="s">
        <v>1</v>
      </c>
      <c r="N127" s="227" t="s">
        <v>40</v>
      </c>
      <c r="O127" s="82"/>
      <c r="P127" s="228">
        <f>O127*H127</f>
        <v>0</v>
      </c>
      <c r="Q127" s="228">
        <v>9E-05</v>
      </c>
      <c r="R127" s="228">
        <f>Q127*H127</f>
        <v>0.02142</v>
      </c>
      <c r="S127" s="228">
        <v>0</v>
      </c>
      <c r="T127" s="229">
        <f>S127*H127</f>
        <v>0</v>
      </c>
      <c r="AR127" s="230" t="s">
        <v>152</v>
      </c>
      <c r="AT127" s="230" t="s">
        <v>147</v>
      </c>
      <c r="AU127" s="230" t="s">
        <v>85</v>
      </c>
      <c r="AY127" s="13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83</v>
      </c>
      <c r="BK127" s="231">
        <f>ROUND(I127*H127,2)</f>
        <v>0</v>
      </c>
      <c r="BL127" s="13" t="s">
        <v>152</v>
      </c>
      <c r="BM127" s="230" t="s">
        <v>544</v>
      </c>
    </row>
    <row r="128" spans="2:65" s="1" customFormat="1" ht="24" customHeight="1">
      <c r="B128" s="34"/>
      <c r="C128" s="232" t="s">
        <v>157</v>
      </c>
      <c r="D128" s="232" t="s">
        <v>154</v>
      </c>
      <c r="E128" s="233" t="s">
        <v>452</v>
      </c>
      <c r="F128" s="234" t="s">
        <v>453</v>
      </c>
      <c r="G128" s="235" t="s">
        <v>150</v>
      </c>
      <c r="H128" s="236">
        <v>29</v>
      </c>
      <c r="I128" s="237"/>
      <c r="J128" s="238">
        <f>ROUND(I128*H128,2)</f>
        <v>0</v>
      </c>
      <c r="K128" s="234" t="s">
        <v>151</v>
      </c>
      <c r="L128" s="239"/>
      <c r="M128" s="240" t="s">
        <v>1</v>
      </c>
      <c r="N128" s="241" t="s">
        <v>40</v>
      </c>
      <c r="O128" s="82"/>
      <c r="P128" s="228">
        <f>O128*H128</f>
        <v>0</v>
      </c>
      <c r="Q128" s="228">
        <v>0.00072</v>
      </c>
      <c r="R128" s="228">
        <f>Q128*H128</f>
        <v>0.020880000000000003</v>
      </c>
      <c r="S128" s="228">
        <v>0</v>
      </c>
      <c r="T128" s="229">
        <f>S128*H128</f>
        <v>0</v>
      </c>
      <c r="AR128" s="230" t="s">
        <v>157</v>
      </c>
      <c r="AT128" s="230" t="s">
        <v>154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545</v>
      </c>
    </row>
    <row r="129" spans="2:65" s="1" customFormat="1" ht="24" customHeight="1">
      <c r="B129" s="34"/>
      <c r="C129" s="232" t="s">
        <v>492</v>
      </c>
      <c r="D129" s="232" t="s">
        <v>154</v>
      </c>
      <c r="E129" s="233" t="s">
        <v>155</v>
      </c>
      <c r="F129" s="234" t="s">
        <v>156</v>
      </c>
      <c r="G129" s="235" t="s">
        <v>150</v>
      </c>
      <c r="H129" s="236">
        <v>39</v>
      </c>
      <c r="I129" s="237"/>
      <c r="J129" s="238">
        <f>ROUND(I129*H129,2)</f>
        <v>0</v>
      </c>
      <c r="K129" s="234" t="s">
        <v>151</v>
      </c>
      <c r="L129" s="239"/>
      <c r="M129" s="240" t="s">
        <v>1</v>
      </c>
      <c r="N129" s="241" t="s">
        <v>40</v>
      </c>
      <c r="O129" s="82"/>
      <c r="P129" s="228">
        <f>O129*H129</f>
        <v>0</v>
      </c>
      <c r="Q129" s="228">
        <v>0.00065</v>
      </c>
      <c r="R129" s="228">
        <f>Q129*H129</f>
        <v>0.025349999999999998</v>
      </c>
      <c r="S129" s="228">
        <v>0</v>
      </c>
      <c r="T129" s="229">
        <f>S129*H129</f>
        <v>0</v>
      </c>
      <c r="AR129" s="230" t="s">
        <v>157</v>
      </c>
      <c r="AT129" s="230" t="s">
        <v>154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546</v>
      </c>
    </row>
    <row r="130" spans="2:65" s="1" customFormat="1" ht="24" customHeight="1">
      <c r="B130" s="34"/>
      <c r="C130" s="232" t="s">
        <v>291</v>
      </c>
      <c r="D130" s="232" t="s">
        <v>154</v>
      </c>
      <c r="E130" s="233" t="s">
        <v>160</v>
      </c>
      <c r="F130" s="234" t="s">
        <v>161</v>
      </c>
      <c r="G130" s="235" t="s">
        <v>150</v>
      </c>
      <c r="H130" s="236">
        <v>44</v>
      </c>
      <c r="I130" s="237"/>
      <c r="J130" s="238">
        <f>ROUND(I130*H130,2)</f>
        <v>0</v>
      </c>
      <c r="K130" s="234" t="s">
        <v>151</v>
      </c>
      <c r="L130" s="239"/>
      <c r="M130" s="240" t="s">
        <v>1</v>
      </c>
      <c r="N130" s="241" t="s">
        <v>40</v>
      </c>
      <c r="O130" s="82"/>
      <c r="P130" s="228">
        <f>O130*H130</f>
        <v>0</v>
      </c>
      <c r="Q130" s="228">
        <v>0.00059</v>
      </c>
      <c r="R130" s="228">
        <f>Q130*H130</f>
        <v>0.02596</v>
      </c>
      <c r="S130" s="228">
        <v>0</v>
      </c>
      <c r="T130" s="229">
        <f>S130*H130</f>
        <v>0</v>
      </c>
      <c r="AR130" s="230" t="s">
        <v>157</v>
      </c>
      <c r="AT130" s="230" t="s">
        <v>154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547</v>
      </c>
    </row>
    <row r="131" spans="2:65" s="1" customFormat="1" ht="24" customHeight="1">
      <c r="B131" s="34"/>
      <c r="C131" s="232" t="s">
        <v>299</v>
      </c>
      <c r="D131" s="232" t="s">
        <v>154</v>
      </c>
      <c r="E131" s="233" t="s">
        <v>164</v>
      </c>
      <c r="F131" s="234" t="s">
        <v>165</v>
      </c>
      <c r="G131" s="235" t="s">
        <v>150</v>
      </c>
      <c r="H131" s="236">
        <v>70</v>
      </c>
      <c r="I131" s="237"/>
      <c r="J131" s="238">
        <f>ROUND(I131*H131,2)</f>
        <v>0</v>
      </c>
      <c r="K131" s="234" t="s">
        <v>151</v>
      </c>
      <c r="L131" s="239"/>
      <c r="M131" s="240" t="s">
        <v>1</v>
      </c>
      <c r="N131" s="241" t="s">
        <v>40</v>
      </c>
      <c r="O131" s="82"/>
      <c r="P131" s="228">
        <f>O131*H131</f>
        <v>0</v>
      </c>
      <c r="Q131" s="228">
        <v>0.00027</v>
      </c>
      <c r="R131" s="228">
        <f>Q131*H131</f>
        <v>0.0189</v>
      </c>
      <c r="S131" s="228">
        <v>0</v>
      </c>
      <c r="T131" s="229">
        <f>S131*H131</f>
        <v>0</v>
      </c>
      <c r="AR131" s="230" t="s">
        <v>157</v>
      </c>
      <c r="AT131" s="230" t="s">
        <v>154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548</v>
      </c>
    </row>
    <row r="132" spans="2:65" s="1" customFormat="1" ht="24" customHeight="1">
      <c r="B132" s="34"/>
      <c r="C132" s="232" t="s">
        <v>303</v>
      </c>
      <c r="D132" s="232" t="s">
        <v>154</v>
      </c>
      <c r="E132" s="233" t="s">
        <v>168</v>
      </c>
      <c r="F132" s="234" t="s">
        <v>169</v>
      </c>
      <c r="G132" s="235" t="s">
        <v>150</v>
      </c>
      <c r="H132" s="236">
        <v>56</v>
      </c>
      <c r="I132" s="237"/>
      <c r="J132" s="238">
        <f>ROUND(I132*H132,2)</f>
        <v>0</v>
      </c>
      <c r="K132" s="234" t="s">
        <v>151</v>
      </c>
      <c r="L132" s="239"/>
      <c r="M132" s="240" t="s">
        <v>1</v>
      </c>
      <c r="N132" s="241" t="s">
        <v>40</v>
      </c>
      <c r="O132" s="82"/>
      <c r="P132" s="228">
        <f>O132*H132</f>
        <v>0</v>
      </c>
      <c r="Q132" s="228">
        <v>0.00025</v>
      </c>
      <c r="R132" s="228">
        <f>Q132*H132</f>
        <v>0.014</v>
      </c>
      <c r="S132" s="228">
        <v>0</v>
      </c>
      <c r="T132" s="229">
        <f>S132*H132</f>
        <v>0</v>
      </c>
      <c r="AR132" s="230" t="s">
        <v>157</v>
      </c>
      <c r="AT132" s="230" t="s">
        <v>154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549</v>
      </c>
    </row>
    <row r="133" spans="2:65" s="1" customFormat="1" ht="24" customHeight="1">
      <c r="B133" s="34"/>
      <c r="C133" s="219" t="s">
        <v>309</v>
      </c>
      <c r="D133" s="219" t="s">
        <v>147</v>
      </c>
      <c r="E133" s="220" t="s">
        <v>172</v>
      </c>
      <c r="F133" s="221" t="s">
        <v>173</v>
      </c>
      <c r="G133" s="222" t="s">
        <v>150</v>
      </c>
      <c r="H133" s="223">
        <v>136</v>
      </c>
      <c r="I133" s="224"/>
      <c r="J133" s="225">
        <f>ROUND(I133*H133,2)</f>
        <v>0</v>
      </c>
      <c r="K133" s="221" t="s">
        <v>151</v>
      </c>
      <c r="L133" s="39"/>
      <c r="M133" s="226" t="s">
        <v>1</v>
      </c>
      <c r="N133" s="227" t="s">
        <v>40</v>
      </c>
      <c r="O133" s="82"/>
      <c r="P133" s="228">
        <f>O133*H133</f>
        <v>0</v>
      </c>
      <c r="Q133" s="228">
        <v>0.00017</v>
      </c>
      <c r="R133" s="228">
        <f>Q133*H133</f>
        <v>0.02312</v>
      </c>
      <c r="S133" s="228">
        <v>0</v>
      </c>
      <c r="T133" s="229">
        <f>S133*H133</f>
        <v>0</v>
      </c>
      <c r="AR133" s="230" t="s">
        <v>152</v>
      </c>
      <c r="AT133" s="230" t="s">
        <v>147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550</v>
      </c>
    </row>
    <row r="134" spans="2:65" s="1" customFormat="1" ht="24" customHeight="1">
      <c r="B134" s="34"/>
      <c r="C134" s="232" t="s">
        <v>551</v>
      </c>
      <c r="D134" s="232" t="s">
        <v>154</v>
      </c>
      <c r="E134" s="233" t="s">
        <v>180</v>
      </c>
      <c r="F134" s="234" t="s">
        <v>181</v>
      </c>
      <c r="G134" s="235" t="s">
        <v>150</v>
      </c>
      <c r="H134" s="236">
        <v>40</v>
      </c>
      <c r="I134" s="237"/>
      <c r="J134" s="238">
        <f>ROUND(I134*H134,2)</f>
        <v>0</v>
      </c>
      <c r="K134" s="234" t="s">
        <v>151</v>
      </c>
      <c r="L134" s="239"/>
      <c r="M134" s="240" t="s">
        <v>1</v>
      </c>
      <c r="N134" s="241" t="s">
        <v>40</v>
      </c>
      <c r="O134" s="82"/>
      <c r="P134" s="228">
        <f>O134*H134</f>
        <v>0</v>
      </c>
      <c r="Q134" s="228">
        <v>0.00139</v>
      </c>
      <c r="R134" s="228">
        <f>Q134*H134</f>
        <v>0.0556</v>
      </c>
      <c r="S134" s="228">
        <v>0</v>
      </c>
      <c r="T134" s="229">
        <f>S134*H134</f>
        <v>0</v>
      </c>
      <c r="AR134" s="230" t="s">
        <v>157</v>
      </c>
      <c r="AT134" s="230" t="s">
        <v>154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552</v>
      </c>
    </row>
    <row r="135" spans="2:65" s="1" customFormat="1" ht="24" customHeight="1">
      <c r="B135" s="34"/>
      <c r="C135" s="232" t="s">
        <v>317</v>
      </c>
      <c r="D135" s="232" t="s">
        <v>154</v>
      </c>
      <c r="E135" s="233" t="s">
        <v>184</v>
      </c>
      <c r="F135" s="234" t="s">
        <v>185</v>
      </c>
      <c r="G135" s="235" t="s">
        <v>150</v>
      </c>
      <c r="H135" s="236">
        <v>96</v>
      </c>
      <c r="I135" s="237"/>
      <c r="J135" s="238">
        <f>ROUND(I135*H135,2)</f>
        <v>0</v>
      </c>
      <c r="K135" s="234" t="s">
        <v>151</v>
      </c>
      <c r="L135" s="239"/>
      <c r="M135" s="240" t="s">
        <v>1</v>
      </c>
      <c r="N135" s="241" t="s">
        <v>40</v>
      </c>
      <c r="O135" s="82"/>
      <c r="P135" s="228">
        <f>O135*H135</f>
        <v>0</v>
      </c>
      <c r="Q135" s="228">
        <v>0.00083</v>
      </c>
      <c r="R135" s="228">
        <f>Q135*H135</f>
        <v>0.07968</v>
      </c>
      <c r="S135" s="228">
        <v>0</v>
      </c>
      <c r="T135" s="229">
        <f>S135*H135</f>
        <v>0</v>
      </c>
      <c r="AR135" s="230" t="s">
        <v>157</v>
      </c>
      <c r="AT135" s="230" t="s">
        <v>154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553</v>
      </c>
    </row>
    <row r="136" spans="2:65" s="1" customFormat="1" ht="24" customHeight="1">
      <c r="B136" s="34"/>
      <c r="C136" s="219" t="s">
        <v>554</v>
      </c>
      <c r="D136" s="219" t="s">
        <v>147</v>
      </c>
      <c r="E136" s="220" t="s">
        <v>188</v>
      </c>
      <c r="F136" s="221" t="s">
        <v>189</v>
      </c>
      <c r="G136" s="222" t="s">
        <v>150</v>
      </c>
      <c r="H136" s="223">
        <v>99</v>
      </c>
      <c r="I136" s="224"/>
      <c r="J136" s="225">
        <f>ROUND(I136*H136,2)</f>
        <v>0</v>
      </c>
      <c r="K136" s="221" t="s">
        <v>151</v>
      </c>
      <c r="L136" s="39"/>
      <c r="M136" s="226" t="s">
        <v>1</v>
      </c>
      <c r="N136" s="227" t="s">
        <v>40</v>
      </c>
      <c r="O136" s="8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152</v>
      </c>
      <c r="AT136" s="230" t="s">
        <v>147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555</v>
      </c>
    </row>
    <row r="137" spans="2:65" s="1" customFormat="1" ht="16.5" customHeight="1">
      <c r="B137" s="34"/>
      <c r="C137" s="219" t="s">
        <v>556</v>
      </c>
      <c r="D137" s="219" t="s">
        <v>147</v>
      </c>
      <c r="E137" s="220" t="s">
        <v>557</v>
      </c>
      <c r="F137" s="221" t="s">
        <v>558</v>
      </c>
      <c r="G137" s="222" t="s">
        <v>150</v>
      </c>
      <c r="H137" s="223">
        <v>13</v>
      </c>
      <c r="I137" s="224"/>
      <c r="J137" s="225">
        <f>ROUND(I137*H137,2)</f>
        <v>0</v>
      </c>
      <c r="K137" s="221" t="s">
        <v>1</v>
      </c>
      <c r="L137" s="39"/>
      <c r="M137" s="226" t="s">
        <v>1</v>
      </c>
      <c r="N137" s="227" t="s">
        <v>40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152</v>
      </c>
      <c r="AT137" s="230" t="s">
        <v>147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152</v>
      </c>
      <c r="BM137" s="230" t="s">
        <v>559</v>
      </c>
    </row>
    <row r="138" spans="2:65" s="1" customFormat="1" ht="16.5" customHeight="1">
      <c r="B138" s="34"/>
      <c r="C138" s="219" t="s">
        <v>560</v>
      </c>
      <c r="D138" s="219" t="s">
        <v>147</v>
      </c>
      <c r="E138" s="220" t="s">
        <v>561</v>
      </c>
      <c r="F138" s="221" t="s">
        <v>562</v>
      </c>
      <c r="G138" s="222" t="s">
        <v>150</v>
      </c>
      <c r="H138" s="223">
        <v>30</v>
      </c>
      <c r="I138" s="224"/>
      <c r="J138" s="225">
        <f>ROUND(I138*H138,2)</f>
        <v>0</v>
      </c>
      <c r="K138" s="221" t="s">
        <v>1</v>
      </c>
      <c r="L138" s="39"/>
      <c r="M138" s="226" t="s">
        <v>1</v>
      </c>
      <c r="N138" s="227" t="s">
        <v>40</v>
      </c>
      <c r="O138" s="8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152</v>
      </c>
      <c r="AT138" s="230" t="s">
        <v>147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563</v>
      </c>
    </row>
    <row r="139" spans="2:65" s="1" customFormat="1" ht="16.5" customHeight="1">
      <c r="B139" s="34"/>
      <c r="C139" s="219" t="s">
        <v>564</v>
      </c>
      <c r="D139" s="219" t="s">
        <v>147</v>
      </c>
      <c r="E139" s="220" t="s">
        <v>192</v>
      </c>
      <c r="F139" s="221" t="s">
        <v>193</v>
      </c>
      <c r="G139" s="222" t="s">
        <v>150</v>
      </c>
      <c r="H139" s="223">
        <v>56</v>
      </c>
      <c r="I139" s="224"/>
      <c r="J139" s="225">
        <f>ROUND(I139*H139,2)</f>
        <v>0</v>
      </c>
      <c r="K139" s="221" t="s">
        <v>1</v>
      </c>
      <c r="L139" s="39"/>
      <c r="M139" s="226" t="s">
        <v>1</v>
      </c>
      <c r="N139" s="227" t="s">
        <v>40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194</v>
      </c>
      <c r="AT139" s="230" t="s">
        <v>147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194</v>
      </c>
      <c r="BM139" s="230" t="s">
        <v>565</v>
      </c>
    </row>
    <row r="140" spans="2:65" s="1" customFormat="1" ht="24" customHeight="1">
      <c r="B140" s="34"/>
      <c r="C140" s="219" t="s">
        <v>360</v>
      </c>
      <c r="D140" s="219" t="s">
        <v>147</v>
      </c>
      <c r="E140" s="220" t="s">
        <v>197</v>
      </c>
      <c r="F140" s="221" t="s">
        <v>198</v>
      </c>
      <c r="G140" s="222" t="s">
        <v>199</v>
      </c>
      <c r="H140" s="223">
        <v>0.285</v>
      </c>
      <c r="I140" s="224"/>
      <c r="J140" s="225">
        <f>ROUND(I140*H140,2)</f>
        <v>0</v>
      </c>
      <c r="K140" s="221" t="s">
        <v>151</v>
      </c>
      <c r="L140" s="39"/>
      <c r="M140" s="226" t="s">
        <v>1</v>
      </c>
      <c r="N140" s="227" t="s">
        <v>40</v>
      </c>
      <c r="O140" s="8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152</v>
      </c>
      <c r="AT140" s="230" t="s">
        <v>147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566</v>
      </c>
    </row>
    <row r="141" spans="2:65" s="1" customFormat="1" ht="24" customHeight="1">
      <c r="B141" s="34"/>
      <c r="C141" s="219" t="s">
        <v>567</v>
      </c>
      <c r="D141" s="219" t="s">
        <v>147</v>
      </c>
      <c r="E141" s="220" t="s">
        <v>202</v>
      </c>
      <c r="F141" s="221" t="s">
        <v>203</v>
      </c>
      <c r="G141" s="222" t="s">
        <v>199</v>
      </c>
      <c r="H141" s="223">
        <v>0.285</v>
      </c>
      <c r="I141" s="224"/>
      <c r="J141" s="225">
        <f>ROUND(I141*H141,2)</f>
        <v>0</v>
      </c>
      <c r="K141" s="221" t="s">
        <v>151</v>
      </c>
      <c r="L141" s="39"/>
      <c r="M141" s="226" t="s">
        <v>1</v>
      </c>
      <c r="N141" s="227" t="s">
        <v>40</v>
      </c>
      <c r="O141" s="8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152</v>
      </c>
      <c r="AT141" s="230" t="s">
        <v>147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568</v>
      </c>
    </row>
    <row r="142" spans="2:63" s="11" customFormat="1" ht="22.8" customHeight="1">
      <c r="B142" s="203"/>
      <c r="C142" s="204"/>
      <c r="D142" s="205" t="s">
        <v>74</v>
      </c>
      <c r="E142" s="217" t="s">
        <v>205</v>
      </c>
      <c r="F142" s="217" t="s">
        <v>206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SUM(P143:P149)</f>
        <v>0</v>
      </c>
      <c r="Q142" s="211"/>
      <c r="R142" s="212">
        <f>SUM(R143:R149)</f>
        <v>0</v>
      </c>
      <c r="S142" s="211"/>
      <c r="T142" s="213">
        <f>SUM(T143:T149)</f>
        <v>0.5676</v>
      </c>
      <c r="AR142" s="214" t="s">
        <v>83</v>
      </c>
      <c r="AT142" s="215" t="s">
        <v>74</v>
      </c>
      <c r="AU142" s="215" t="s">
        <v>83</v>
      </c>
      <c r="AY142" s="214" t="s">
        <v>144</v>
      </c>
      <c r="BK142" s="216">
        <f>SUM(BK143:BK149)</f>
        <v>0</v>
      </c>
    </row>
    <row r="143" spans="2:65" s="1" customFormat="1" ht="24" customHeight="1">
      <c r="B143" s="34"/>
      <c r="C143" s="219" t="s">
        <v>238</v>
      </c>
      <c r="D143" s="219" t="s">
        <v>147</v>
      </c>
      <c r="E143" s="220" t="s">
        <v>569</v>
      </c>
      <c r="F143" s="221" t="s">
        <v>570</v>
      </c>
      <c r="G143" s="222" t="s">
        <v>150</v>
      </c>
      <c r="H143" s="223">
        <v>13</v>
      </c>
      <c r="I143" s="224"/>
      <c r="J143" s="225">
        <f>ROUND(I143*H143,2)</f>
        <v>0</v>
      </c>
      <c r="K143" s="221" t="s">
        <v>151</v>
      </c>
      <c r="L143" s="39"/>
      <c r="M143" s="226" t="s">
        <v>1</v>
      </c>
      <c r="N143" s="227" t="s">
        <v>40</v>
      </c>
      <c r="O143" s="82"/>
      <c r="P143" s="228">
        <f>O143*H143</f>
        <v>0</v>
      </c>
      <c r="Q143" s="228">
        <v>0</v>
      </c>
      <c r="R143" s="228">
        <f>Q143*H143</f>
        <v>0</v>
      </c>
      <c r="S143" s="228">
        <v>0.00213</v>
      </c>
      <c r="T143" s="229">
        <f>S143*H143</f>
        <v>0.02769</v>
      </c>
      <c r="AR143" s="230" t="s">
        <v>152</v>
      </c>
      <c r="AT143" s="230" t="s">
        <v>147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571</v>
      </c>
    </row>
    <row r="144" spans="2:65" s="1" customFormat="1" ht="24" customHeight="1">
      <c r="B144" s="34"/>
      <c r="C144" s="219" t="s">
        <v>386</v>
      </c>
      <c r="D144" s="219" t="s">
        <v>147</v>
      </c>
      <c r="E144" s="220" t="s">
        <v>572</v>
      </c>
      <c r="F144" s="221" t="s">
        <v>573</v>
      </c>
      <c r="G144" s="222" t="s">
        <v>150</v>
      </c>
      <c r="H144" s="223">
        <v>30</v>
      </c>
      <c r="I144" s="224"/>
      <c r="J144" s="225">
        <f>ROUND(I144*H144,2)</f>
        <v>0</v>
      </c>
      <c r="K144" s="221" t="s">
        <v>151</v>
      </c>
      <c r="L144" s="39"/>
      <c r="M144" s="226" t="s">
        <v>1</v>
      </c>
      <c r="N144" s="227" t="s">
        <v>40</v>
      </c>
      <c r="O144" s="82"/>
      <c r="P144" s="228">
        <f>O144*H144</f>
        <v>0</v>
      </c>
      <c r="Q144" s="228">
        <v>0</v>
      </c>
      <c r="R144" s="228">
        <f>Q144*H144</f>
        <v>0</v>
      </c>
      <c r="S144" s="228">
        <v>0.00497</v>
      </c>
      <c r="T144" s="229">
        <f>S144*H144</f>
        <v>0.14909999999999998</v>
      </c>
      <c r="AR144" s="230" t="s">
        <v>152</v>
      </c>
      <c r="AT144" s="230" t="s">
        <v>147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574</v>
      </c>
    </row>
    <row r="145" spans="2:65" s="1" customFormat="1" ht="24" customHeight="1">
      <c r="B145" s="34"/>
      <c r="C145" s="219" t="s">
        <v>433</v>
      </c>
      <c r="D145" s="219" t="s">
        <v>147</v>
      </c>
      <c r="E145" s="220" t="s">
        <v>208</v>
      </c>
      <c r="F145" s="221" t="s">
        <v>209</v>
      </c>
      <c r="G145" s="222" t="s">
        <v>150</v>
      </c>
      <c r="H145" s="223">
        <v>56</v>
      </c>
      <c r="I145" s="224"/>
      <c r="J145" s="225">
        <f>ROUND(I145*H145,2)</f>
        <v>0</v>
      </c>
      <c r="K145" s="221" t="s">
        <v>151</v>
      </c>
      <c r="L145" s="39"/>
      <c r="M145" s="226" t="s">
        <v>1</v>
      </c>
      <c r="N145" s="227" t="s">
        <v>40</v>
      </c>
      <c r="O145" s="82"/>
      <c r="P145" s="228">
        <f>O145*H145</f>
        <v>0</v>
      </c>
      <c r="Q145" s="228">
        <v>0</v>
      </c>
      <c r="R145" s="228">
        <f>Q145*H145</f>
        <v>0</v>
      </c>
      <c r="S145" s="228">
        <v>0.0067</v>
      </c>
      <c r="T145" s="229">
        <f>S145*H145</f>
        <v>0.37520000000000003</v>
      </c>
      <c r="AR145" s="230" t="s">
        <v>152</v>
      </c>
      <c r="AT145" s="230" t="s">
        <v>147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575</v>
      </c>
    </row>
    <row r="146" spans="2:65" s="1" customFormat="1" ht="16.5" customHeight="1">
      <c r="B146" s="34"/>
      <c r="C146" s="219" t="s">
        <v>246</v>
      </c>
      <c r="D146" s="219" t="s">
        <v>147</v>
      </c>
      <c r="E146" s="220" t="s">
        <v>576</v>
      </c>
      <c r="F146" s="221" t="s">
        <v>577</v>
      </c>
      <c r="G146" s="222" t="s">
        <v>214</v>
      </c>
      <c r="H146" s="223">
        <v>4</v>
      </c>
      <c r="I146" s="224"/>
      <c r="J146" s="225">
        <f>ROUND(I146*H146,2)</f>
        <v>0</v>
      </c>
      <c r="K146" s="221" t="s">
        <v>151</v>
      </c>
      <c r="L146" s="39"/>
      <c r="M146" s="226" t="s">
        <v>1</v>
      </c>
      <c r="N146" s="227" t="s">
        <v>40</v>
      </c>
      <c r="O146" s="82"/>
      <c r="P146" s="228">
        <f>O146*H146</f>
        <v>0</v>
      </c>
      <c r="Q146" s="228">
        <v>0</v>
      </c>
      <c r="R146" s="228">
        <f>Q146*H146</f>
        <v>0</v>
      </c>
      <c r="S146" s="228">
        <v>0.00053</v>
      </c>
      <c r="T146" s="229">
        <f>S146*H146</f>
        <v>0.00212</v>
      </c>
      <c r="AR146" s="230" t="s">
        <v>152</v>
      </c>
      <c r="AT146" s="230" t="s">
        <v>147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578</v>
      </c>
    </row>
    <row r="147" spans="2:65" s="1" customFormat="1" ht="16.5" customHeight="1">
      <c r="B147" s="34"/>
      <c r="C147" s="219" t="s">
        <v>250</v>
      </c>
      <c r="D147" s="219" t="s">
        <v>147</v>
      </c>
      <c r="E147" s="220" t="s">
        <v>579</v>
      </c>
      <c r="F147" s="221" t="s">
        <v>580</v>
      </c>
      <c r="G147" s="222" t="s">
        <v>214</v>
      </c>
      <c r="H147" s="223">
        <v>7</v>
      </c>
      <c r="I147" s="224"/>
      <c r="J147" s="225">
        <f>ROUND(I147*H147,2)</f>
        <v>0</v>
      </c>
      <c r="K147" s="221" t="s">
        <v>151</v>
      </c>
      <c r="L147" s="39"/>
      <c r="M147" s="226" t="s">
        <v>1</v>
      </c>
      <c r="N147" s="227" t="s">
        <v>40</v>
      </c>
      <c r="O147" s="82"/>
      <c r="P147" s="228">
        <f>O147*H147</f>
        <v>0</v>
      </c>
      <c r="Q147" s="228">
        <v>0</v>
      </c>
      <c r="R147" s="228">
        <f>Q147*H147</f>
        <v>0</v>
      </c>
      <c r="S147" s="228">
        <v>0.00123</v>
      </c>
      <c r="T147" s="229">
        <f>S147*H147</f>
        <v>0.00861</v>
      </c>
      <c r="AR147" s="230" t="s">
        <v>152</v>
      </c>
      <c r="AT147" s="230" t="s">
        <v>147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581</v>
      </c>
    </row>
    <row r="148" spans="2:65" s="1" customFormat="1" ht="16.5" customHeight="1">
      <c r="B148" s="34"/>
      <c r="C148" s="219" t="s">
        <v>364</v>
      </c>
      <c r="D148" s="219" t="s">
        <v>147</v>
      </c>
      <c r="E148" s="220" t="s">
        <v>212</v>
      </c>
      <c r="F148" s="221" t="s">
        <v>213</v>
      </c>
      <c r="G148" s="222" t="s">
        <v>214</v>
      </c>
      <c r="H148" s="223">
        <v>2</v>
      </c>
      <c r="I148" s="224"/>
      <c r="J148" s="225">
        <f>ROUND(I148*H148,2)</f>
        <v>0</v>
      </c>
      <c r="K148" s="221" t="s">
        <v>151</v>
      </c>
      <c r="L148" s="39"/>
      <c r="M148" s="226" t="s">
        <v>1</v>
      </c>
      <c r="N148" s="227" t="s">
        <v>40</v>
      </c>
      <c r="O148" s="82"/>
      <c r="P148" s="228">
        <f>O148*H148</f>
        <v>0</v>
      </c>
      <c r="Q148" s="228">
        <v>0</v>
      </c>
      <c r="R148" s="228">
        <f>Q148*H148</f>
        <v>0</v>
      </c>
      <c r="S148" s="228">
        <v>0.00244</v>
      </c>
      <c r="T148" s="229">
        <f>S148*H148</f>
        <v>0.00488</v>
      </c>
      <c r="AR148" s="230" t="s">
        <v>152</v>
      </c>
      <c r="AT148" s="230" t="s">
        <v>147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582</v>
      </c>
    </row>
    <row r="149" spans="2:65" s="1" customFormat="1" ht="24" customHeight="1">
      <c r="B149" s="34"/>
      <c r="C149" s="219" t="s">
        <v>368</v>
      </c>
      <c r="D149" s="219" t="s">
        <v>147</v>
      </c>
      <c r="E149" s="220" t="s">
        <v>217</v>
      </c>
      <c r="F149" s="221" t="s">
        <v>218</v>
      </c>
      <c r="G149" s="222" t="s">
        <v>199</v>
      </c>
      <c r="H149" s="223">
        <v>0.3</v>
      </c>
      <c r="I149" s="224"/>
      <c r="J149" s="225">
        <f>ROUND(I149*H149,2)</f>
        <v>0</v>
      </c>
      <c r="K149" s="221" t="s">
        <v>151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583</v>
      </c>
    </row>
    <row r="150" spans="2:63" s="11" customFormat="1" ht="22.8" customHeight="1">
      <c r="B150" s="203"/>
      <c r="C150" s="204"/>
      <c r="D150" s="205" t="s">
        <v>74</v>
      </c>
      <c r="E150" s="217" t="s">
        <v>220</v>
      </c>
      <c r="F150" s="217" t="s">
        <v>221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SUM(P151:P165)</f>
        <v>0</v>
      </c>
      <c r="Q150" s="211"/>
      <c r="R150" s="212">
        <f>SUM(R151:R165)</f>
        <v>0.23884999999999995</v>
      </c>
      <c r="S150" s="211"/>
      <c r="T150" s="213">
        <f>SUM(T151:T165)</f>
        <v>0</v>
      </c>
      <c r="AR150" s="214" t="s">
        <v>85</v>
      </c>
      <c r="AT150" s="215" t="s">
        <v>74</v>
      </c>
      <c r="AU150" s="215" t="s">
        <v>83</v>
      </c>
      <c r="AY150" s="214" t="s">
        <v>144</v>
      </c>
      <c r="BK150" s="216">
        <f>SUM(BK151:BK165)</f>
        <v>0</v>
      </c>
    </row>
    <row r="151" spans="2:65" s="1" customFormat="1" ht="24" customHeight="1">
      <c r="B151" s="34"/>
      <c r="C151" s="219" t="s">
        <v>584</v>
      </c>
      <c r="D151" s="219" t="s">
        <v>147</v>
      </c>
      <c r="E151" s="220" t="s">
        <v>585</v>
      </c>
      <c r="F151" s="221" t="s">
        <v>586</v>
      </c>
      <c r="G151" s="222" t="s">
        <v>312</v>
      </c>
      <c r="H151" s="223">
        <v>20</v>
      </c>
      <c r="I151" s="224"/>
      <c r="J151" s="225">
        <f>ROUND(I151*H151,2)</f>
        <v>0</v>
      </c>
      <c r="K151" s="221" t="s">
        <v>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587</v>
      </c>
    </row>
    <row r="152" spans="2:65" s="1" customFormat="1" ht="24" customHeight="1">
      <c r="B152" s="34"/>
      <c r="C152" s="219" t="s">
        <v>226</v>
      </c>
      <c r="D152" s="219" t="s">
        <v>147</v>
      </c>
      <c r="E152" s="220" t="s">
        <v>588</v>
      </c>
      <c r="F152" s="221" t="s">
        <v>589</v>
      </c>
      <c r="G152" s="222" t="s">
        <v>150</v>
      </c>
      <c r="H152" s="223">
        <v>13</v>
      </c>
      <c r="I152" s="224"/>
      <c r="J152" s="225">
        <f>ROUND(I152*H152,2)</f>
        <v>0</v>
      </c>
      <c r="K152" s="221" t="s">
        <v>151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0.00091</v>
      </c>
      <c r="R152" s="228">
        <f>Q152*H152</f>
        <v>0.01183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590</v>
      </c>
    </row>
    <row r="153" spans="2:65" s="1" customFormat="1" ht="24" customHeight="1">
      <c r="B153" s="34"/>
      <c r="C153" s="219" t="s">
        <v>222</v>
      </c>
      <c r="D153" s="219" t="s">
        <v>147</v>
      </c>
      <c r="E153" s="220" t="s">
        <v>591</v>
      </c>
      <c r="F153" s="221" t="s">
        <v>592</v>
      </c>
      <c r="G153" s="222" t="s">
        <v>150</v>
      </c>
      <c r="H153" s="223">
        <v>30</v>
      </c>
      <c r="I153" s="224"/>
      <c r="J153" s="225">
        <f>ROUND(I153*H153,2)</f>
        <v>0</v>
      </c>
      <c r="K153" s="221" t="s">
        <v>151</v>
      </c>
      <c r="L153" s="39"/>
      <c r="M153" s="226" t="s">
        <v>1</v>
      </c>
      <c r="N153" s="227" t="s">
        <v>40</v>
      </c>
      <c r="O153" s="82"/>
      <c r="P153" s="228">
        <f>O153*H153</f>
        <v>0</v>
      </c>
      <c r="Q153" s="228">
        <v>0.0015</v>
      </c>
      <c r="R153" s="228">
        <f>Q153*H153</f>
        <v>0.045</v>
      </c>
      <c r="S153" s="228">
        <v>0</v>
      </c>
      <c r="T153" s="229">
        <f>S153*H153</f>
        <v>0</v>
      </c>
      <c r="AR153" s="230" t="s">
        <v>152</v>
      </c>
      <c r="AT153" s="230" t="s">
        <v>147</v>
      </c>
      <c r="AU153" s="230" t="s">
        <v>85</v>
      </c>
      <c r="AY153" s="13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83</v>
      </c>
      <c r="BK153" s="231">
        <f>ROUND(I153*H153,2)</f>
        <v>0</v>
      </c>
      <c r="BL153" s="13" t="s">
        <v>152</v>
      </c>
      <c r="BM153" s="230" t="s">
        <v>593</v>
      </c>
    </row>
    <row r="154" spans="2:65" s="1" customFormat="1" ht="24" customHeight="1">
      <c r="B154" s="34"/>
      <c r="C154" s="219" t="s">
        <v>594</v>
      </c>
      <c r="D154" s="219" t="s">
        <v>147</v>
      </c>
      <c r="E154" s="220" t="s">
        <v>595</v>
      </c>
      <c r="F154" s="221" t="s">
        <v>596</v>
      </c>
      <c r="G154" s="222" t="s">
        <v>150</v>
      </c>
      <c r="H154" s="223">
        <v>56</v>
      </c>
      <c r="I154" s="224"/>
      <c r="J154" s="225">
        <f>ROUND(I154*H154,2)</f>
        <v>0</v>
      </c>
      <c r="K154" s="221" t="s">
        <v>151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0.00261</v>
      </c>
      <c r="R154" s="228">
        <f>Q154*H154</f>
        <v>0.14615999999999998</v>
      </c>
      <c r="S154" s="228">
        <v>0</v>
      </c>
      <c r="T154" s="229">
        <f>S154*H154</f>
        <v>0</v>
      </c>
      <c r="AR154" s="230" t="s">
        <v>152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152</v>
      </c>
      <c r="BM154" s="230" t="s">
        <v>597</v>
      </c>
    </row>
    <row r="155" spans="2:65" s="1" customFormat="1" ht="24" customHeight="1">
      <c r="B155" s="34"/>
      <c r="C155" s="219" t="s">
        <v>598</v>
      </c>
      <c r="D155" s="219" t="s">
        <v>147</v>
      </c>
      <c r="E155" s="220" t="s">
        <v>599</v>
      </c>
      <c r="F155" s="221" t="s">
        <v>600</v>
      </c>
      <c r="G155" s="222" t="s">
        <v>214</v>
      </c>
      <c r="H155" s="223">
        <v>2</v>
      </c>
      <c r="I155" s="224"/>
      <c r="J155" s="225">
        <f>ROUND(I155*H155,2)</f>
        <v>0</v>
      </c>
      <c r="K155" s="221" t="s">
        <v>151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0.00076</v>
      </c>
      <c r="R155" s="228">
        <f>Q155*H155</f>
        <v>0.00152</v>
      </c>
      <c r="S155" s="228">
        <v>0</v>
      </c>
      <c r="T155" s="229">
        <f>S155*H155</f>
        <v>0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601</v>
      </c>
    </row>
    <row r="156" spans="2:65" s="1" customFormat="1" ht="16.5" customHeight="1">
      <c r="B156" s="34"/>
      <c r="C156" s="219" t="s">
        <v>602</v>
      </c>
      <c r="D156" s="219" t="s">
        <v>147</v>
      </c>
      <c r="E156" s="220" t="s">
        <v>603</v>
      </c>
      <c r="F156" s="221" t="s">
        <v>408</v>
      </c>
      <c r="G156" s="222" t="s">
        <v>214</v>
      </c>
      <c r="H156" s="223">
        <v>2</v>
      </c>
      <c r="I156" s="224"/>
      <c r="J156" s="225">
        <f>ROUND(I156*H156,2)</f>
        <v>0</v>
      </c>
      <c r="K156" s="221" t="s">
        <v>151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0.00168</v>
      </c>
      <c r="R156" s="228">
        <f>Q156*H156</f>
        <v>0.00336</v>
      </c>
      <c r="S156" s="228">
        <v>0</v>
      </c>
      <c r="T156" s="229">
        <f>S156*H156</f>
        <v>0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604</v>
      </c>
    </row>
    <row r="157" spans="2:65" s="1" customFormat="1" ht="24" customHeight="1">
      <c r="B157" s="34"/>
      <c r="C157" s="219" t="s">
        <v>605</v>
      </c>
      <c r="D157" s="219" t="s">
        <v>147</v>
      </c>
      <c r="E157" s="220" t="s">
        <v>606</v>
      </c>
      <c r="F157" s="221" t="s">
        <v>607</v>
      </c>
      <c r="G157" s="222" t="s">
        <v>214</v>
      </c>
      <c r="H157" s="223">
        <v>4</v>
      </c>
      <c r="I157" s="224"/>
      <c r="J157" s="225">
        <f>ROUND(I157*H157,2)</f>
        <v>0</v>
      </c>
      <c r="K157" s="221" t="s">
        <v>151</v>
      </c>
      <c r="L157" s="39"/>
      <c r="M157" s="226" t="s">
        <v>1</v>
      </c>
      <c r="N157" s="227" t="s">
        <v>40</v>
      </c>
      <c r="O157" s="82"/>
      <c r="P157" s="228">
        <f>O157*H157</f>
        <v>0</v>
      </c>
      <c r="Q157" s="228">
        <v>0.0004</v>
      </c>
      <c r="R157" s="228">
        <f>Q157*H157</f>
        <v>0.0016</v>
      </c>
      <c r="S157" s="228">
        <v>0</v>
      </c>
      <c r="T157" s="229">
        <f>S157*H157</f>
        <v>0</v>
      </c>
      <c r="AR157" s="230" t="s">
        <v>152</v>
      </c>
      <c r="AT157" s="230" t="s">
        <v>147</v>
      </c>
      <c r="AU157" s="230" t="s">
        <v>85</v>
      </c>
      <c r="AY157" s="13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83</v>
      </c>
      <c r="BK157" s="231">
        <f>ROUND(I157*H157,2)</f>
        <v>0</v>
      </c>
      <c r="BL157" s="13" t="s">
        <v>152</v>
      </c>
      <c r="BM157" s="230" t="s">
        <v>608</v>
      </c>
    </row>
    <row r="158" spans="2:65" s="1" customFormat="1" ht="24" customHeight="1">
      <c r="B158" s="34"/>
      <c r="C158" s="219" t="s">
        <v>609</v>
      </c>
      <c r="D158" s="219" t="s">
        <v>147</v>
      </c>
      <c r="E158" s="220" t="s">
        <v>610</v>
      </c>
      <c r="F158" s="221" t="s">
        <v>611</v>
      </c>
      <c r="G158" s="222" t="s">
        <v>214</v>
      </c>
      <c r="H158" s="223">
        <v>7</v>
      </c>
      <c r="I158" s="224"/>
      <c r="J158" s="225">
        <f>ROUND(I158*H158,2)</f>
        <v>0</v>
      </c>
      <c r="K158" s="221" t="s">
        <v>151</v>
      </c>
      <c r="L158" s="39"/>
      <c r="M158" s="226" t="s">
        <v>1</v>
      </c>
      <c r="N158" s="227" t="s">
        <v>40</v>
      </c>
      <c r="O158" s="82"/>
      <c r="P158" s="228">
        <f>O158*H158</f>
        <v>0</v>
      </c>
      <c r="Q158" s="228">
        <v>0.0008</v>
      </c>
      <c r="R158" s="228">
        <f>Q158*H158</f>
        <v>0.0056</v>
      </c>
      <c r="S158" s="228">
        <v>0</v>
      </c>
      <c r="T158" s="229">
        <f>S158*H158</f>
        <v>0</v>
      </c>
      <c r="AR158" s="230" t="s">
        <v>152</v>
      </c>
      <c r="AT158" s="230" t="s">
        <v>147</v>
      </c>
      <c r="AU158" s="230" t="s">
        <v>85</v>
      </c>
      <c r="AY158" s="13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83</v>
      </c>
      <c r="BK158" s="231">
        <f>ROUND(I158*H158,2)</f>
        <v>0</v>
      </c>
      <c r="BL158" s="13" t="s">
        <v>152</v>
      </c>
      <c r="BM158" s="230" t="s">
        <v>612</v>
      </c>
    </row>
    <row r="159" spans="2:65" s="1" customFormat="1" ht="24" customHeight="1">
      <c r="B159" s="34"/>
      <c r="C159" s="219" t="s">
        <v>613</v>
      </c>
      <c r="D159" s="219" t="s">
        <v>147</v>
      </c>
      <c r="E159" s="220" t="s">
        <v>227</v>
      </c>
      <c r="F159" s="221" t="s">
        <v>228</v>
      </c>
      <c r="G159" s="222" t="s">
        <v>214</v>
      </c>
      <c r="H159" s="223">
        <v>2</v>
      </c>
      <c r="I159" s="224"/>
      <c r="J159" s="225">
        <f>ROUND(I159*H159,2)</f>
        <v>0</v>
      </c>
      <c r="K159" s="221" t="s">
        <v>151</v>
      </c>
      <c r="L159" s="39"/>
      <c r="M159" s="226" t="s">
        <v>1</v>
      </c>
      <c r="N159" s="227" t="s">
        <v>40</v>
      </c>
      <c r="O159" s="82"/>
      <c r="P159" s="228">
        <f>O159*H159</f>
        <v>0</v>
      </c>
      <c r="Q159" s="228">
        <v>0.00182</v>
      </c>
      <c r="R159" s="228">
        <f>Q159*H159</f>
        <v>0.00364</v>
      </c>
      <c r="S159" s="228">
        <v>0</v>
      </c>
      <c r="T159" s="229">
        <f>S159*H159</f>
        <v>0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614</v>
      </c>
    </row>
    <row r="160" spans="2:65" s="1" customFormat="1" ht="16.5" customHeight="1">
      <c r="B160" s="34"/>
      <c r="C160" s="219" t="s">
        <v>201</v>
      </c>
      <c r="D160" s="219" t="s">
        <v>147</v>
      </c>
      <c r="E160" s="220" t="s">
        <v>615</v>
      </c>
      <c r="F160" s="221" t="s">
        <v>616</v>
      </c>
      <c r="G160" s="222" t="s">
        <v>214</v>
      </c>
      <c r="H160" s="223">
        <v>4</v>
      </c>
      <c r="I160" s="224"/>
      <c r="J160" s="225">
        <f>ROUND(I160*H160,2)</f>
        <v>0</v>
      </c>
      <c r="K160" s="221" t="s">
        <v>151</v>
      </c>
      <c r="L160" s="39"/>
      <c r="M160" s="226" t="s">
        <v>1</v>
      </c>
      <c r="N160" s="227" t="s">
        <v>40</v>
      </c>
      <c r="O160" s="82"/>
      <c r="P160" s="228">
        <f>O160*H160</f>
        <v>0</v>
      </c>
      <c r="Q160" s="228">
        <v>2E-05</v>
      </c>
      <c r="R160" s="228">
        <f>Q160*H160</f>
        <v>8E-05</v>
      </c>
      <c r="S160" s="228">
        <v>0</v>
      </c>
      <c r="T160" s="229">
        <f>S160*H160</f>
        <v>0</v>
      </c>
      <c r="AR160" s="230" t="s">
        <v>152</v>
      </c>
      <c r="AT160" s="230" t="s">
        <v>147</v>
      </c>
      <c r="AU160" s="230" t="s">
        <v>85</v>
      </c>
      <c r="AY160" s="13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83</v>
      </c>
      <c r="BK160" s="231">
        <f>ROUND(I160*H160,2)</f>
        <v>0</v>
      </c>
      <c r="BL160" s="13" t="s">
        <v>152</v>
      </c>
      <c r="BM160" s="230" t="s">
        <v>617</v>
      </c>
    </row>
    <row r="161" spans="2:65" s="1" customFormat="1" ht="16.5" customHeight="1">
      <c r="B161" s="34"/>
      <c r="C161" s="219" t="s">
        <v>175</v>
      </c>
      <c r="D161" s="219" t="s">
        <v>147</v>
      </c>
      <c r="E161" s="220" t="s">
        <v>618</v>
      </c>
      <c r="F161" s="221" t="s">
        <v>619</v>
      </c>
      <c r="G161" s="222" t="s">
        <v>214</v>
      </c>
      <c r="H161" s="223">
        <v>7</v>
      </c>
      <c r="I161" s="224"/>
      <c r="J161" s="225">
        <f>ROUND(I161*H161,2)</f>
        <v>0</v>
      </c>
      <c r="K161" s="221" t="s">
        <v>151</v>
      </c>
      <c r="L161" s="39"/>
      <c r="M161" s="226" t="s">
        <v>1</v>
      </c>
      <c r="N161" s="227" t="s">
        <v>40</v>
      </c>
      <c r="O161" s="82"/>
      <c r="P161" s="228">
        <f>O161*H161</f>
        <v>0</v>
      </c>
      <c r="Q161" s="228">
        <v>2E-05</v>
      </c>
      <c r="R161" s="228">
        <f>Q161*H161</f>
        <v>0.00014000000000000001</v>
      </c>
      <c r="S161" s="228">
        <v>0</v>
      </c>
      <c r="T161" s="229">
        <f>S161*H161</f>
        <v>0</v>
      </c>
      <c r="AR161" s="230" t="s">
        <v>152</v>
      </c>
      <c r="AT161" s="230" t="s">
        <v>147</v>
      </c>
      <c r="AU161" s="230" t="s">
        <v>85</v>
      </c>
      <c r="AY161" s="13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83</v>
      </c>
      <c r="BK161" s="231">
        <f>ROUND(I161*H161,2)</f>
        <v>0</v>
      </c>
      <c r="BL161" s="13" t="s">
        <v>152</v>
      </c>
      <c r="BM161" s="230" t="s">
        <v>620</v>
      </c>
    </row>
    <row r="162" spans="2:65" s="1" customFormat="1" ht="16.5" customHeight="1">
      <c r="B162" s="34"/>
      <c r="C162" s="219" t="s">
        <v>196</v>
      </c>
      <c r="D162" s="219" t="s">
        <v>147</v>
      </c>
      <c r="E162" s="220" t="s">
        <v>243</v>
      </c>
      <c r="F162" s="221" t="s">
        <v>244</v>
      </c>
      <c r="G162" s="222" t="s">
        <v>214</v>
      </c>
      <c r="H162" s="223">
        <v>6</v>
      </c>
      <c r="I162" s="224"/>
      <c r="J162" s="225">
        <f>ROUND(I162*H162,2)</f>
        <v>0</v>
      </c>
      <c r="K162" s="221" t="s">
        <v>151</v>
      </c>
      <c r="L162" s="39"/>
      <c r="M162" s="226" t="s">
        <v>1</v>
      </c>
      <c r="N162" s="227" t="s">
        <v>40</v>
      </c>
      <c r="O162" s="82"/>
      <c r="P162" s="228">
        <f>O162*H162</f>
        <v>0</v>
      </c>
      <c r="Q162" s="228">
        <v>2E-05</v>
      </c>
      <c r="R162" s="228">
        <f>Q162*H162</f>
        <v>0.00012000000000000002</v>
      </c>
      <c r="S162" s="228">
        <v>0</v>
      </c>
      <c r="T162" s="229">
        <f>S162*H162</f>
        <v>0</v>
      </c>
      <c r="AR162" s="230" t="s">
        <v>152</v>
      </c>
      <c r="AT162" s="230" t="s">
        <v>147</v>
      </c>
      <c r="AU162" s="230" t="s">
        <v>85</v>
      </c>
      <c r="AY162" s="13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83</v>
      </c>
      <c r="BK162" s="231">
        <f>ROUND(I162*H162,2)</f>
        <v>0</v>
      </c>
      <c r="BL162" s="13" t="s">
        <v>152</v>
      </c>
      <c r="BM162" s="230" t="s">
        <v>621</v>
      </c>
    </row>
    <row r="163" spans="2:65" s="1" customFormat="1" ht="24" customHeight="1">
      <c r="B163" s="34"/>
      <c r="C163" s="219" t="s">
        <v>622</v>
      </c>
      <c r="D163" s="219" t="s">
        <v>147</v>
      </c>
      <c r="E163" s="220" t="s">
        <v>231</v>
      </c>
      <c r="F163" s="221" t="s">
        <v>232</v>
      </c>
      <c r="G163" s="222" t="s">
        <v>150</v>
      </c>
      <c r="H163" s="223">
        <v>99</v>
      </c>
      <c r="I163" s="224"/>
      <c r="J163" s="225">
        <f>ROUND(I163*H163,2)</f>
        <v>0</v>
      </c>
      <c r="K163" s="221" t="s">
        <v>151</v>
      </c>
      <c r="L163" s="39"/>
      <c r="M163" s="226" t="s">
        <v>1</v>
      </c>
      <c r="N163" s="227" t="s">
        <v>40</v>
      </c>
      <c r="O163" s="82"/>
      <c r="P163" s="228">
        <f>O163*H163</f>
        <v>0</v>
      </c>
      <c r="Q163" s="228">
        <v>0.00019</v>
      </c>
      <c r="R163" s="228">
        <f>Q163*H163</f>
        <v>0.01881</v>
      </c>
      <c r="S163" s="228">
        <v>0</v>
      </c>
      <c r="T163" s="229">
        <f>S163*H163</f>
        <v>0</v>
      </c>
      <c r="AR163" s="230" t="s">
        <v>152</v>
      </c>
      <c r="AT163" s="230" t="s">
        <v>147</v>
      </c>
      <c r="AU163" s="230" t="s">
        <v>85</v>
      </c>
      <c r="AY163" s="13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83</v>
      </c>
      <c r="BK163" s="231">
        <f>ROUND(I163*H163,2)</f>
        <v>0</v>
      </c>
      <c r="BL163" s="13" t="s">
        <v>152</v>
      </c>
      <c r="BM163" s="230" t="s">
        <v>623</v>
      </c>
    </row>
    <row r="164" spans="2:65" s="1" customFormat="1" ht="16.5" customHeight="1">
      <c r="B164" s="34"/>
      <c r="C164" s="219" t="s">
        <v>624</v>
      </c>
      <c r="D164" s="219" t="s">
        <v>147</v>
      </c>
      <c r="E164" s="220" t="s">
        <v>235</v>
      </c>
      <c r="F164" s="221" t="s">
        <v>236</v>
      </c>
      <c r="G164" s="222" t="s">
        <v>150</v>
      </c>
      <c r="H164" s="223">
        <v>99</v>
      </c>
      <c r="I164" s="224"/>
      <c r="J164" s="225">
        <f>ROUND(I164*H164,2)</f>
        <v>0</v>
      </c>
      <c r="K164" s="221" t="s">
        <v>151</v>
      </c>
      <c r="L164" s="39"/>
      <c r="M164" s="226" t="s">
        <v>1</v>
      </c>
      <c r="N164" s="227" t="s">
        <v>40</v>
      </c>
      <c r="O164" s="82"/>
      <c r="P164" s="228">
        <f>O164*H164</f>
        <v>0</v>
      </c>
      <c r="Q164" s="228">
        <v>1E-05</v>
      </c>
      <c r="R164" s="228">
        <f>Q164*H164</f>
        <v>0.00099</v>
      </c>
      <c r="S164" s="228">
        <v>0</v>
      </c>
      <c r="T164" s="229">
        <f>S164*H164</f>
        <v>0</v>
      </c>
      <c r="AR164" s="230" t="s">
        <v>152</v>
      </c>
      <c r="AT164" s="230" t="s">
        <v>147</v>
      </c>
      <c r="AU164" s="230" t="s">
        <v>85</v>
      </c>
      <c r="AY164" s="13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3" t="s">
        <v>83</v>
      </c>
      <c r="BK164" s="231">
        <f>ROUND(I164*H164,2)</f>
        <v>0</v>
      </c>
      <c r="BL164" s="13" t="s">
        <v>152</v>
      </c>
      <c r="BM164" s="230" t="s">
        <v>625</v>
      </c>
    </row>
    <row r="165" spans="2:65" s="1" customFormat="1" ht="24" customHeight="1">
      <c r="B165" s="34"/>
      <c r="C165" s="219" t="s">
        <v>414</v>
      </c>
      <c r="D165" s="219" t="s">
        <v>147</v>
      </c>
      <c r="E165" s="220" t="s">
        <v>247</v>
      </c>
      <c r="F165" s="221" t="s">
        <v>626</v>
      </c>
      <c r="G165" s="222" t="s">
        <v>199</v>
      </c>
      <c r="H165" s="223">
        <v>0.239</v>
      </c>
      <c r="I165" s="224"/>
      <c r="J165" s="225">
        <f>ROUND(I165*H165,2)</f>
        <v>0</v>
      </c>
      <c r="K165" s="221" t="s">
        <v>151</v>
      </c>
      <c r="L165" s="39"/>
      <c r="M165" s="226" t="s">
        <v>1</v>
      </c>
      <c r="N165" s="227" t="s">
        <v>40</v>
      </c>
      <c r="O165" s="8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230" t="s">
        <v>152</v>
      </c>
      <c r="AT165" s="230" t="s">
        <v>147</v>
      </c>
      <c r="AU165" s="230" t="s">
        <v>85</v>
      </c>
      <c r="AY165" s="13" t="s">
        <v>144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3" t="s">
        <v>83</v>
      </c>
      <c r="BK165" s="231">
        <f>ROUND(I165*H165,2)</f>
        <v>0</v>
      </c>
      <c r="BL165" s="13" t="s">
        <v>152</v>
      </c>
      <c r="BM165" s="230" t="s">
        <v>627</v>
      </c>
    </row>
    <row r="166" spans="2:63" s="11" customFormat="1" ht="22.8" customHeight="1">
      <c r="B166" s="203"/>
      <c r="C166" s="204"/>
      <c r="D166" s="205" t="s">
        <v>74</v>
      </c>
      <c r="E166" s="217" t="s">
        <v>254</v>
      </c>
      <c r="F166" s="217" t="s">
        <v>461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SUM(P167:P181)</f>
        <v>0</v>
      </c>
      <c r="Q166" s="211"/>
      <c r="R166" s="212">
        <f>SUM(R167:R181)</f>
        <v>0.01426</v>
      </c>
      <c r="S166" s="211"/>
      <c r="T166" s="213">
        <f>SUM(T167:T181)</f>
        <v>3.919190000000001</v>
      </c>
      <c r="AR166" s="214" t="s">
        <v>85</v>
      </c>
      <c r="AT166" s="215" t="s">
        <v>74</v>
      </c>
      <c r="AU166" s="215" t="s">
        <v>83</v>
      </c>
      <c r="AY166" s="214" t="s">
        <v>144</v>
      </c>
      <c r="BK166" s="216">
        <f>SUM(BK167:BK181)</f>
        <v>0</v>
      </c>
    </row>
    <row r="167" spans="2:65" s="1" customFormat="1" ht="24" customHeight="1">
      <c r="B167" s="34"/>
      <c r="C167" s="219" t="s">
        <v>83</v>
      </c>
      <c r="D167" s="219" t="s">
        <v>147</v>
      </c>
      <c r="E167" s="220" t="s">
        <v>257</v>
      </c>
      <c r="F167" s="221" t="s">
        <v>258</v>
      </c>
      <c r="G167" s="222" t="s">
        <v>150</v>
      </c>
      <c r="H167" s="223">
        <v>398</v>
      </c>
      <c r="I167" s="224"/>
      <c r="J167" s="225">
        <f>ROUND(I167*H167,2)</f>
        <v>0</v>
      </c>
      <c r="K167" s="221" t="s">
        <v>151</v>
      </c>
      <c r="L167" s="39"/>
      <c r="M167" s="226" t="s">
        <v>1</v>
      </c>
      <c r="N167" s="227" t="s">
        <v>40</v>
      </c>
      <c r="O167" s="82"/>
      <c r="P167" s="228">
        <f>O167*H167</f>
        <v>0</v>
      </c>
      <c r="Q167" s="228">
        <v>0</v>
      </c>
      <c r="R167" s="228">
        <f>Q167*H167</f>
        <v>0</v>
      </c>
      <c r="S167" s="228">
        <v>0.0053</v>
      </c>
      <c r="T167" s="229">
        <f>S167*H167</f>
        <v>2.1094</v>
      </c>
      <c r="AR167" s="230" t="s">
        <v>152</v>
      </c>
      <c r="AT167" s="230" t="s">
        <v>147</v>
      </c>
      <c r="AU167" s="230" t="s">
        <v>85</v>
      </c>
      <c r="AY167" s="13" t="s">
        <v>144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3" t="s">
        <v>83</v>
      </c>
      <c r="BK167" s="231">
        <f>ROUND(I167*H167,2)</f>
        <v>0</v>
      </c>
      <c r="BL167" s="13" t="s">
        <v>152</v>
      </c>
      <c r="BM167" s="230" t="s">
        <v>628</v>
      </c>
    </row>
    <row r="168" spans="2:65" s="1" customFormat="1" ht="16.5" customHeight="1">
      <c r="B168" s="34"/>
      <c r="C168" s="219" t="s">
        <v>465</v>
      </c>
      <c r="D168" s="219" t="s">
        <v>147</v>
      </c>
      <c r="E168" s="220" t="s">
        <v>265</v>
      </c>
      <c r="F168" s="221" t="s">
        <v>266</v>
      </c>
      <c r="G168" s="222" t="s">
        <v>150</v>
      </c>
      <c r="H168" s="223">
        <v>216</v>
      </c>
      <c r="I168" s="224"/>
      <c r="J168" s="225">
        <f>ROUND(I168*H168,2)</f>
        <v>0</v>
      </c>
      <c r="K168" s="221" t="s">
        <v>151</v>
      </c>
      <c r="L168" s="39"/>
      <c r="M168" s="226" t="s">
        <v>1</v>
      </c>
      <c r="N168" s="227" t="s">
        <v>40</v>
      </c>
      <c r="O168" s="82"/>
      <c r="P168" s="228">
        <f>O168*H168</f>
        <v>0</v>
      </c>
      <c r="Q168" s="228">
        <v>2E-05</v>
      </c>
      <c r="R168" s="228">
        <f>Q168*H168</f>
        <v>0.00432</v>
      </c>
      <c r="S168" s="228">
        <v>0.0032</v>
      </c>
      <c r="T168" s="229">
        <f>S168*H168</f>
        <v>0.6912</v>
      </c>
      <c r="AR168" s="230" t="s">
        <v>152</v>
      </c>
      <c r="AT168" s="230" t="s">
        <v>147</v>
      </c>
      <c r="AU168" s="230" t="s">
        <v>85</v>
      </c>
      <c r="AY168" s="13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3" t="s">
        <v>83</v>
      </c>
      <c r="BK168" s="231">
        <f>ROUND(I168*H168,2)</f>
        <v>0</v>
      </c>
      <c r="BL168" s="13" t="s">
        <v>152</v>
      </c>
      <c r="BM168" s="230" t="s">
        <v>629</v>
      </c>
    </row>
    <row r="169" spans="2:65" s="1" customFormat="1" ht="16.5" customHeight="1">
      <c r="B169" s="34"/>
      <c r="C169" s="219" t="s">
        <v>463</v>
      </c>
      <c r="D169" s="219" t="s">
        <v>147</v>
      </c>
      <c r="E169" s="220" t="s">
        <v>269</v>
      </c>
      <c r="F169" s="221" t="s">
        <v>270</v>
      </c>
      <c r="G169" s="222" t="s">
        <v>150</v>
      </c>
      <c r="H169" s="223">
        <v>108</v>
      </c>
      <c r="I169" s="224"/>
      <c r="J169" s="225">
        <f>ROUND(I169*H169,2)</f>
        <v>0</v>
      </c>
      <c r="K169" s="221" t="s">
        <v>151</v>
      </c>
      <c r="L169" s="39"/>
      <c r="M169" s="226" t="s">
        <v>1</v>
      </c>
      <c r="N169" s="227" t="s">
        <v>40</v>
      </c>
      <c r="O169" s="82"/>
      <c r="P169" s="228">
        <f>O169*H169</f>
        <v>0</v>
      </c>
      <c r="Q169" s="228">
        <v>5E-05</v>
      </c>
      <c r="R169" s="228">
        <f>Q169*H169</f>
        <v>0.0054</v>
      </c>
      <c r="S169" s="228">
        <v>0.00532</v>
      </c>
      <c r="T169" s="229">
        <f>S169*H169</f>
        <v>0.57456</v>
      </c>
      <c r="AR169" s="230" t="s">
        <v>152</v>
      </c>
      <c r="AT169" s="230" t="s">
        <v>147</v>
      </c>
      <c r="AU169" s="230" t="s">
        <v>85</v>
      </c>
      <c r="AY169" s="13" t="s">
        <v>144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3" t="s">
        <v>83</v>
      </c>
      <c r="BK169" s="231">
        <f>ROUND(I169*H169,2)</f>
        <v>0</v>
      </c>
      <c r="BL169" s="13" t="s">
        <v>152</v>
      </c>
      <c r="BM169" s="230" t="s">
        <v>630</v>
      </c>
    </row>
    <row r="170" spans="2:65" s="1" customFormat="1" ht="16.5" customHeight="1">
      <c r="B170" s="34"/>
      <c r="C170" s="219" t="s">
        <v>187</v>
      </c>
      <c r="D170" s="219" t="s">
        <v>147</v>
      </c>
      <c r="E170" s="220" t="s">
        <v>631</v>
      </c>
      <c r="F170" s="221" t="s">
        <v>632</v>
      </c>
      <c r="G170" s="222" t="s">
        <v>150</v>
      </c>
      <c r="H170" s="223">
        <v>16</v>
      </c>
      <c r="I170" s="224"/>
      <c r="J170" s="225">
        <f>ROUND(I170*H170,2)</f>
        <v>0</v>
      </c>
      <c r="K170" s="221" t="s">
        <v>151</v>
      </c>
      <c r="L170" s="39"/>
      <c r="M170" s="226" t="s">
        <v>1</v>
      </c>
      <c r="N170" s="227" t="s">
        <v>40</v>
      </c>
      <c r="O170" s="82"/>
      <c r="P170" s="228">
        <f>O170*H170</f>
        <v>0</v>
      </c>
      <c r="Q170" s="228">
        <v>5E-05</v>
      </c>
      <c r="R170" s="228">
        <f>Q170*H170</f>
        <v>0.0008</v>
      </c>
      <c r="S170" s="228">
        <v>0.00473</v>
      </c>
      <c r="T170" s="229">
        <f>S170*H170</f>
        <v>0.07568</v>
      </c>
      <c r="AR170" s="230" t="s">
        <v>152</v>
      </c>
      <c r="AT170" s="230" t="s">
        <v>147</v>
      </c>
      <c r="AU170" s="230" t="s">
        <v>85</v>
      </c>
      <c r="AY170" s="13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3" t="s">
        <v>83</v>
      </c>
      <c r="BK170" s="231">
        <f>ROUND(I170*H170,2)</f>
        <v>0</v>
      </c>
      <c r="BL170" s="13" t="s">
        <v>152</v>
      </c>
      <c r="BM170" s="230" t="s">
        <v>633</v>
      </c>
    </row>
    <row r="171" spans="2:65" s="1" customFormat="1" ht="16.5" customHeight="1">
      <c r="B171" s="34"/>
      <c r="C171" s="219" t="s">
        <v>183</v>
      </c>
      <c r="D171" s="219" t="s">
        <v>147</v>
      </c>
      <c r="E171" s="220" t="s">
        <v>273</v>
      </c>
      <c r="F171" s="221" t="s">
        <v>274</v>
      </c>
      <c r="G171" s="222" t="s">
        <v>150</v>
      </c>
      <c r="H171" s="223">
        <v>40</v>
      </c>
      <c r="I171" s="224"/>
      <c r="J171" s="225">
        <f>ROUND(I171*H171,2)</f>
        <v>0</v>
      </c>
      <c r="K171" s="221" t="s">
        <v>151</v>
      </c>
      <c r="L171" s="39"/>
      <c r="M171" s="226" t="s">
        <v>1</v>
      </c>
      <c r="N171" s="227" t="s">
        <v>40</v>
      </c>
      <c r="O171" s="82"/>
      <c r="P171" s="228">
        <f>O171*H171</f>
        <v>0</v>
      </c>
      <c r="Q171" s="228">
        <v>6E-05</v>
      </c>
      <c r="R171" s="228">
        <f>Q171*H171</f>
        <v>0.0024000000000000002</v>
      </c>
      <c r="S171" s="228">
        <v>0.00841</v>
      </c>
      <c r="T171" s="229">
        <f>S171*H171</f>
        <v>0.33640000000000003</v>
      </c>
      <c r="AR171" s="230" t="s">
        <v>152</v>
      </c>
      <c r="AT171" s="230" t="s">
        <v>147</v>
      </c>
      <c r="AU171" s="230" t="s">
        <v>85</v>
      </c>
      <c r="AY171" s="13" t="s">
        <v>144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3" t="s">
        <v>83</v>
      </c>
      <c r="BK171" s="231">
        <f>ROUND(I171*H171,2)</f>
        <v>0</v>
      </c>
      <c r="BL171" s="13" t="s">
        <v>152</v>
      </c>
      <c r="BM171" s="230" t="s">
        <v>634</v>
      </c>
    </row>
    <row r="172" spans="2:65" s="1" customFormat="1" ht="24" customHeight="1">
      <c r="B172" s="34"/>
      <c r="C172" s="219" t="s">
        <v>152</v>
      </c>
      <c r="D172" s="219" t="s">
        <v>147</v>
      </c>
      <c r="E172" s="220" t="s">
        <v>635</v>
      </c>
      <c r="F172" s="221" t="s">
        <v>636</v>
      </c>
      <c r="G172" s="222" t="s">
        <v>214</v>
      </c>
      <c r="H172" s="223">
        <v>2</v>
      </c>
      <c r="I172" s="224"/>
      <c r="J172" s="225">
        <f>ROUND(I172*H172,2)</f>
        <v>0</v>
      </c>
      <c r="K172" s="221" t="s">
        <v>151</v>
      </c>
      <c r="L172" s="39"/>
      <c r="M172" s="226" t="s">
        <v>1</v>
      </c>
      <c r="N172" s="227" t="s">
        <v>40</v>
      </c>
      <c r="O172" s="82"/>
      <c r="P172" s="228">
        <f>O172*H172</f>
        <v>0</v>
      </c>
      <c r="Q172" s="228">
        <v>2E-05</v>
      </c>
      <c r="R172" s="228">
        <f>Q172*H172</f>
        <v>4E-05</v>
      </c>
      <c r="S172" s="228">
        <v>0.014</v>
      </c>
      <c r="T172" s="229">
        <f>S172*H172</f>
        <v>0.028</v>
      </c>
      <c r="AR172" s="230" t="s">
        <v>152</v>
      </c>
      <c r="AT172" s="230" t="s">
        <v>147</v>
      </c>
      <c r="AU172" s="230" t="s">
        <v>85</v>
      </c>
      <c r="AY172" s="13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83</v>
      </c>
      <c r="BK172" s="231">
        <f>ROUND(I172*H172,2)</f>
        <v>0</v>
      </c>
      <c r="BL172" s="13" t="s">
        <v>152</v>
      </c>
      <c r="BM172" s="230" t="s">
        <v>637</v>
      </c>
    </row>
    <row r="173" spans="2:65" s="1" customFormat="1" ht="24" customHeight="1">
      <c r="B173" s="34"/>
      <c r="C173" s="219" t="s">
        <v>8</v>
      </c>
      <c r="D173" s="219" t="s">
        <v>147</v>
      </c>
      <c r="E173" s="220" t="s">
        <v>638</v>
      </c>
      <c r="F173" s="221" t="s">
        <v>639</v>
      </c>
      <c r="G173" s="222" t="s">
        <v>214</v>
      </c>
      <c r="H173" s="223">
        <v>2</v>
      </c>
      <c r="I173" s="224"/>
      <c r="J173" s="225">
        <f>ROUND(I173*H173,2)</f>
        <v>0</v>
      </c>
      <c r="K173" s="221" t="s">
        <v>151</v>
      </c>
      <c r="L173" s="39"/>
      <c r="M173" s="226" t="s">
        <v>1</v>
      </c>
      <c r="N173" s="227" t="s">
        <v>40</v>
      </c>
      <c r="O173" s="82"/>
      <c r="P173" s="228">
        <f>O173*H173</f>
        <v>0</v>
      </c>
      <c r="Q173" s="228">
        <v>2E-05</v>
      </c>
      <c r="R173" s="228">
        <f>Q173*H173</f>
        <v>4E-05</v>
      </c>
      <c r="S173" s="228">
        <v>0.039</v>
      </c>
      <c r="T173" s="229">
        <f>S173*H173</f>
        <v>0.078</v>
      </c>
      <c r="AR173" s="230" t="s">
        <v>152</v>
      </c>
      <c r="AT173" s="230" t="s">
        <v>147</v>
      </c>
      <c r="AU173" s="230" t="s">
        <v>85</v>
      </c>
      <c r="AY173" s="13" t="s">
        <v>144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3" t="s">
        <v>83</v>
      </c>
      <c r="BK173" s="231">
        <f>ROUND(I173*H173,2)</f>
        <v>0</v>
      </c>
      <c r="BL173" s="13" t="s">
        <v>152</v>
      </c>
      <c r="BM173" s="230" t="s">
        <v>640</v>
      </c>
    </row>
    <row r="174" spans="2:65" s="1" customFormat="1" ht="16.5" customHeight="1">
      <c r="B174" s="34"/>
      <c r="C174" s="219" t="s">
        <v>485</v>
      </c>
      <c r="D174" s="219" t="s">
        <v>147</v>
      </c>
      <c r="E174" s="220" t="s">
        <v>288</v>
      </c>
      <c r="F174" s="221" t="s">
        <v>289</v>
      </c>
      <c r="G174" s="222" t="s">
        <v>214</v>
      </c>
      <c r="H174" s="223">
        <v>10</v>
      </c>
      <c r="I174" s="224"/>
      <c r="J174" s="225">
        <f>ROUND(I174*H174,2)</f>
        <v>0</v>
      </c>
      <c r="K174" s="221" t="s">
        <v>151</v>
      </c>
      <c r="L174" s="39"/>
      <c r="M174" s="226" t="s">
        <v>1</v>
      </c>
      <c r="N174" s="227" t="s">
        <v>40</v>
      </c>
      <c r="O174" s="82"/>
      <c r="P174" s="228">
        <f>O174*H174</f>
        <v>0</v>
      </c>
      <c r="Q174" s="228">
        <v>4E-05</v>
      </c>
      <c r="R174" s="228">
        <f>Q174*H174</f>
        <v>0.0004</v>
      </c>
      <c r="S174" s="228">
        <v>0.00045</v>
      </c>
      <c r="T174" s="229">
        <f>S174*H174</f>
        <v>0.0045</v>
      </c>
      <c r="AR174" s="230" t="s">
        <v>152</v>
      </c>
      <c r="AT174" s="230" t="s">
        <v>147</v>
      </c>
      <c r="AU174" s="230" t="s">
        <v>85</v>
      </c>
      <c r="AY174" s="13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83</v>
      </c>
      <c r="BK174" s="231">
        <f>ROUND(I174*H174,2)</f>
        <v>0</v>
      </c>
      <c r="BL174" s="13" t="s">
        <v>152</v>
      </c>
      <c r="BM174" s="230" t="s">
        <v>641</v>
      </c>
    </row>
    <row r="175" spans="2:65" s="1" customFormat="1" ht="16.5" customHeight="1">
      <c r="B175" s="34"/>
      <c r="C175" s="219" t="s">
        <v>211</v>
      </c>
      <c r="D175" s="219" t="s">
        <v>147</v>
      </c>
      <c r="E175" s="220" t="s">
        <v>292</v>
      </c>
      <c r="F175" s="221" t="s">
        <v>293</v>
      </c>
      <c r="G175" s="222" t="s">
        <v>214</v>
      </c>
      <c r="H175" s="223">
        <v>4</v>
      </c>
      <c r="I175" s="224"/>
      <c r="J175" s="225">
        <f>ROUND(I175*H175,2)</f>
        <v>0</v>
      </c>
      <c r="K175" s="221" t="s">
        <v>151</v>
      </c>
      <c r="L175" s="39"/>
      <c r="M175" s="226" t="s">
        <v>1</v>
      </c>
      <c r="N175" s="227" t="s">
        <v>40</v>
      </c>
      <c r="O175" s="82"/>
      <c r="P175" s="228">
        <f>O175*H175</f>
        <v>0</v>
      </c>
      <c r="Q175" s="228">
        <v>0.00013</v>
      </c>
      <c r="R175" s="228">
        <f>Q175*H175</f>
        <v>0.00052</v>
      </c>
      <c r="S175" s="228">
        <v>0.0011</v>
      </c>
      <c r="T175" s="229">
        <f>S175*H175</f>
        <v>0.0044</v>
      </c>
      <c r="AR175" s="230" t="s">
        <v>152</v>
      </c>
      <c r="AT175" s="230" t="s">
        <v>147</v>
      </c>
      <c r="AU175" s="230" t="s">
        <v>85</v>
      </c>
      <c r="AY175" s="13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3" t="s">
        <v>83</v>
      </c>
      <c r="BK175" s="231">
        <f>ROUND(I175*H175,2)</f>
        <v>0</v>
      </c>
      <c r="BL175" s="13" t="s">
        <v>152</v>
      </c>
      <c r="BM175" s="230" t="s">
        <v>642</v>
      </c>
    </row>
    <row r="176" spans="2:65" s="1" customFormat="1" ht="16.5" customHeight="1">
      <c r="B176" s="34"/>
      <c r="C176" s="219" t="s">
        <v>216</v>
      </c>
      <c r="D176" s="219" t="s">
        <v>147</v>
      </c>
      <c r="E176" s="220" t="s">
        <v>643</v>
      </c>
      <c r="F176" s="221" t="s">
        <v>644</v>
      </c>
      <c r="G176" s="222" t="s">
        <v>214</v>
      </c>
      <c r="H176" s="223">
        <v>2</v>
      </c>
      <c r="I176" s="224"/>
      <c r="J176" s="225">
        <f>ROUND(I176*H176,2)</f>
        <v>0</v>
      </c>
      <c r="K176" s="221" t="s">
        <v>151</v>
      </c>
      <c r="L176" s="39"/>
      <c r="M176" s="226" t="s">
        <v>1</v>
      </c>
      <c r="N176" s="227" t="s">
        <v>40</v>
      </c>
      <c r="O176" s="82"/>
      <c r="P176" s="228">
        <f>O176*H176</f>
        <v>0</v>
      </c>
      <c r="Q176" s="228">
        <v>0.00017</v>
      </c>
      <c r="R176" s="228">
        <f>Q176*H176</f>
        <v>0.00034</v>
      </c>
      <c r="S176" s="228">
        <v>0.0022</v>
      </c>
      <c r="T176" s="229">
        <f>S176*H176</f>
        <v>0.0044</v>
      </c>
      <c r="AR176" s="230" t="s">
        <v>152</v>
      </c>
      <c r="AT176" s="230" t="s">
        <v>147</v>
      </c>
      <c r="AU176" s="230" t="s">
        <v>85</v>
      </c>
      <c r="AY176" s="13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3" t="s">
        <v>83</v>
      </c>
      <c r="BK176" s="231">
        <f>ROUND(I176*H176,2)</f>
        <v>0</v>
      </c>
      <c r="BL176" s="13" t="s">
        <v>152</v>
      </c>
      <c r="BM176" s="230" t="s">
        <v>645</v>
      </c>
    </row>
    <row r="177" spans="2:65" s="1" customFormat="1" ht="24" customHeight="1">
      <c r="B177" s="34"/>
      <c r="C177" s="219" t="s">
        <v>468</v>
      </c>
      <c r="D177" s="219" t="s">
        <v>147</v>
      </c>
      <c r="E177" s="220" t="s">
        <v>277</v>
      </c>
      <c r="F177" s="221" t="s">
        <v>466</v>
      </c>
      <c r="G177" s="222" t="s">
        <v>214</v>
      </c>
      <c r="H177" s="223">
        <v>35</v>
      </c>
      <c r="I177" s="224"/>
      <c r="J177" s="225">
        <f>ROUND(I177*H177,2)</f>
        <v>0</v>
      </c>
      <c r="K177" s="221" t="s">
        <v>151</v>
      </c>
      <c r="L177" s="39"/>
      <c r="M177" s="226" t="s">
        <v>1</v>
      </c>
      <c r="N177" s="227" t="s">
        <v>40</v>
      </c>
      <c r="O177" s="82"/>
      <c r="P177" s="228">
        <f>O177*H177</f>
        <v>0</v>
      </c>
      <c r="Q177" s="228">
        <v>0</v>
      </c>
      <c r="R177" s="228">
        <f>Q177*H177</f>
        <v>0</v>
      </c>
      <c r="S177" s="228">
        <v>0.00014</v>
      </c>
      <c r="T177" s="229">
        <f>S177*H177</f>
        <v>0.0049</v>
      </c>
      <c r="AR177" s="230" t="s">
        <v>152</v>
      </c>
      <c r="AT177" s="230" t="s">
        <v>147</v>
      </c>
      <c r="AU177" s="230" t="s">
        <v>85</v>
      </c>
      <c r="AY177" s="13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3" t="s">
        <v>83</v>
      </c>
      <c r="BK177" s="231">
        <f>ROUND(I177*H177,2)</f>
        <v>0</v>
      </c>
      <c r="BL177" s="13" t="s">
        <v>152</v>
      </c>
      <c r="BM177" s="230" t="s">
        <v>646</v>
      </c>
    </row>
    <row r="178" spans="2:65" s="1" customFormat="1" ht="24" customHeight="1">
      <c r="B178" s="34"/>
      <c r="C178" s="219" t="s">
        <v>191</v>
      </c>
      <c r="D178" s="219" t="s">
        <v>147</v>
      </c>
      <c r="E178" s="220" t="s">
        <v>469</v>
      </c>
      <c r="F178" s="221" t="s">
        <v>282</v>
      </c>
      <c r="G178" s="222" t="s">
        <v>214</v>
      </c>
      <c r="H178" s="223">
        <v>25</v>
      </c>
      <c r="I178" s="224"/>
      <c r="J178" s="225">
        <f>ROUND(I178*H178,2)</f>
        <v>0</v>
      </c>
      <c r="K178" s="221" t="s">
        <v>151</v>
      </c>
      <c r="L178" s="39"/>
      <c r="M178" s="226" t="s">
        <v>1</v>
      </c>
      <c r="N178" s="227" t="s">
        <v>40</v>
      </c>
      <c r="O178" s="82"/>
      <c r="P178" s="228">
        <f>O178*H178</f>
        <v>0</v>
      </c>
      <c r="Q178" s="228">
        <v>0</v>
      </c>
      <c r="R178" s="228">
        <f>Q178*H178</f>
        <v>0</v>
      </c>
      <c r="S178" s="228">
        <v>0.00031</v>
      </c>
      <c r="T178" s="229">
        <f>S178*H178</f>
        <v>0.00775</v>
      </c>
      <c r="AR178" s="230" t="s">
        <v>152</v>
      </c>
      <c r="AT178" s="230" t="s">
        <v>147</v>
      </c>
      <c r="AU178" s="230" t="s">
        <v>85</v>
      </c>
      <c r="AY178" s="13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3" t="s">
        <v>83</v>
      </c>
      <c r="BK178" s="231">
        <f>ROUND(I178*H178,2)</f>
        <v>0</v>
      </c>
      <c r="BL178" s="13" t="s">
        <v>152</v>
      </c>
      <c r="BM178" s="230" t="s">
        <v>647</v>
      </c>
    </row>
    <row r="179" spans="2:65" s="1" customFormat="1" ht="24" customHeight="1">
      <c r="B179" s="34"/>
      <c r="C179" s="219" t="s">
        <v>272</v>
      </c>
      <c r="D179" s="219" t="s">
        <v>147</v>
      </c>
      <c r="E179" s="220" t="s">
        <v>285</v>
      </c>
      <c r="F179" s="221" t="s">
        <v>286</v>
      </c>
      <c r="G179" s="222" t="s">
        <v>199</v>
      </c>
      <c r="H179" s="223">
        <v>1</v>
      </c>
      <c r="I179" s="224"/>
      <c r="J179" s="225">
        <f>ROUND(I179*H179,2)</f>
        <v>0</v>
      </c>
      <c r="K179" s="221" t="s">
        <v>151</v>
      </c>
      <c r="L179" s="39"/>
      <c r="M179" s="226" t="s">
        <v>1</v>
      </c>
      <c r="N179" s="227" t="s">
        <v>40</v>
      </c>
      <c r="O179" s="8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AR179" s="230" t="s">
        <v>152</v>
      </c>
      <c r="AT179" s="230" t="s">
        <v>147</v>
      </c>
      <c r="AU179" s="230" t="s">
        <v>85</v>
      </c>
      <c r="AY179" s="13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3" t="s">
        <v>83</v>
      </c>
      <c r="BK179" s="231">
        <f>ROUND(I179*H179,2)</f>
        <v>0</v>
      </c>
      <c r="BL179" s="13" t="s">
        <v>152</v>
      </c>
      <c r="BM179" s="230" t="s">
        <v>648</v>
      </c>
    </row>
    <row r="180" spans="2:65" s="1" customFormat="1" ht="24" customHeight="1">
      <c r="B180" s="34"/>
      <c r="C180" s="219" t="s">
        <v>268</v>
      </c>
      <c r="D180" s="219" t="s">
        <v>147</v>
      </c>
      <c r="E180" s="220" t="s">
        <v>300</v>
      </c>
      <c r="F180" s="221" t="s">
        <v>301</v>
      </c>
      <c r="G180" s="222" t="s">
        <v>199</v>
      </c>
      <c r="H180" s="223">
        <v>0.2</v>
      </c>
      <c r="I180" s="224"/>
      <c r="J180" s="225">
        <f>ROUND(I180*H180,2)</f>
        <v>0</v>
      </c>
      <c r="K180" s="221" t="s">
        <v>151</v>
      </c>
      <c r="L180" s="39"/>
      <c r="M180" s="226" t="s">
        <v>1</v>
      </c>
      <c r="N180" s="227" t="s">
        <v>40</v>
      </c>
      <c r="O180" s="8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30" t="s">
        <v>152</v>
      </c>
      <c r="AT180" s="230" t="s">
        <v>147</v>
      </c>
      <c r="AU180" s="230" t="s">
        <v>85</v>
      </c>
      <c r="AY180" s="13" t="s">
        <v>144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3" t="s">
        <v>83</v>
      </c>
      <c r="BK180" s="231">
        <f>ROUND(I180*H180,2)</f>
        <v>0</v>
      </c>
      <c r="BL180" s="13" t="s">
        <v>152</v>
      </c>
      <c r="BM180" s="230" t="s">
        <v>649</v>
      </c>
    </row>
    <row r="181" spans="2:65" s="1" customFormat="1" ht="16.5" customHeight="1">
      <c r="B181" s="34"/>
      <c r="C181" s="219" t="s">
        <v>420</v>
      </c>
      <c r="D181" s="219" t="s">
        <v>147</v>
      </c>
      <c r="E181" s="220" t="s">
        <v>304</v>
      </c>
      <c r="F181" s="221" t="s">
        <v>305</v>
      </c>
      <c r="G181" s="222" t="s">
        <v>199</v>
      </c>
      <c r="H181" s="223">
        <v>0.3</v>
      </c>
      <c r="I181" s="224"/>
      <c r="J181" s="225">
        <f>ROUND(I181*H181,2)</f>
        <v>0</v>
      </c>
      <c r="K181" s="221" t="s">
        <v>1</v>
      </c>
      <c r="L181" s="39"/>
      <c r="M181" s="226" t="s">
        <v>1</v>
      </c>
      <c r="N181" s="227" t="s">
        <v>40</v>
      </c>
      <c r="O181" s="8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AR181" s="230" t="s">
        <v>152</v>
      </c>
      <c r="AT181" s="230" t="s">
        <v>147</v>
      </c>
      <c r="AU181" s="230" t="s">
        <v>85</v>
      </c>
      <c r="AY181" s="13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3" t="s">
        <v>83</v>
      </c>
      <c r="BK181" s="231">
        <f>ROUND(I181*H181,2)</f>
        <v>0</v>
      </c>
      <c r="BL181" s="13" t="s">
        <v>152</v>
      </c>
      <c r="BM181" s="230" t="s">
        <v>650</v>
      </c>
    </row>
    <row r="182" spans="2:63" s="11" customFormat="1" ht="22.8" customHeight="1">
      <c r="B182" s="203"/>
      <c r="C182" s="204"/>
      <c r="D182" s="205" t="s">
        <v>74</v>
      </c>
      <c r="E182" s="217" t="s">
        <v>307</v>
      </c>
      <c r="F182" s="217" t="s">
        <v>308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SUM(P183:P200)</f>
        <v>0</v>
      </c>
      <c r="Q182" s="211"/>
      <c r="R182" s="212">
        <f>SUM(R183:R200)</f>
        <v>0.7477600000000001</v>
      </c>
      <c r="S182" s="211"/>
      <c r="T182" s="213">
        <f>SUM(T183:T200)</f>
        <v>0</v>
      </c>
      <c r="AR182" s="214" t="s">
        <v>85</v>
      </c>
      <c r="AT182" s="215" t="s">
        <v>74</v>
      </c>
      <c r="AU182" s="215" t="s">
        <v>83</v>
      </c>
      <c r="AY182" s="214" t="s">
        <v>144</v>
      </c>
      <c r="BK182" s="216">
        <f>SUM(BK183:BK200)</f>
        <v>0</v>
      </c>
    </row>
    <row r="183" spans="2:65" s="1" customFormat="1" ht="24" customHeight="1">
      <c r="B183" s="34"/>
      <c r="C183" s="219" t="s">
        <v>425</v>
      </c>
      <c r="D183" s="219" t="s">
        <v>147</v>
      </c>
      <c r="E183" s="220" t="s">
        <v>310</v>
      </c>
      <c r="F183" s="221" t="s">
        <v>311</v>
      </c>
      <c r="G183" s="222" t="s">
        <v>312</v>
      </c>
      <c r="H183" s="223">
        <v>35</v>
      </c>
      <c r="I183" s="224"/>
      <c r="J183" s="225">
        <f>ROUND(I183*H183,2)</f>
        <v>0</v>
      </c>
      <c r="K183" s="221" t="s">
        <v>1</v>
      </c>
      <c r="L183" s="39"/>
      <c r="M183" s="226" t="s">
        <v>1</v>
      </c>
      <c r="N183" s="227" t="s">
        <v>40</v>
      </c>
      <c r="O183" s="8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AR183" s="230" t="s">
        <v>152</v>
      </c>
      <c r="AT183" s="230" t="s">
        <v>147</v>
      </c>
      <c r="AU183" s="230" t="s">
        <v>85</v>
      </c>
      <c r="AY183" s="13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3" t="s">
        <v>83</v>
      </c>
      <c r="BK183" s="231">
        <f>ROUND(I183*H183,2)</f>
        <v>0</v>
      </c>
      <c r="BL183" s="13" t="s">
        <v>152</v>
      </c>
      <c r="BM183" s="230" t="s">
        <v>651</v>
      </c>
    </row>
    <row r="184" spans="2:65" s="1" customFormat="1" ht="24" customHeight="1">
      <c r="B184" s="34"/>
      <c r="C184" s="219" t="s">
        <v>429</v>
      </c>
      <c r="D184" s="219" t="s">
        <v>147</v>
      </c>
      <c r="E184" s="220" t="s">
        <v>475</v>
      </c>
      <c r="F184" s="221" t="s">
        <v>652</v>
      </c>
      <c r="G184" s="222" t="s">
        <v>312</v>
      </c>
      <c r="H184" s="223">
        <v>25</v>
      </c>
      <c r="I184" s="224"/>
      <c r="J184" s="225">
        <f>ROUND(I184*H184,2)</f>
        <v>0</v>
      </c>
      <c r="K184" s="221" t="s">
        <v>1</v>
      </c>
      <c r="L184" s="39"/>
      <c r="M184" s="226" t="s">
        <v>1</v>
      </c>
      <c r="N184" s="227" t="s">
        <v>40</v>
      </c>
      <c r="O184" s="8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AR184" s="230" t="s">
        <v>152</v>
      </c>
      <c r="AT184" s="230" t="s">
        <v>147</v>
      </c>
      <c r="AU184" s="230" t="s">
        <v>85</v>
      </c>
      <c r="AY184" s="13" t="s">
        <v>144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3" t="s">
        <v>83</v>
      </c>
      <c r="BK184" s="231">
        <f>ROUND(I184*H184,2)</f>
        <v>0</v>
      </c>
      <c r="BL184" s="13" t="s">
        <v>152</v>
      </c>
      <c r="BM184" s="230" t="s">
        <v>653</v>
      </c>
    </row>
    <row r="185" spans="2:65" s="1" customFormat="1" ht="24" customHeight="1">
      <c r="B185" s="34"/>
      <c r="C185" s="219" t="s">
        <v>179</v>
      </c>
      <c r="D185" s="219" t="s">
        <v>147</v>
      </c>
      <c r="E185" s="220" t="s">
        <v>318</v>
      </c>
      <c r="F185" s="221" t="s">
        <v>319</v>
      </c>
      <c r="G185" s="222" t="s">
        <v>150</v>
      </c>
      <c r="H185" s="223">
        <v>50</v>
      </c>
      <c r="I185" s="224"/>
      <c r="J185" s="225">
        <f>ROUND(I185*H185,2)</f>
        <v>0</v>
      </c>
      <c r="K185" s="221" t="s">
        <v>151</v>
      </c>
      <c r="L185" s="39"/>
      <c r="M185" s="226" t="s">
        <v>1</v>
      </c>
      <c r="N185" s="227" t="s">
        <v>40</v>
      </c>
      <c r="O185" s="82"/>
      <c r="P185" s="228">
        <f>O185*H185</f>
        <v>0</v>
      </c>
      <c r="Q185" s="228">
        <v>0.0006</v>
      </c>
      <c r="R185" s="228">
        <f>Q185*H185</f>
        <v>0.03</v>
      </c>
      <c r="S185" s="228">
        <v>0</v>
      </c>
      <c r="T185" s="229">
        <f>S185*H185</f>
        <v>0</v>
      </c>
      <c r="AR185" s="230" t="s">
        <v>152</v>
      </c>
      <c r="AT185" s="230" t="s">
        <v>147</v>
      </c>
      <c r="AU185" s="230" t="s">
        <v>85</v>
      </c>
      <c r="AY185" s="13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3" t="s">
        <v>83</v>
      </c>
      <c r="BK185" s="231">
        <f>ROUND(I185*H185,2)</f>
        <v>0</v>
      </c>
      <c r="BL185" s="13" t="s">
        <v>152</v>
      </c>
      <c r="BM185" s="230" t="s">
        <v>654</v>
      </c>
    </row>
    <row r="186" spans="2:65" s="1" customFormat="1" ht="24" customHeight="1">
      <c r="B186" s="34"/>
      <c r="C186" s="219" t="s">
        <v>171</v>
      </c>
      <c r="D186" s="219" t="s">
        <v>147</v>
      </c>
      <c r="E186" s="220" t="s">
        <v>322</v>
      </c>
      <c r="F186" s="221" t="s">
        <v>323</v>
      </c>
      <c r="G186" s="222" t="s">
        <v>150</v>
      </c>
      <c r="H186" s="223">
        <v>70</v>
      </c>
      <c r="I186" s="224"/>
      <c r="J186" s="225">
        <f>ROUND(I186*H186,2)</f>
        <v>0</v>
      </c>
      <c r="K186" s="221" t="s">
        <v>151</v>
      </c>
      <c r="L186" s="39"/>
      <c r="M186" s="226" t="s">
        <v>1</v>
      </c>
      <c r="N186" s="227" t="s">
        <v>40</v>
      </c>
      <c r="O186" s="82"/>
      <c r="P186" s="228">
        <f>O186*H186</f>
        <v>0</v>
      </c>
      <c r="Q186" s="228">
        <v>0.00091</v>
      </c>
      <c r="R186" s="228">
        <f>Q186*H186</f>
        <v>0.0637</v>
      </c>
      <c r="S186" s="228">
        <v>0</v>
      </c>
      <c r="T186" s="229">
        <f>S186*H186</f>
        <v>0</v>
      </c>
      <c r="AR186" s="230" t="s">
        <v>152</v>
      </c>
      <c r="AT186" s="230" t="s">
        <v>147</v>
      </c>
      <c r="AU186" s="230" t="s">
        <v>85</v>
      </c>
      <c r="AY186" s="13" t="s">
        <v>144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3" t="s">
        <v>83</v>
      </c>
      <c r="BK186" s="231">
        <f>ROUND(I186*H186,2)</f>
        <v>0</v>
      </c>
      <c r="BL186" s="13" t="s">
        <v>152</v>
      </c>
      <c r="BM186" s="230" t="s">
        <v>655</v>
      </c>
    </row>
    <row r="187" spans="2:65" s="1" customFormat="1" ht="24" customHeight="1">
      <c r="B187" s="34"/>
      <c r="C187" s="219" t="s">
        <v>512</v>
      </c>
      <c r="D187" s="219" t="s">
        <v>147</v>
      </c>
      <c r="E187" s="220" t="s">
        <v>326</v>
      </c>
      <c r="F187" s="221" t="s">
        <v>327</v>
      </c>
      <c r="G187" s="222" t="s">
        <v>150</v>
      </c>
      <c r="H187" s="223">
        <v>44</v>
      </c>
      <c r="I187" s="224"/>
      <c r="J187" s="225">
        <f>ROUND(I187*H187,2)</f>
        <v>0</v>
      </c>
      <c r="K187" s="221" t="s">
        <v>151</v>
      </c>
      <c r="L187" s="39"/>
      <c r="M187" s="226" t="s">
        <v>1</v>
      </c>
      <c r="N187" s="227" t="s">
        <v>40</v>
      </c>
      <c r="O187" s="82"/>
      <c r="P187" s="228">
        <f>O187*H187</f>
        <v>0</v>
      </c>
      <c r="Q187" s="228">
        <v>0.00118</v>
      </c>
      <c r="R187" s="228">
        <f>Q187*H187</f>
        <v>0.05192</v>
      </c>
      <c r="S187" s="228">
        <v>0</v>
      </c>
      <c r="T187" s="229">
        <f>S187*H187</f>
        <v>0</v>
      </c>
      <c r="AR187" s="230" t="s">
        <v>152</v>
      </c>
      <c r="AT187" s="230" t="s">
        <v>147</v>
      </c>
      <c r="AU187" s="230" t="s">
        <v>85</v>
      </c>
      <c r="AY187" s="13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3" t="s">
        <v>83</v>
      </c>
      <c r="BK187" s="231">
        <f>ROUND(I187*H187,2)</f>
        <v>0</v>
      </c>
      <c r="BL187" s="13" t="s">
        <v>152</v>
      </c>
      <c r="BM187" s="230" t="s">
        <v>656</v>
      </c>
    </row>
    <row r="188" spans="2:65" s="1" customFormat="1" ht="24" customHeight="1">
      <c r="B188" s="34"/>
      <c r="C188" s="219" t="s">
        <v>167</v>
      </c>
      <c r="D188" s="219" t="s">
        <v>147</v>
      </c>
      <c r="E188" s="220" t="s">
        <v>330</v>
      </c>
      <c r="F188" s="221" t="s">
        <v>331</v>
      </c>
      <c r="G188" s="222" t="s">
        <v>150</v>
      </c>
      <c r="H188" s="223">
        <v>39</v>
      </c>
      <c r="I188" s="224"/>
      <c r="J188" s="225">
        <f>ROUND(I188*H188,2)</f>
        <v>0</v>
      </c>
      <c r="K188" s="221" t="s">
        <v>151</v>
      </c>
      <c r="L188" s="39"/>
      <c r="M188" s="226" t="s">
        <v>1</v>
      </c>
      <c r="N188" s="227" t="s">
        <v>40</v>
      </c>
      <c r="O188" s="82"/>
      <c r="P188" s="228">
        <f>O188*H188</f>
        <v>0</v>
      </c>
      <c r="Q188" s="228">
        <v>0.0015</v>
      </c>
      <c r="R188" s="228">
        <f>Q188*H188</f>
        <v>0.0585</v>
      </c>
      <c r="S188" s="228">
        <v>0</v>
      </c>
      <c r="T188" s="229">
        <f>S188*H188</f>
        <v>0</v>
      </c>
      <c r="AR188" s="230" t="s">
        <v>152</v>
      </c>
      <c r="AT188" s="230" t="s">
        <v>147</v>
      </c>
      <c r="AU188" s="230" t="s">
        <v>85</v>
      </c>
      <c r="AY188" s="13" t="s">
        <v>144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3" t="s">
        <v>83</v>
      </c>
      <c r="BK188" s="231">
        <f>ROUND(I188*H188,2)</f>
        <v>0</v>
      </c>
      <c r="BL188" s="13" t="s">
        <v>152</v>
      </c>
      <c r="BM188" s="230" t="s">
        <v>657</v>
      </c>
    </row>
    <row r="189" spans="2:65" s="1" customFormat="1" ht="24" customHeight="1">
      <c r="B189" s="34"/>
      <c r="C189" s="219" t="s">
        <v>163</v>
      </c>
      <c r="D189" s="219" t="s">
        <v>147</v>
      </c>
      <c r="E189" s="220" t="s">
        <v>481</v>
      </c>
      <c r="F189" s="221" t="s">
        <v>482</v>
      </c>
      <c r="G189" s="222" t="s">
        <v>150</v>
      </c>
      <c r="H189" s="223">
        <v>29</v>
      </c>
      <c r="I189" s="224"/>
      <c r="J189" s="225">
        <f>ROUND(I189*H189,2)</f>
        <v>0</v>
      </c>
      <c r="K189" s="221" t="s">
        <v>151</v>
      </c>
      <c r="L189" s="39"/>
      <c r="M189" s="226" t="s">
        <v>1</v>
      </c>
      <c r="N189" s="227" t="s">
        <v>40</v>
      </c>
      <c r="O189" s="82"/>
      <c r="P189" s="228">
        <f>O189*H189</f>
        <v>0</v>
      </c>
      <c r="Q189" s="228">
        <v>0.00194</v>
      </c>
      <c r="R189" s="228">
        <f>Q189*H189</f>
        <v>0.056260000000000004</v>
      </c>
      <c r="S189" s="228">
        <v>0</v>
      </c>
      <c r="T189" s="229">
        <f>S189*H189</f>
        <v>0</v>
      </c>
      <c r="AR189" s="230" t="s">
        <v>152</v>
      </c>
      <c r="AT189" s="230" t="s">
        <v>147</v>
      </c>
      <c r="AU189" s="230" t="s">
        <v>85</v>
      </c>
      <c r="AY189" s="13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3" t="s">
        <v>83</v>
      </c>
      <c r="BK189" s="231">
        <f>ROUND(I189*H189,2)</f>
        <v>0</v>
      </c>
      <c r="BL189" s="13" t="s">
        <v>152</v>
      </c>
      <c r="BM189" s="230" t="s">
        <v>658</v>
      </c>
    </row>
    <row r="190" spans="2:65" s="1" customFormat="1" ht="24" customHeight="1">
      <c r="B190" s="34"/>
      <c r="C190" s="219" t="s">
        <v>159</v>
      </c>
      <c r="D190" s="219" t="s">
        <v>147</v>
      </c>
      <c r="E190" s="220" t="s">
        <v>334</v>
      </c>
      <c r="F190" s="221" t="s">
        <v>240</v>
      </c>
      <c r="G190" s="222" t="s">
        <v>150</v>
      </c>
      <c r="H190" s="223">
        <v>96</v>
      </c>
      <c r="I190" s="224"/>
      <c r="J190" s="225">
        <f>ROUND(I190*H190,2)</f>
        <v>0</v>
      </c>
      <c r="K190" s="221" t="s">
        <v>151</v>
      </c>
      <c r="L190" s="39"/>
      <c r="M190" s="226" t="s">
        <v>1</v>
      </c>
      <c r="N190" s="227" t="s">
        <v>40</v>
      </c>
      <c r="O190" s="82"/>
      <c r="P190" s="228">
        <f>O190*H190</f>
        <v>0</v>
      </c>
      <c r="Q190" s="228">
        <v>0.00262</v>
      </c>
      <c r="R190" s="228">
        <f>Q190*H190</f>
        <v>0.25151999999999997</v>
      </c>
      <c r="S190" s="228">
        <v>0</v>
      </c>
      <c r="T190" s="229">
        <f>S190*H190</f>
        <v>0</v>
      </c>
      <c r="AR190" s="230" t="s">
        <v>152</v>
      </c>
      <c r="AT190" s="230" t="s">
        <v>147</v>
      </c>
      <c r="AU190" s="230" t="s">
        <v>85</v>
      </c>
      <c r="AY190" s="13" t="s">
        <v>144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3" t="s">
        <v>83</v>
      </c>
      <c r="BK190" s="231">
        <f>ROUND(I190*H190,2)</f>
        <v>0</v>
      </c>
      <c r="BL190" s="13" t="s">
        <v>152</v>
      </c>
      <c r="BM190" s="230" t="s">
        <v>659</v>
      </c>
    </row>
    <row r="191" spans="2:65" s="1" customFormat="1" ht="24" customHeight="1">
      <c r="B191" s="34"/>
      <c r="C191" s="219" t="s">
        <v>85</v>
      </c>
      <c r="D191" s="219" t="s">
        <v>147</v>
      </c>
      <c r="E191" s="220" t="s">
        <v>337</v>
      </c>
      <c r="F191" s="221" t="s">
        <v>338</v>
      </c>
      <c r="G191" s="222" t="s">
        <v>150</v>
      </c>
      <c r="H191" s="223">
        <v>40</v>
      </c>
      <c r="I191" s="224"/>
      <c r="J191" s="225">
        <f>ROUND(I191*H191,2)</f>
        <v>0</v>
      </c>
      <c r="K191" s="221" t="s">
        <v>1</v>
      </c>
      <c r="L191" s="39"/>
      <c r="M191" s="226" t="s">
        <v>1</v>
      </c>
      <c r="N191" s="227" t="s">
        <v>40</v>
      </c>
      <c r="O191" s="82"/>
      <c r="P191" s="228">
        <f>O191*H191</f>
        <v>0</v>
      </c>
      <c r="Q191" s="228">
        <v>0.004</v>
      </c>
      <c r="R191" s="228">
        <f>Q191*H191</f>
        <v>0.16</v>
      </c>
      <c r="S191" s="228">
        <v>0</v>
      </c>
      <c r="T191" s="229">
        <f>S191*H191</f>
        <v>0</v>
      </c>
      <c r="AR191" s="230" t="s">
        <v>152</v>
      </c>
      <c r="AT191" s="230" t="s">
        <v>147</v>
      </c>
      <c r="AU191" s="230" t="s">
        <v>85</v>
      </c>
      <c r="AY191" s="13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3" t="s">
        <v>83</v>
      </c>
      <c r="BK191" s="231">
        <f>ROUND(I191*H191,2)</f>
        <v>0</v>
      </c>
      <c r="BL191" s="13" t="s">
        <v>152</v>
      </c>
      <c r="BM191" s="230" t="s">
        <v>660</v>
      </c>
    </row>
    <row r="192" spans="2:65" s="1" customFormat="1" ht="24" customHeight="1">
      <c r="B192" s="34"/>
      <c r="C192" s="219" t="s">
        <v>374</v>
      </c>
      <c r="D192" s="219" t="s">
        <v>147</v>
      </c>
      <c r="E192" s="220" t="s">
        <v>345</v>
      </c>
      <c r="F192" s="221" t="s">
        <v>346</v>
      </c>
      <c r="G192" s="222" t="s">
        <v>214</v>
      </c>
      <c r="H192" s="223">
        <v>12</v>
      </c>
      <c r="I192" s="224"/>
      <c r="J192" s="225">
        <f>ROUND(I192*H192,2)</f>
        <v>0</v>
      </c>
      <c r="K192" s="221" t="s">
        <v>1</v>
      </c>
      <c r="L192" s="39"/>
      <c r="M192" s="226" t="s">
        <v>1</v>
      </c>
      <c r="N192" s="227" t="s">
        <v>40</v>
      </c>
      <c r="O192" s="8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AR192" s="230" t="s">
        <v>152</v>
      </c>
      <c r="AT192" s="230" t="s">
        <v>147</v>
      </c>
      <c r="AU192" s="230" t="s">
        <v>85</v>
      </c>
      <c r="AY192" s="13" t="s">
        <v>144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83</v>
      </c>
      <c r="BK192" s="231">
        <f>ROUND(I192*H192,2)</f>
        <v>0</v>
      </c>
      <c r="BL192" s="13" t="s">
        <v>152</v>
      </c>
      <c r="BM192" s="230" t="s">
        <v>661</v>
      </c>
    </row>
    <row r="193" spans="2:65" s="1" customFormat="1" ht="24" customHeight="1">
      <c r="B193" s="34"/>
      <c r="C193" s="219" t="s">
        <v>378</v>
      </c>
      <c r="D193" s="219" t="s">
        <v>147</v>
      </c>
      <c r="E193" s="220" t="s">
        <v>349</v>
      </c>
      <c r="F193" s="221" t="s">
        <v>350</v>
      </c>
      <c r="G193" s="222" t="s">
        <v>214</v>
      </c>
      <c r="H193" s="223">
        <v>29</v>
      </c>
      <c r="I193" s="224"/>
      <c r="J193" s="225">
        <f>ROUND(I193*H193,2)</f>
        <v>0</v>
      </c>
      <c r="K193" s="221" t="s">
        <v>1</v>
      </c>
      <c r="L193" s="39"/>
      <c r="M193" s="226" t="s">
        <v>1</v>
      </c>
      <c r="N193" s="227" t="s">
        <v>40</v>
      </c>
      <c r="O193" s="8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AR193" s="230" t="s">
        <v>152</v>
      </c>
      <c r="AT193" s="230" t="s">
        <v>147</v>
      </c>
      <c r="AU193" s="230" t="s">
        <v>85</v>
      </c>
      <c r="AY193" s="13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3" t="s">
        <v>83</v>
      </c>
      <c r="BK193" s="231">
        <f>ROUND(I193*H193,2)</f>
        <v>0</v>
      </c>
      <c r="BL193" s="13" t="s">
        <v>152</v>
      </c>
      <c r="BM193" s="230" t="s">
        <v>662</v>
      </c>
    </row>
    <row r="194" spans="2:65" s="1" customFormat="1" ht="24" customHeight="1">
      <c r="B194" s="34"/>
      <c r="C194" s="219" t="s">
        <v>382</v>
      </c>
      <c r="D194" s="219" t="s">
        <v>147</v>
      </c>
      <c r="E194" s="220" t="s">
        <v>353</v>
      </c>
      <c r="F194" s="221" t="s">
        <v>487</v>
      </c>
      <c r="G194" s="222" t="s">
        <v>214</v>
      </c>
      <c r="H194" s="223">
        <v>4</v>
      </c>
      <c r="I194" s="224"/>
      <c r="J194" s="225">
        <f>ROUND(I194*H194,2)</f>
        <v>0</v>
      </c>
      <c r="K194" s="221" t="s">
        <v>1</v>
      </c>
      <c r="L194" s="39"/>
      <c r="M194" s="226" t="s">
        <v>1</v>
      </c>
      <c r="N194" s="227" t="s">
        <v>40</v>
      </c>
      <c r="O194" s="8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AR194" s="230" t="s">
        <v>152</v>
      </c>
      <c r="AT194" s="230" t="s">
        <v>147</v>
      </c>
      <c r="AU194" s="230" t="s">
        <v>85</v>
      </c>
      <c r="AY194" s="13" t="s">
        <v>144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3" t="s">
        <v>83</v>
      </c>
      <c r="BK194" s="231">
        <f>ROUND(I194*H194,2)</f>
        <v>0</v>
      </c>
      <c r="BL194" s="13" t="s">
        <v>152</v>
      </c>
      <c r="BM194" s="230" t="s">
        <v>663</v>
      </c>
    </row>
    <row r="195" spans="2:65" s="1" customFormat="1" ht="24" customHeight="1">
      <c r="B195" s="34"/>
      <c r="C195" s="219" t="s">
        <v>329</v>
      </c>
      <c r="D195" s="219" t="s">
        <v>147</v>
      </c>
      <c r="E195" s="220" t="s">
        <v>664</v>
      </c>
      <c r="F195" s="221" t="s">
        <v>665</v>
      </c>
      <c r="G195" s="222" t="s">
        <v>214</v>
      </c>
      <c r="H195" s="223">
        <v>2</v>
      </c>
      <c r="I195" s="224"/>
      <c r="J195" s="225">
        <f>ROUND(I195*H195,2)</f>
        <v>0</v>
      </c>
      <c r="K195" s="221" t="s">
        <v>151</v>
      </c>
      <c r="L195" s="39"/>
      <c r="M195" s="226" t="s">
        <v>1</v>
      </c>
      <c r="N195" s="227" t="s">
        <v>40</v>
      </c>
      <c r="O195" s="82"/>
      <c r="P195" s="228">
        <f>O195*H195</f>
        <v>0</v>
      </c>
      <c r="Q195" s="228">
        <v>0.01479</v>
      </c>
      <c r="R195" s="228">
        <f>Q195*H195</f>
        <v>0.02958</v>
      </c>
      <c r="S195" s="228">
        <v>0</v>
      </c>
      <c r="T195" s="229">
        <f>S195*H195</f>
        <v>0</v>
      </c>
      <c r="AR195" s="230" t="s">
        <v>152</v>
      </c>
      <c r="AT195" s="230" t="s">
        <v>147</v>
      </c>
      <c r="AU195" s="230" t="s">
        <v>85</v>
      </c>
      <c r="AY195" s="13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3" t="s">
        <v>83</v>
      </c>
      <c r="BK195" s="231">
        <f>ROUND(I195*H195,2)</f>
        <v>0</v>
      </c>
      <c r="BL195" s="13" t="s">
        <v>152</v>
      </c>
      <c r="BM195" s="230" t="s">
        <v>666</v>
      </c>
    </row>
    <row r="196" spans="2:65" s="1" customFormat="1" ht="24" customHeight="1">
      <c r="B196" s="34"/>
      <c r="C196" s="219" t="s">
        <v>333</v>
      </c>
      <c r="D196" s="219" t="s">
        <v>147</v>
      </c>
      <c r="E196" s="220" t="s">
        <v>667</v>
      </c>
      <c r="F196" s="221" t="s">
        <v>668</v>
      </c>
      <c r="G196" s="222" t="s">
        <v>214</v>
      </c>
      <c r="H196" s="223">
        <v>2</v>
      </c>
      <c r="I196" s="224"/>
      <c r="J196" s="225">
        <f>ROUND(I196*H196,2)</f>
        <v>0</v>
      </c>
      <c r="K196" s="221" t="s">
        <v>151</v>
      </c>
      <c r="L196" s="39"/>
      <c r="M196" s="226" t="s">
        <v>1</v>
      </c>
      <c r="N196" s="227" t="s">
        <v>40</v>
      </c>
      <c r="O196" s="82"/>
      <c r="P196" s="228">
        <f>O196*H196</f>
        <v>0</v>
      </c>
      <c r="Q196" s="228">
        <v>0.02314</v>
      </c>
      <c r="R196" s="228">
        <f>Q196*H196</f>
        <v>0.04628</v>
      </c>
      <c r="S196" s="228">
        <v>0</v>
      </c>
      <c r="T196" s="229">
        <f>S196*H196</f>
        <v>0</v>
      </c>
      <c r="AR196" s="230" t="s">
        <v>152</v>
      </c>
      <c r="AT196" s="230" t="s">
        <v>147</v>
      </c>
      <c r="AU196" s="230" t="s">
        <v>85</v>
      </c>
      <c r="AY196" s="13" t="s">
        <v>144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3" t="s">
        <v>83</v>
      </c>
      <c r="BK196" s="231">
        <f>ROUND(I196*H196,2)</f>
        <v>0</v>
      </c>
      <c r="BL196" s="13" t="s">
        <v>152</v>
      </c>
      <c r="BM196" s="230" t="s">
        <v>669</v>
      </c>
    </row>
    <row r="197" spans="2:65" s="1" customFormat="1" ht="16.5" customHeight="1">
      <c r="B197" s="34"/>
      <c r="C197" s="219" t="s">
        <v>321</v>
      </c>
      <c r="D197" s="219" t="s">
        <v>147</v>
      </c>
      <c r="E197" s="220" t="s">
        <v>489</v>
      </c>
      <c r="F197" s="221" t="s">
        <v>490</v>
      </c>
      <c r="G197" s="222" t="s">
        <v>150</v>
      </c>
      <c r="H197" s="223">
        <v>327</v>
      </c>
      <c r="I197" s="224"/>
      <c r="J197" s="225">
        <f>ROUND(I197*H197,2)</f>
        <v>0</v>
      </c>
      <c r="K197" s="221" t="s">
        <v>151</v>
      </c>
      <c r="L197" s="39"/>
      <c r="M197" s="226" t="s">
        <v>1</v>
      </c>
      <c r="N197" s="227" t="s">
        <v>40</v>
      </c>
      <c r="O197" s="8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AR197" s="230" t="s">
        <v>152</v>
      </c>
      <c r="AT197" s="230" t="s">
        <v>147</v>
      </c>
      <c r="AU197" s="230" t="s">
        <v>85</v>
      </c>
      <c r="AY197" s="13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3" t="s">
        <v>83</v>
      </c>
      <c r="BK197" s="231">
        <f>ROUND(I197*H197,2)</f>
        <v>0</v>
      </c>
      <c r="BL197" s="13" t="s">
        <v>152</v>
      </c>
      <c r="BM197" s="230" t="s">
        <v>670</v>
      </c>
    </row>
    <row r="198" spans="2:65" s="1" customFormat="1" ht="24" customHeight="1">
      <c r="B198" s="34"/>
      <c r="C198" s="219" t="s">
        <v>325</v>
      </c>
      <c r="D198" s="219" t="s">
        <v>147</v>
      </c>
      <c r="E198" s="220" t="s">
        <v>361</v>
      </c>
      <c r="F198" s="221" t="s">
        <v>362</v>
      </c>
      <c r="G198" s="222" t="s">
        <v>150</v>
      </c>
      <c r="H198" s="223">
        <v>40</v>
      </c>
      <c r="I198" s="224"/>
      <c r="J198" s="225">
        <f>ROUND(I198*H198,2)</f>
        <v>0</v>
      </c>
      <c r="K198" s="221" t="s">
        <v>151</v>
      </c>
      <c r="L198" s="39"/>
      <c r="M198" s="226" t="s">
        <v>1</v>
      </c>
      <c r="N198" s="227" t="s">
        <v>40</v>
      </c>
      <c r="O198" s="8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AR198" s="230" t="s">
        <v>152</v>
      </c>
      <c r="AT198" s="230" t="s">
        <v>147</v>
      </c>
      <c r="AU198" s="230" t="s">
        <v>85</v>
      </c>
      <c r="AY198" s="13" t="s">
        <v>144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3" t="s">
        <v>83</v>
      </c>
      <c r="BK198" s="231">
        <f>ROUND(I198*H198,2)</f>
        <v>0</v>
      </c>
      <c r="BL198" s="13" t="s">
        <v>152</v>
      </c>
      <c r="BM198" s="230" t="s">
        <v>671</v>
      </c>
    </row>
    <row r="199" spans="2:65" s="1" customFormat="1" ht="24" customHeight="1">
      <c r="B199" s="34"/>
      <c r="C199" s="219" t="s">
        <v>336</v>
      </c>
      <c r="D199" s="219" t="s">
        <v>147</v>
      </c>
      <c r="E199" s="220" t="s">
        <v>365</v>
      </c>
      <c r="F199" s="221" t="s">
        <v>672</v>
      </c>
      <c r="G199" s="222" t="s">
        <v>199</v>
      </c>
      <c r="H199" s="223">
        <v>0.748</v>
      </c>
      <c r="I199" s="224"/>
      <c r="J199" s="225">
        <f>ROUND(I199*H199,2)</f>
        <v>0</v>
      </c>
      <c r="K199" s="221" t="s">
        <v>151</v>
      </c>
      <c r="L199" s="39"/>
      <c r="M199" s="226" t="s">
        <v>1</v>
      </c>
      <c r="N199" s="227" t="s">
        <v>40</v>
      </c>
      <c r="O199" s="8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AR199" s="230" t="s">
        <v>152</v>
      </c>
      <c r="AT199" s="230" t="s">
        <v>147</v>
      </c>
      <c r="AU199" s="230" t="s">
        <v>85</v>
      </c>
      <c r="AY199" s="13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3" t="s">
        <v>83</v>
      </c>
      <c r="BK199" s="231">
        <f>ROUND(I199*H199,2)</f>
        <v>0</v>
      </c>
      <c r="BL199" s="13" t="s">
        <v>152</v>
      </c>
      <c r="BM199" s="230" t="s">
        <v>673</v>
      </c>
    </row>
    <row r="200" spans="2:65" s="1" customFormat="1" ht="24" customHeight="1">
      <c r="B200" s="34"/>
      <c r="C200" s="219" t="s">
        <v>344</v>
      </c>
      <c r="D200" s="219" t="s">
        <v>147</v>
      </c>
      <c r="E200" s="220" t="s">
        <v>369</v>
      </c>
      <c r="F200" s="221" t="s">
        <v>370</v>
      </c>
      <c r="G200" s="222" t="s">
        <v>199</v>
      </c>
      <c r="H200" s="223">
        <v>0.748</v>
      </c>
      <c r="I200" s="224"/>
      <c r="J200" s="225">
        <f>ROUND(I200*H200,2)</f>
        <v>0</v>
      </c>
      <c r="K200" s="221" t="s">
        <v>151</v>
      </c>
      <c r="L200" s="39"/>
      <c r="M200" s="226" t="s">
        <v>1</v>
      </c>
      <c r="N200" s="227" t="s">
        <v>40</v>
      </c>
      <c r="O200" s="8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AR200" s="230" t="s">
        <v>152</v>
      </c>
      <c r="AT200" s="230" t="s">
        <v>147</v>
      </c>
      <c r="AU200" s="230" t="s">
        <v>85</v>
      </c>
      <c r="AY200" s="13" t="s">
        <v>144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3" t="s">
        <v>83</v>
      </c>
      <c r="BK200" s="231">
        <f>ROUND(I200*H200,2)</f>
        <v>0</v>
      </c>
      <c r="BL200" s="13" t="s">
        <v>152</v>
      </c>
      <c r="BM200" s="230" t="s">
        <v>674</v>
      </c>
    </row>
    <row r="201" spans="2:63" s="11" customFormat="1" ht="22.8" customHeight="1">
      <c r="B201" s="203"/>
      <c r="C201" s="204"/>
      <c r="D201" s="205" t="s">
        <v>74</v>
      </c>
      <c r="E201" s="217" t="s">
        <v>372</v>
      </c>
      <c r="F201" s="217" t="s">
        <v>373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SUM(P202:P217)</f>
        <v>0</v>
      </c>
      <c r="Q201" s="211"/>
      <c r="R201" s="212">
        <f>SUM(R202:R217)</f>
        <v>0.07087000000000002</v>
      </c>
      <c r="S201" s="211"/>
      <c r="T201" s="213">
        <f>SUM(T202:T217)</f>
        <v>0</v>
      </c>
      <c r="AR201" s="214" t="s">
        <v>85</v>
      </c>
      <c r="AT201" s="215" t="s">
        <v>74</v>
      </c>
      <c r="AU201" s="215" t="s">
        <v>83</v>
      </c>
      <c r="AY201" s="214" t="s">
        <v>144</v>
      </c>
      <c r="BK201" s="216">
        <f>SUM(BK202:BK217)</f>
        <v>0</v>
      </c>
    </row>
    <row r="202" spans="2:65" s="1" customFormat="1" ht="24" customHeight="1">
      <c r="B202" s="34"/>
      <c r="C202" s="219" t="s">
        <v>675</v>
      </c>
      <c r="D202" s="219" t="s">
        <v>147</v>
      </c>
      <c r="E202" s="220" t="s">
        <v>676</v>
      </c>
      <c r="F202" s="221" t="s">
        <v>677</v>
      </c>
      <c r="G202" s="222" t="s">
        <v>678</v>
      </c>
      <c r="H202" s="223">
        <v>2</v>
      </c>
      <c r="I202" s="224"/>
      <c r="J202" s="225">
        <f>ROUND(I202*H202,2)</f>
        <v>0</v>
      </c>
      <c r="K202" s="221" t="s">
        <v>151</v>
      </c>
      <c r="L202" s="39"/>
      <c r="M202" s="226" t="s">
        <v>1</v>
      </c>
      <c r="N202" s="227" t="s">
        <v>40</v>
      </c>
      <c r="O202" s="82"/>
      <c r="P202" s="228">
        <f>O202*H202</f>
        <v>0</v>
      </c>
      <c r="Q202" s="228">
        <v>0.00489</v>
      </c>
      <c r="R202" s="228">
        <f>Q202*H202</f>
        <v>0.00978</v>
      </c>
      <c r="S202" s="228">
        <v>0</v>
      </c>
      <c r="T202" s="229">
        <f>S202*H202</f>
        <v>0</v>
      </c>
      <c r="AR202" s="230" t="s">
        <v>152</v>
      </c>
      <c r="AT202" s="230" t="s">
        <v>147</v>
      </c>
      <c r="AU202" s="230" t="s">
        <v>85</v>
      </c>
      <c r="AY202" s="13" t="s">
        <v>144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3" t="s">
        <v>83</v>
      </c>
      <c r="BK202" s="231">
        <f>ROUND(I202*H202,2)</f>
        <v>0</v>
      </c>
      <c r="BL202" s="13" t="s">
        <v>152</v>
      </c>
      <c r="BM202" s="230" t="s">
        <v>679</v>
      </c>
    </row>
    <row r="203" spans="2:65" s="1" customFormat="1" ht="24" customHeight="1">
      <c r="B203" s="34"/>
      <c r="C203" s="219" t="s">
        <v>264</v>
      </c>
      <c r="D203" s="219" t="s">
        <v>147</v>
      </c>
      <c r="E203" s="220" t="s">
        <v>680</v>
      </c>
      <c r="F203" s="221" t="s">
        <v>681</v>
      </c>
      <c r="G203" s="222" t="s">
        <v>678</v>
      </c>
      <c r="H203" s="223">
        <v>2</v>
      </c>
      <c r="I203" s="224"/>
      <c r="J203" s="225">
        <f>ROUND(I203*H203,2)</f>
        <v>0</v>
      </c>
      <c r="K203" s="221" t="s">
        <v>151</v>
      </c>
      <c r="L203" s="39"/>
      <c r="M203" s="226" t="s">
        <v>1</v>
      </c>
      <c r="N203" s="227" t="s">
        <v>40</v>
      </c>
      <c r="O203" s="82"/>
      <c r="P203" s="228">
        <f>O203*H203</f>
        <v>0</v>
      </c>
      <c r="Q203" s="228">
        <v>0.01191</v>
      </c>
      <c r="R203" s="228">
        <f>Q203*H203</f>
        <v>0.02382</v>
      </c>
      <c r="S203" s="228">
        <v>0</v>
      </c>
      <c r="T203" s="229">
        <f>S203*H203</f>
        <v>0</v>
      </c>
      <c r="AR203" s="230" t="s">
        <v>152</v>
      </c>
      <c r="AT203" s="230" t="s">
        <v>147</v>
      </c>
      <c r="AU203" s="230" t="s">
        <v>85</v>
      </c>
      <c r="AY203" s="13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3" t="s">
        <v>83</v>
      </c>
      <c r="BK203" s="231">
        <f>ROUND(I203*H203,2)</f>
        <v>0</v>
      </c>
      <c r="BL203" s="13" t="s">
        <v>152</v>
      </c>
      <c r="BM203" s="230" t="s">
        <v>682</v>
      </c>
    </row>
    <row r="204" spans="2:65" s="1" customFormat="1" ht="16.5" customHeight="1">
      <c r="B204" s="34"/>
      <c r="C204" s="219" t="s">
        <v>683</v>
      </c>
      <c r="D204" s="219" t="s">
        <v>147</v>
      </c>
      <c r="E204" s="220" t="s">
        <v>375</v>
      </c>
      <c r="F204" s="221" t="s">
        <v>376</v>
      </c>
      <c r="G204" s="222" t="s">
        <v>214</v>
      </c>
      <c r="H204" s="223">
        <v>49</v>
      </c>
      <c r="I204" s="224"/>
      <c r="J204" s="225">
        <f>ROUND(I204*H204,2)</f>
        <v>0</v>
      </c>
      <c r="K204" s="221" t="s">
        <v>151</v>
      </c>
      <c r="L204" s="39"/>
      <c r="M204" s="226" t="s">
        <v>1</v>
      </c>
      <c r="N204" s="227" t="s">
        <v>40</v>
      </c>
      <c r="O204" s="82"/>
      <c r="P204" s="228">
        <f>O204*H204</f>
        <v>0</v>
      </c>
      <c r="Q204" s="228">
        <v>3E-05</v>
      </c>
      <c r="R204" s="228">
        <f>Q204*H204</f>
        <v>0.00147</v>
      </c>
      <c r="S204" s="228">
        <v>0</v>
      </c>
      <c r="T204" s="229">
        <f>S204*H204</f>
        <v>0</v>
      </c>
      <c r="AR204" s="230" t="s">
        <v>152</v>
      </c>
      <c r="AT204" s="230" t="s">
        <v>147</v>
      </c>
      <c r="AU204" s="230" t="s">
        <v>85</v>
      </c>
      <c r="AY204" s="13" t="s">
        <v>144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3" t="s">
        <v>83</v>
      </c>
      <c r="BK204" s="231">
        <f>ROUND(I204*H204,2)</f>
        <v>0</v>
      </c>
      <c r="BL204" s="13" t="s">
        <v>152</v>
      </c>
      <c r="BM204" s="230" t="s">
        <v>684</v>
      </c>
    </row>
    <row r="205" spans="2:65" s="1" customFormat="1" ht="16.5" customHeight="1">
      <c r="B205" s="34"/>
      <c r="C205" s="219" t="s">
        <v>685</v>
      </c>
      <c r="D205" s="219" t="s">
        <v>147</v>
      </c>
      <c r="E205" s="220" t="s">
        <v>686</v>
      </c>
      <c r="F205" s="221" t="s">
        <v>687</v>
      </c>
      <c r="G205" s="222" t="s">
        <v>214</v>
      </c>
      <c r="H205" s="223">
        <v>14</v>
      </c>
      <c r="I205" s="224"/>
      <c r="J205" s="225">
        <f>ROUND(I205*H205,2)</f>
        <v>0</v>
      </c>
      <c r="K205" s="221" t="s">
        <v>151</v>
      </c>
      <c r="L205" s="39"/>
      <c r="M205" s="226" t="s">
        <v>1</v>
      </c>
      <c r="N205" s="227" t="s">
        <v>40</v>
      </c>
      <c r="O205" s="82"/>
      <c r="P205" s="228">
        <f>O205*H205</f>
        <v>0</v>
      </c>
      <c r="Q205" s="228">
        <v>8E-05</v>
      </c>
      <c r="R205" s="228">
        <f>Q205*H205</f>
        <v>0.0011200000000000001</v>
      </c>
      <c r="S205" s="228">
        <v>0</v>
      </c>
      <c r="T205" s="229">
        <f>S205*H205</f>
        <v>0</v>
      </c>
      <c r="AR205" s="230" t="s">
        <v>152</v>
      </c>
      <c r="AT205" s="230" t="s">
        <v>147</v>
      </c>
      <c r="AU205" s="230" t="s">
        <v>85</v>
      </c>
      <c r="AY205" s="13" t="s">
        <v>144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3" t="s">
        <v>83</v>
      </c>
      <c r="BK205" s="231">
        <f>ROUND(I205*H205,2)</f>
        <v>0</v>
      </c>
      <c r="BL205" s="13" t="s">
        <v>152</v>
      </c>
      <c r="BM205" s="230" t="s">
        <v>688</v>
      </c>
    </row>
    <row r="206" spans="2:65" s="1" customFormat="1" ht="16.5" customHeight="1">
      <c r="B206" s="34"/>
      <c r="C206" s="219" t="s">
        <v>689</v>
      </c>
      <c r="D206" s="219" t="s">
        <v>147</v>
      </c>
      <c r="E206" s="220" t="s">
        <v>379</v>
      </c>
      <c r="F206" s="221" t="s">
        <v>380</v>
      </c>
      <c r="G206" s="222" t="s">
        <v>214</v>
      </c>
      <c r="H206" s="223">
        <v>34</v>
      </c>
      <c r="I206" s="224"/>
      <c r="J206" s="225">
        <f>ROUND(I206*H206,2)</f>
        <v>0</v>
      </c>
      <c r="K206" s="221" t="s">
        <v>151</v>
      </c>
      <c r="L206" s="39"/>
      <c r="M206" s="226" t="s">
        <v>1</v>
      </c>
      <c r="N206" s="227" t="s">
        <v>40</v>
      </c>
      <c r="O206" s="82"/>
      <c r="P206" s="228">
        <f>O206*H206</f>
        <v>0</v>
      </c>
      <c r="Q206" s="228">
        <v>0.0001</v>
      </c>
      <c r="R206" s="228">
        <f>Q206*H206</f>
        <v>0.0034000000000000002</v>
      </c>
      <c r="S206" s="228">
        <v>0</v>
      </c>
      <c r="T206" s="229">
        <f>S206*H206</f>
        <v>0</v>
      </c>
      <c r="AR206" s="230" t="s">
        <v>152</v>
      </c>
      <c r="AT206" s="230" t="s">
        <v>147</v>
      </c>
      <c r="AU206" s="230" t="s">
        <v>85</v>
      </c>
      <c r="AY206" s="13" t="s">
        <v>144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3" t="s">
        <v>83</v>
      </c>
      <c r="BK206" s="231">
        <f>ROUND(I206*H206,2)</f>
        <v>0</v>
      </c>
      <c r="BL206" s="13" t="s">
        <v>152</v>
      </c>
      <c r="BM206" s="230" t="s">
        <v>690</v>
      </c>
    </row>
    <row r="207" spans="2:65" s="1" customFormat="1" ht="16.5" customHeight="1">
      <c r="B207" s="34"/>
      <c r="C207" s="219" t="s">
        <v>691</v>
      </c>
      <c r="D207" s="219" t="s">
        <v>147</v>
      </c>
      <c r="E207" s="220" t="s">
        <v>383</v>
      </c>
      <c r="F207" s="221" t="s">
        <v>384</v>
      </c>
      <c r="G207" s="222" t="s">
        <v>214</v>
      </c>
      <c r="H207" s="223">
        <v>6</v>
      </c>
      <c r="I207" s="224"/>
      <c r="J207" s="225">
        <f>ROUND(I207*H207,2)</f>
        <v>0</v>
      </c>
      <c r="K207" s="221" t="s">
        <v>151</v>
      </c>
      <c r="L207" s="39"/>
      <c r="M207" s="226" t="s">
        <v>1</v>
      </c>
      <c r="N207" s="227" t="s">
        <v>40</v>
      </c>
      <c r="O207" s="82"/>
      <c r="P207" s="228">
        <f>O207*H207</f>
        <v>0</v>
      </c>
      <c r="Q207" s="228">
        <v>0.00014</v>
      </c>
      <c r="R207" s="228">
        <f>Q207*H207</f>
        <v>0.0008399999999999999</v>
      </c>
      <c r="S207" s="228">
        <v>0</v>
      </c>
      <c r="T207" s="229">
        <f>S207*H207</f>
        <v>0</v>
      </c>
      <c r="AR207" s="230" t="s">
        <v>152</v>
      </c>
      <c r="AT207" s="230" t="s">
        <v>147</v>
      </c>
      <c r="AU207" s="230" t="s">
        <v>85</v>
      </c>
      <c r="AY207" s="13" t="s">
        <v>144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3" t="s">
        <v>83</v>
      </c>
      <c r="BK207" s="231">
        <f>ROUND(I207*H207,2)</f>
        <v>0</v>
      </c>
      <c r="BL207" s="13" t="s">
        <v>152</v>
      </c>
      <c r="BM207" s="230" t="s">
        <v>692</v>
      </c>
    </row>
    <row r="208" spans="2:65" s="1" customFormat="1" ht="16.5" customHeight="1">
      <c r="B208" s="34"/>
      <c r="C208" s="219" t="s">
        <v>693</v>
      </c>
      <c r="D208" s="219" t="s">
        <v>147</v>
      </c>
      <c r="E208" s="220" t="s">
        <v>387</v>
      </c>
      <c r="F208" s="221" t="s">
        <v>388</v>
      </c>
      <c r="G208" s="222" t="s">
        <v>214</v>
      </c>
      <c r="H208" s="223">
        <v>2</v>
      </c>
      <c r="I208" s="224"/>
      <c r="J208" s="225">
        <f>ROUND(I208*H208,2)</f>
        <v>0</v>
      </c>
      <c r="K208" s="221" t="s">
        <v>151</v>
      </c>
      <c r="L208" s="39"/>
      <c r="M208" s="226" t="s">
        <v>1</v>
      </c>
      <c r="N208" s="227" t="s">
        <v>40</v>
      </c>
      <c r="O208" s="82"/>
      <c r="P208" s="228">
        <f>O208*H208</f>
        <v>0</v>
      </c>
      <c r="Q208" s="228">
        <v>0.00033</v>
      </c>
      <c r="R208" s="228">
        <f>Q208*H208</f>
        <v>0.00066</v>
      </c>
      <c r="S208" s="228">
        <v>0</v>
      </c>
      <c r="T208" s="229">
        <f>S208*H208</f>
        <v>0</v>
      </c>
      <c r="AR208" s="230" t="s">
        <v>152</v>
      </c>
      <c r="AT208" s="230" t="s">
        <v>147</v>
      </c>
      <c r="AU208" s="230" t="s">
        <v>85</v>
      </c>
      <c r="AY208" s="13" t="s">
        <v>144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3" t="s">
        <v>83</v>
      </c>
      <c r="BK208" s="231">
        <f>ROUND(I208*H208,2)</f>
        <v>0</v>
      </c>
      <c r="BL208" s="13" t="s">
        <v>152</v>
      </c>
      <c r="BM208" s="230" t="s">
        <v>694</v>
      </c>
    </row>
    <row r="209" spans="2:65" s="1" customFormat="1" ht="24" customHeight="1">
      <c r="B209" s="34"/>
      <c r="C209" s="219" t="s">
        <v>695</v>
      </c>
      <c r="D209" s="219" t="s">
        <v>147</v>
      </c>
      <c r="E209" s="220" t="s">
        <v>696</v>
      </c>
      <c r="F209" s="221" t="s">
        <v>697</v>
      </c>
      <c r="G209" s="222" t="s">
        <v>214</v>
      </c>
      <c r="H209" s="223">
        <v>2</v>
      </c>
      <c r="I209" s="224"/>
      <c r="J209" s="225">
        <f>ROUND(I209*H209,2)</f>
        <v>0</v>
      </c>
      <c r="K209" s="221" t="s">
        <v>1</v>
      </c>
      <c r="L209" s="39"/>
      <c r="M209" s="226" t="s">
        <v>1</v>
      </c>
      <c r="N209" s="227" t="s">
        <v>40</v>
      </c>
      <c r="O209" s="82"/>
      <c r="P209" s="228">
        <f>O209*H209</f>
        <v>0</v>
      </c>
      <c r="Q209" s="228">
        <v>0.00018</v>
      </c>
      <c r="R209" s="228">
        <f>Q209*H209</f>
        <v>0.00036</v>
      </c>
      <c r="S209" s="228">
        <v>0</v>
      </c>
      <c r="T209" s="229">
        <f>S209*H209</f>
        <v>0</v>
      </c>
      <c r="AR209" s="230" t="s">
        <v>152</v>
      </c>
      <c r="AT209" s="230" t="s">
        <v>147</v>
      </c>
      <c r="AU209" s="230" t="s">
        <v>85</v>
      </c>
      <c r="AY209" s="13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3" t="s">
        <v>83</v>
      </c>
      <c r="BK209" s="231">
        <f>ROUND(I209*H209,2)</f>
        <v>0</v>
      </c>
      <c r="BL209" s="13" t="s">
        <v>152</v>
      </c>
      <c r="BM209" s="230" t="s">
        <v>698</v>
      </c>
    </row>
    <row r="210" spans="2:65" s="1" customFormat="1" ht="24" customHeight="1">
      <c r="B210" s="34"/>
      <c r="C210" s="219" t="s">
        <v>699</v>
      </c>
      <c r="D210" s="219" t="s">
        <v>147</v>
      </c>
      <c r="E210" s="220" t="s">
        <v>700</v>
      </c>
      <c r="F210" s="221" t="s">
        <v>701</v>
      </c>
      <c r="G210" s="222" t="s">
        <v>214</v>
      </c>
      <c r="H210" s="223">
        <v>5</v>
      </c>
      <c r="I210" s="224"/>
      <c r="J210" s="225">
        <f>ROUND(I210*H210,2)</f>
        <v>0</v>
      </c>
      <c r="K210" s="221" t="s">
        <v>151</v>
      </c>
      <c r="L210" s="39"/>
      <c r="M210" s="226" t="s">
        <v>1</v>
      </c>
      <c r="N210" s="227" t="s">
        <v>40</v>
      </c>
      <c r="O210" s="82"/>
      <c r="P210" s="228">
        <f>O210*H210</f>
        <v>0</v>
      </c>
      <c r="Q210" s="228">
        <v>0.00018</v>
      </c>
      <c r="R210" s="228">
        <f>Q210*H210</f>
        <v>0.0009000000000000001</v>
      </c>
      <c r="S210" s="228">
        <v>0</v>
      </c>
      <c r="T210" s="229">
        <f>S210*H210</f>
        <v>0</v>
      </c>
      <c r="AR210" s="230" t="s">
        <v>152</v>
      </c>
      <c r="AT210" s="230" t="s">
        <v>147</v>
      </c>
      <c r="AU210" s="230" t="s">
        <v>85</v>
      </c>
      <c r="AY210" s="13" t="s">
        <v>144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3" t="s">
        <v>83</v>
      </c>
      <c r="BK210" s="231">
        <f>ROUND(I210*H210,2)</f>
        <v>0</v>
      </c>
      <c r="BL210" s="13" t="s">
        <v>152</v>
      </c>
      <c r="BM210" s="230" t="s">
        <v>702</v>
      </c>
    </row>
    <row r="211" spans="2:65" s="1" customFormat="1" ht="24" customHeight="1">
      <c r="B211" s="34"/>
      <c r="C211" s="219" t="s">
        <v>7</v>
      </c>
      <c r="D211" s="219" t="s">
        <v>147</v>
      </c>
      <c r="E211" s="220" t="s">
        <v>395</v>
      </c>
      <c r="F211" s="221" t="s">
        <v>396</v>
      </c>
      <c r="G211" s="222" t="s">
        <v>214</v>
      </c>
      <c r="H211" s="223">
        <v>49</v>
      </c>
      <c r="I211" s="224"/>
      <c r="J211" s="225">
        <f>ROUND(I211*H211,2)</f>
        <v>0</v>
      </c>
      <c r="K211" s="221" t="s">
        <v>151</v>
      </c>
      <c r="L211" s="39"/>
      <c r="M211" s="226" t="s">
        <v>1</v>
      </c>
      <c r="N211" s="227" t="s">
        <v>40</v>
      </c>
      <c r="O211" s="82"/>
      <c r="P211" s="228">
        <f>O211*H211</f>
        <v>0</v>
      </c>
      <c r="Q211" s="228">
        <v>0.00022</v>
      </c>
      <c r="R211" s="228">
        <f>Q211*H211</f>
        <v>0.01078</v>
      </c>
      <c r="S211" s="228">
        <v>0</v>
      </c>
      <c r="T211" s="229">
        <f>S211*H211</f>
        <v>0</v>
      </c>
      <c r="AR211" s="230" t="s">
        <v>152</v>
      </c>
      <c r="AT211" s="230" t="s">
        <v>147</v>
      </c>
      <c r="AU211" s="230" t="s">
        <v>85</v>
      </c>
      <c r="AY211" s="13" t="s">
        <v>144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3" t="s">
        <v>83</v>
      </c>
      <c r="BK211" s="231">
        <f>ROUND(I211*H211,2)</f>
        <v>0</v>
      </c>
      <c r="BL211" s="13" t="s">
        <v>152</v>
      </c>
      <c r="BM211" s="230" t="s">
        <v>703</v>
      </c>
    </row>
    <row r="212" spans="2:65" s="1" customFormat="1" ht="16.5" customHeight="1">
      <c r="B212" s="34"/>
      <c r="C212" s="219" t="s">
        <v>501</v>
      </c>
      <c r="D212" s="219" t="s">
        <v>147</v>
      </c>
      <c r="E212" s="220" t="s">
        <v>704</v>
      </c>
      <c r="F212" s="221" t="s">
        <v>705</v>
      </c>
      <c r="G212" s="222" t="s">
        <v>214</v>
      </c>
      <c r="H212" s="223">
        <v>12</v>
      </c>
      <c r="I212" s="224"/>
      <c r="J212" s="225">
        <f>ROUND(I212*H212,2)</f>
        <v>0</v>
      </c>
      <c r="K212" s="221" t="s">
        <v>151</v>
      </c>
      <c r="L212" s="39"/>
      <c r="M212" s="226" t="s">
        <v>1</v>
      </c>
      <c r="N212" s="227" t="s">
        <v>40</v>
      </c>
      <c r="O212" s="82"/>
      <c r="P212" s="228">
        <f>O212*H212</f>
        <v>0</v>
      </c>
      <c r="Q212" s="228">
        <v>0.00021</v>
      </c>
      <c r="R212" s="228">
        <f>Q212*H212</f>
        <v>0.00252</v>
      </c>
      <c r="S212" s="228">
        <v>0</v>
      </c>
      <c r="T212" s="229">
        <f>S212*H212</f>
        <v>0</v>
      </c>
      <c r="AR212" s="230" t="s">
        <v>152</v>
      </c>
      <c r="AT212" s="230" t="s">
        <v>147</v>
      </c>
      <c r="AU212" s="230" t="s">
        <v>85</v>
      </c>
      <c r="AY212" s="13" t="s">
        <v>144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3" t="s">
        <v>83</v>
      </c>
      <c r="BK212" s="231">
        <f>ROUND(I212*H212,2)</f>
        <v>0</v>
      </c>
      <c r="BL212" s="13" t="s">
        <v>152</v>
      </c>
      <c r="BM212" s="230" t="s">
        <v>706</v>
      </c>
    </row>
    <row r="213" spans="2:65" s="1" customFormat="1" ht="16.5" customHeight="1">
      <c r="B213" s="34"/>
      <c r="C213" s="219" t="s">
        <v>242</v>
      </c>
      <c r="D213" s="219" t="s">
        <v>147</v>
      </c>
      <c r="E213" s="220" t="s">
        <v>399</v>
      </c>
      <c r="F213" s="221" t="s">
        <v>400</v>
      </c>
      <c r="G213" s="222" t="s">
        <v>214</v>
      </c>
      <c r="H213" s="223">
        <v>29</v>
      </c>
      <c r="I213" s="224"/>
      <c r="J213" s="225">
        <f>ROUND(I213*H213,2)</f>
        <v>0</v>
      </c>
      <c r="K213" s="221" t="s">
        <v>151</v>
      </c>
      <c r="L213" s="39"/>
      <c r="M213" s="226" t="s">
        <v>1</v>
      </c>
      <c r="N213" s="227" t="s">
        <v>40</v>
      </c>
      <c r="O213" s="82"/>
      <c r="P213" s="228">
        <f>O213*H213</f>
        <v>0</v>
      </c>
      <c r="Q213" s="228">
        <v>0.00034</v>
      </c>
      <c r="R213" s="228">
        <f>Q213*H213</f>
        <v>0.00986</v>
      </c>
      <c r="S213" s="228">
        <v>0</v>
      </c>
      <c r="T213" s="229">
        <f>S213*H213</f>
        <v>0</v>
      </c>
      <c r="AR213" s="230" t="s">
        <v>152</v>
      </c>
      <c r="AT213" s="230" t="s">
        <v>147</v>
      </c>
      <c r="AU213" s="230" t="s">
        <v>85</v>
      </c>
      <c r="AY213" s="13" t="s">
        <v>144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3" t="s">
        <v>83</v>
      </c>
      <c r="BK213" s="231">
        <f>ROUND(I213*H213,2)</f>
        <v>0</v>
      </c>
      <c r="BL213" s="13" t="s">
        <v>152</v>
      </c>
      <c r="BM213" s="230" t="s">
        <v>707</v>
      </c>
    </row>
    <row r="214" spans="2:65" s="1" customFormat="1" ht="16.5" customHeight="1">
      <c r="B214" s="34"/>
      <c r="C214" s="219" t="s">
        <v>256</v>
      </c>
      <c r="D214" s="219" t="s">
        <v>147</v>
      </c>
      <c r="E214" s="220" t="s">
        <v>403</v>
      </c>
      <c r="F214" s="221" t="s">
        <v>404</v>
      </c>
      <c r="G214" s="222" t="s">
        <v>214</v>
      </c>
      <c r="H214" s="223">
        <v>4</v>
      </c>
      <c r="I214" s="224"/>
      <c r="J214" s="225">
        <f>ROUND(I214*H214,2)</f>
        <v>0</v>
      </c>
      <c r="K214" s="221" t="s">
        <v>151</v>
      </c>
      <c r="L214" s="39"/>
      <c r="M214" s="226" t="s">
        <v>1</v>
      </c>
      <c r="N214" s="227" t="s">
        <v>40</v>
      </c>
      <c r="O214" s="82"/>
      <c r="P214" s="228">
        <f>O214*H214</f>
        <v>0</v>
      </c>
      <c r="Q214" s="228">
        <v>0.0005</v>
      </c>
      <c r="R214" s="228">
        <f>Q214*H214</f>
        <v>0.002</v>
      </c>
      <c r="S214" s="228">
        <v>0</v>
      </c>
      <c r="T214" s="229">
        <f>S214*H214</f>
        <v>0</v>
      </c>
      <c r="AR214" s="230" t="s">
        <v>152</v>
      </c>
      <c r="AT214" s="230" t="s">
        <v>147</v>
      </c>
      <c r="AU214" s="230" t="s">
        <v>85</v>
      </c>
      <c r="AY214" s="13" t="s">
        <v>144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3" t="s">
        <v>83</v>
      </c>
      <c r="BK214" s="231">
        <f>ROUND(I214*H214,2)</f>
        <v>0</v>
      </c>
      <c r="BL214" s="13" t="s">
        <v>152</v>
      </c>
      <c r="BM214" s="230" t="s">
        <v>708</v>
      </c>
    </row>
    <row r="215" spans="2:65" s="1" customFormat="1" ht="16.5" customHeight="1">
      <c r="B215" s="34"/>
      <c r="C215" s="219" t="s">
        <v>260</v>
      </c>
      <c r="D215" s="219" t="s">
        <v>147</v>
      </c>
      <c r="E215" s="220" t="s">
        <v>407</v>
      </c>
      <c r="F215" s="221" t="s">
        <v>408</v>
      </c>
      <c r="G215" s="222" t="s">
        <v>214</v>
      </c>
      <c r="H215" s="223">
        <v>2</v>
      </c>
      <c r="I215" s="224"/>
      <c r="J215" s="225">
        <f>ROUND(I215*H215,2)</f>
        <v>0</v>
      </c>
      <c r="K215" s="221" t="s">
        <v>151</v>
      </c>
      <c r="L215" s="39"/>
      <c r="M215" s="226" t="s">
        <v>1</v>
      </c>
      <c r="N215" s="227" t="s">
        <v>40</v>
      </c>
      <c r="O215" s="82"/>
      <c r="P215" s="228">
        <f>O215*H215</f>
        <v>0</v>
      </c>
      <c r="Q215" s="228">
        <v>0.00168</v>
      </c>
      <c r="R215" s="228">
        <f>Q215*H215</f>
        <v>0.00336</v>
      </c>
      <c r="S215" s="228">
        <v>0</v>
      </c>
      <c r="T215" s="229">
        <f>S215*H215</f>
        <v>0</v>
      </c>
      <c r="AR215" s="230" t="s">
        <v>152</v>
      </c>
      <c r="AT215" s="230" t="s">
        <v>147</v>
      </c>
      <c r="AU215" s="230" t="s">
        <v>85</v>
      </c>
      <c r="AY215" s="13" t="s">
        <v>144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3" t="s">
        <v>83</v>
      </c>
      <c r="BK215" s="231">
        <f>ROUND(I215*H215,2)</f>
        <v>0</v>
      </c>
      <c r="BL215" s="13" t="s">
        <v>152</v>
      </c>
      <c r="BM215" s="230" t="s">
        <v>709</v>
      </c>
    </row>
    <row r="216" spans="2:65" s="1" customFormat="1" ht="16.5" customHeight="1">
      <c r="B216" s="34"/>
      <c r="C216" s="219" t="s">
        <v>348</v>
      </c>
      <c r="D216" s="219" t="s">
        <v>147</v>
      </c>
      <c r="E216" s="220" t="s">
        <v>411</v>
      </c>
      <c r="F216" s="221" t="s">
        <v>710</v>
      </c>
      <c r="G216" s="222" t="s">
        <v>199</v>
      </c>
      <c r="H216" s="223">
        <v>0.071</v>
      </c>
      <c r="I216" s="224"/>
      <c r="J216" s="225">
        <f>ROUND(I216*H216,2)</f>
        <v>0</v>
      </c>
      <c r="K216" s="221" t="s">
        <v>151</v>
      </c>
      <c r="L216" s="39"/>
      <c r="M216" s="226" t="s">
        <v>1</v>
      </c>
      <c r="N216" s="227" t="s">
        <v>40</v>
      </c>
      <c r="O216" s="8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AR216" s="230" t="s">
        <v>152</v>
      </c>
      <c r="AT216" s="230" t="s">
        <v>147</v>
      </c>
      <c r="AU216" s="230" t="s">
        <v>85</v>
      </c>
      <c r="AY216" s="13" t="s">
        <v>144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3" t="s">
        <v>83</v>
      </c>
      <c r="BK216" s="231">
        <f>ROUND(I216*H216,2)</f>
        <v>0</v>
      </c>
      <c r="BL216" s="13" t="s">
        <v>152</v>
      </c>
      <c r="BM216" s="230" t="s">
        <v>711</v>
      </c>
    </row>
    <row r="217" spans="2:65" s="1" customFormat="1" ht="24" customHeight="1">
      <c r="B217" s="34"/>
      <c r="C217" s="219" t="s">
        <v>712</v>
      </c>
      <c r="D217" s="219" t="s">
        <v>147</v>
      </c>
      <c r="E217" s="220" t="s">
        <v>415</v>
      </c>
      <c r="F217" s="221" t="s">
        <v>416</v>
      </c>
      <c r="G217" s="222" t="s">
        <v>199</v>
      </c>
      <c r="H217" s="223">
        <v>0.071</v>
      </c>
      <c r="I217" s="224"/>
      <c r="J217" s="225">
        <f>ROUND(I217*H217,2)</f>
        <v>0</v>
      </c>
      <c r="K217" s="221" t="s">
        <v>151</v>
      </c>
      <c r="L217" s="39"/>
      <c r="M217" s="226" t="s">
        <v>1</v>
      </c>
      <c r="N217" s="227" t="s">
        <v>40</v>
      </c>
      <c r="O217" s="8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AR217" s="230" t="s">
        <v>152</v>
      </c>
      <c r="AT217" s="230" t="s">
        <v>147</v>
      </c>
      <c r="AU217" s="230" t="s">
        <v>85</v>
      </c>
      <c r="AY217" s="13" t="s">
        <v>144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3" t="s">
        <v>83</v>
      </c>
      <c r="BK217" s="231">
        <f>ROUND(I217*H217,2)</f>
        <v>0</v>
      </c>
      <c r="BL217" s="13" t="s">
        <v>152</v>
      </c>
      <c r="BM217" s="230" t="s">
        <v>713</v>
      </c>
    </row>
    <row r="218" spans="2:63" s="11" customFormat="1" ht="22.8" customHeight="1">
      <c r="B218" s="203"/>
      <c r="C218" s="204"/>
      <c r="D218" s="205" t="s">
        <v>74</v>
      </c>
      <c r="E218" s="217" t="s">
        <v>418</v>
      </c>
      <c r="F218" s="217" t="s">
        <v>419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SUM(P219:P225)</f>
        <v>0</v>
      </c>
      <c r="Q218" s="211"/>
      <c r="R218" s="212">
        <f>SUM(R219:R225)</f>
        <v>0</v>
      </c>
      <c r="S218" s="211"/>
      <c r="T218" s="213">
        <f>SUM(T219:T225)</f>
        <v>0</v>
      </c>
      <c r="AR218" s="214" t="s">
        <v>85</v>
      </c>
      <c r="AT218" s="215" t="s">
        <v>74</v>
      </c>
      <c r="AU218" s="215" t="s">
        <v>83</v>
      </c>
      <c r="AY218" s="214" t="s">
        <v>144</v>
      </c>
      <c r="BK218" s="216">
        <f>SUM(BK219:BK225)</f>
        <v>0</v>
      </c>
    </row>
    <row r="219" spans="2:65" s="1" customFormat="1" ht="16.5" customHeight="1">
      <c r="B219" s="34"/>
      <c r="C219" s="219" t="s">
        <v>230</v>
      </c>
      <c r="D219" s="219" t="s">
        <v>147</v>
      </c>
      <c r="E219" s="220" t="s">
        <v>421</v>
      </c>
      <c r="F219" s="221" t="s">
        <v>422</v>
      </c>
      <c r="G219" s="222" t="s">
        <v>423</v>
      </c>
      <c r="H219" s="223">
        <v>10</v>
      </c>
      <c r="I219" s="224"/>
      <c r="J219" s="225">
        <f>ROUND(I219*H219,2)</f>
        <v>0</v>
      </c>
      <c r="K219" s="221" t="s">
        <v>1</v>
      </c>
      <c r="L219" s="39"/>
      <c r="M219" s="226" t="s">
        <v>1</v>
      </c>
      <c r="N219" s="227" t="s">
        <v>40</v>
      </c>
      <c r="O219" s="8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AR219" s="230" t="s">
        <v>152</v>
      </c>
      <c r="AT219" s="230" t="s">
        <v>147</v>
      </c>
      <c r="AU219" s="230" t="s">
        <v>85</v>
      </c>
      <c r="AY219" s="13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3" t="s">
        <v>83</v>
      </c>
      <c r="BK219" s="231">
        <f>ROUND(I219*H219,2)</f>
        <v>0</v>
      </c>
      <c r="BL219" s="13" t="s">
        <v>152</v>
      </c>
      <c r="BM219" s="230" t="s">
        <v>714</v>
      </c>
    </row>
    <row r="220" spans="2:65" s="1" customFormat="1" ht="16.5" customHeight="1">
      <c r="B220" s="34"/>
      <c r="C220" s="219" t="s">
        <v>437</v>
      </c>
      <c r="D220" s="219" t="s">
        <v>147</v>
      </c>
      <c r="E220" s="220" t="s">
        <v>430</v>
      </c>
      <c r="F220" s="221" t="s">
        <v>431</v>
      </c>
      <c r="G220" s="222" t="s">
        <v>312</v>
      </c>
      <c r="H220" s="223">
        <v>1</v>
      </c>
      <c r="I220" s="224"/>
      <c r="J220" s="225">
        <f>ROUND(I220*H220,2)</f>
        <v>0</v>
      </c>
      <c r="K220" s="221" t="s">
        <v>1</v>
      </c>
      <c r="L220" s="39"/>
      <c r="M220" s="226" t="s">
        <v>1</v>
      </c>
      <c r="N220" s="227" t="s">
        <v>40</v>
      </c>
      <c r="O220" s="8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AR220" s="230" t="s">
        <v>152</v>
      </c>
      <c r="AT220" s="230" t="s">
        <v>147</v>
      </c>
      <c r="AU220" s="230" t="s">
        <v>85</v>
      </c>
      <c r="AY220" s="13" t="s">
        <v>144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3" t="s">
        <v>83</v>
      </c>
      <c r="BK220" s="231">
        <f>ROUND(I220*H220,2)</f>
        <v>0</v>
      </c>
      <c r="BL220" s="13" t="s">
        <v>152</v>
      </c>
      <c r="BM220" s="230" t="s">
        <v>715</v>
      </c>
    </row>
    <row r="221" spans="2:65" s="1" customFormat="1" ht="16.5" customHeight="1">
      <c r="B221" s="34"/>
      <c r="C221" s="219" t="s">
        <v>441</v>
      </c>
      <c r="D221" s="219" t="s">
        <v>147</v>
      </c>
      <c r="E221" s="220" t="s">
        <v>434</v>
      </c>
      <c r="F221" s="221" t="s">
        <v>435</v>
      </c>
      <c r="G221" s="222" t="s">
        <v>312</v>
      </c>
      <c r="H221" s="223">
        <v>1</v>
      </c>
      <c r="I221" s="224"/>
      <c r="J221" s="225">
        <f>ROUND(I221*H221,2)</f>
        <v>0</v>
      </c>
      <c r="K221" s="221" t="s">
        <v>1</v>
      </c>
      <c r="L221" s="39"/>
      <c r="M221" s="226" t="s">
        <v>1</v>
      </c>
      <c r="N221" s="227" t="s">
        <v>40</v>
      </c>
      <c r="O221" s="8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AR221" s="230" t="s">
        <v>152</v>
      </c>
      <c r="AT221" s="230" t="s">
        <v>147</v>
      </c>
      <c r="AU221" s="230" t="s">
        <v>85</v>
      </c>
      <c r="AY221" s="13" t="s">
        <v>144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3" t="s">
        <v>83</v>
      </c>
      <c r="BK221" s="231">
        <f>ROUND(I221*H221,2)</f>
        <v>0</v>
      </c>
      <c r="BL221" s="13" t="s">
        <v>152</v>
      </c>
      <c r="BM221" s="230" t="s">
        <v>716</v>
      </c>
    </row>
    <row r="222" spans="2:65" s="1" customFormat="1" ht="16.5" customHeight="1">
      <c r="B222" s="34"/>
      <c r="C222" s="219" t="s">
        <v>445</v>
      </c>
      <c r="D222" s="219" t="s">
        <v>147</v>
      </c>
      <c r="E222" s="220" t="s">
        <v>312</v>
      </c>
      <c r="F222" s="221" t="s">
        <v>427</v>
      </c>
      <c r="G222" s="222" t="s">
        <v>312</v>
      </c>
      <c r="H222" s="223">
        <v>1</v>
      </c>
      <c r="I222" s="224"/>
      <c r="J222" s="225">
        <f>ROUND(I222*H222,2)</f>
        <v>0</v>
      </c>
      <c r="K222" s="221" t="s">
        <v>1</v>
      </c>
      <c r="L222" s="39"/>
      <c r="M222" s="226" t="s">
        <v>1</v>
      </c>
      <c r="N222" s="227" t="s">
        <v>40</v>
      </c>
      <c r="O222" s="8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AR222" s="230" t="s">
        <v>152</v>
      </c>
      <c r="AT222" s="230" t="s">
        <v>147</v>
      </c>
      <c r="AU222" s="230" t="s">
        <v>85</v>
      </c>
      <c r="AY222" s="13" t="s">
        <v>144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3" t="s">
        <v>83</v>
      </c>
      <c r="BK222" s="231">
        <f>ROUND(I222*H222,2)</f>
        <v>0</v>
      </c>
      <c r="BL222" s="13" t="s">
        <v>152</v>
      </c>
      <c r="BM222" s="230" t="s">
        <v>717</v>
      </c>
    </row>
    <row r="223" spans="2:65" s="1" customFormat="1" ht="24" customHeight="1">
      <c r="B223" s="34"/>
      <c r="C223" s="219" t="s">
        <v>718</v>
      </c>
      <c r="D223" s="219" t="s">
        <v>147</v>
      </c>
      <c r="E223" s="220" t="s">
        <v>438</v>
      </c>
      <c r="F223" s="221" t="s">
        <v>439</v>
      </c>
      <c r="G223" s="222" t="s">
        <v>312</v>
      </c>
      <c r="H223" s="223">
        <v>0</v>
      </c>
      <c r="I223" s="224"/>
      <c r="J223" s="225">
        <f>ROUND(I223*H223,2)</f>
        <v>0</v>
      </c>
      <c r="K223" s="221" t="s">
        <v>1</v>
      </c>
      <c r="L223" s="39"/>
      <c r="M223" s="226" t="s">
        <v>1</v>
      </c>
      <c r="N223" s="227" t="s">
        <v>40</v>
      </c>
      <c r="O223" s="8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30" t="s">
        <v>152</v>
      </c>
      <c r="AT223" s="230" t="s">
        <v>147</v>
      </c>
      <c r="AU223" s="230" t="s">
        <v>85</v>
      </c>
      <c r="AY223" s="13" t="s">
        <v>144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3" t="s">
        <v>83</v>
      </c>
      <c r="BK223" s="231">
        <f>ROUND(I223*H223,2)</f>
        <v>0</v>
      </c>
      <c r="BL223" s="13" t="s">
        <v>152</v>
      </c>
      <c r="BM223" s="230" t="s">
        <v>719</v>
      </c>
    </row>
    <row r="224" spans="2:65" s="1" customFormat="1" ht="24" customHeight="1">
      <c r="B224" s="34"/>
      <c r="C224" s="219" t="s">
        <v>720</v>
      </c>
      <c r="D224" s="219" t="s">
        <v>147</v>
      </c>
      <c r="E224" s="220" t="s">
        <v>442</v>
      </c>
      <c r="F224" s="221" t="s">
        <v>443</v>
      </c>
      <c r="G224" s="222" t="s">
        <v>214</v>
      </c>
      <c r="H224" s="223">
        <v>0</v>
      </c>
      <c r="I224" s="224"/>
      <c r="J224" s="225">
        <f>ROUND(I224*H224,2)</f>
        <v>0</v>
      </c>
      <c r="K224" s="221" t="s">
        <v>1</v>
      </c>
      <c r="L224" s="39"/>
      <c r="M224" s="226" t="s">
        <v>1</v>
      </c>
      <c r="N224" s="227" t="s">
        <v>40</v>
      </c>
      <c r="O224" s="8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AR224" s="230" t="s">
        <v>152</v>
      </c>
      <c r="AT224" s="230" t="s">
        <v>147</v>
      </c>
      <c r="AU224" s="230" t="s">
        <v>85</v>
      </c>
      <c r="AY224" s="13" t="s">
        <v>144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3" t="s">
        <v>83</v>
      </c>
      <c r="BK224" s="231">
        <f>ROUND(I224*H224,2)</f>
        <v>0</v>
      </c>
      <c r="BL224" s="13" t="s">
        <v>152</v>
      </c>
      <c r="BM224" s="230" t="s">
        <v>721</v>
      </c>
    </row>
    <row r="225" spans="2:65" s="1" customFormat="1" ht="24" customHeight="1">
      <c r="B225" s="34"/>
      <c r="C225" s="219" t="s">
        <v>722</v>
      </c>
      <c r="D225" s="219" t="s">
        <v>147</v>
      </c>
      <c r="E225" s="220" t="s">
        <v>446</v>
      </c>
      <c r="F225" s="221" t="s">
        <v>447</v>
      </c>
      <c r="G225" s="222" t="s">
        <v>214</v>
      </c>
      <c r="H225" s="223">
        <v>0</v>
      </c>
      <c r="I225" s="224"/>
      <c r="J225" s="225">
        <f>ROUND(I225*H225,2)</f>
        <v>0</v>
      </c>
      <c r="K225" s="221" t="s">
        <v>1</v>
      </c>
      <c r="L225" s="39"/>
      <c r="M225" s="242" t="s">
        <v>1</v>
      </c>
      <c r="N225" s="243" t="s">
        <v>40</v>
      </c>
      <c r="O225" s="244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AR225" s="230" t="s">
        <v>152</v>
      </c>
      <c r="AT225" s="230" t="s">
        <v>147</v>
      </c>
      <c r="AU225" s="230" t="s">
        <v>85</v>
      </c>
      <c r="AY225" s="13" t="s">
        <v>144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3" t="s">
        <v>83</v>
      </c>
      <c r="BK225" s="231">
        <f>ROUND(I225*H225,2)</f>
        <v>0</v>
      </c>
      <c r="BL225" s="13" t="s">
        <v>152</v>
      </c>
      <c r="BM225" s="230" t="s">
        <v>723</v>
      </c>
    </row>
    <row r="226" spans="2:12" s="1" customFormat="1" ht="6.95" customHeight="1">
      <c r="B226" s="57"/>
      <c r="C226" s="58"/>
      <c r="D226" s="58"/>
      <c r="E226" s="58"/>
      <c r="F226" s="58"/>
      <c r="G226" s="58"/>
      <c r="H226" s="58"/>
      <c r="I226" s="169"/>
      <c r="J226" s="58"/>
      <c r="K226" s="58"/>
      <c r="L226" s="39"/>
    </row>
  </sheetData>
  <sheetProtection password="CC35" sheet="1" objects="1" scenarios="1" formatColumns="0" formatRows="0" autoFilter="0"/>
  <autoFilter ref="C123:K22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97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724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ROUND(J124,2)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ROUND((SUM(BE124:BE250)),2)</f>
        <v>0</v>
      </c>
      <c r="I33" s="150">
        <v>0.21</v>
      </c>
      <c r="J33" s="149">
        <f>ROUND(((SUM(BE124:BE250))*I33),2)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ROUND((SUM(BF124:BF250)),2)</f>
        <v>0</v>
      </c>
      <c r="I34" s="150">
        <v>0.15</v>
      </c>
      <c r="J34" s="149">
        <f>ROUND(((SUM(BF124:BF250))*I34),2)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ROUND((SUM(BG124:BG250)),2)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ROUND((SUM(BH124:BH250)),2)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ROUND((SUM(BI124:BI250)),2)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2019/0032/04 - Pavilon U3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J124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J125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J126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123</v>
      </c>
      <c r="E99" s="189"/>
      <c r="F99" s="189"/>
      <c r="G99" s="189"/>
      <c r="H99" s="189"/>
      <c r="I99" s="190"/>
      <c r="J99" s="191">
        <f>J153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124</v>
      </c>
      <c r="E100" s="189"/>
      <c r="F100" s="189"/>
      <c r="G100" s="189"/>
      <c r="H100" s="189"/>
      <c r="I100" s="190"/>
      <c r="J100" s="191">
        <f>J164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125</v>
      </c>
      <c r="E101" s="189"/>
      <c r="F101" s="189"/>
      <c r="G101" s="189"/>
      <c r="H101" s="189"/>
      <c r="I101" s="190"/>
      <c r="J101" s="191">
        <f>J193</f>
        <v>0</v>
      </c>
      <c r="K101" s="187"/>
      <c r="L101" s="192"/>
    </row>
    <row r="102" spans="2:12" s="9" customFormat="1" ht="19.9" customHeight="1" hidden="1">
      <c r="B102" s="186"/>
      <c r="C102" s="187"/>
      <c r="D102" s="188" t="s">
        <v>126</v>
      </c>
      <c r="E102" s="189"/>
      <c r="F102" s="189"/>
      <c r="G102" s="189"/>
      <c r="H102" s="189"/>
      <c r="I102" s="190"/>
      <c r="J102" s="191">
        <f>J208</f>
        <v>0</v>
      </c>
      <c r="K102" s="187"/>
      <c r="L102" s="192"/>
    </row>
    <row r="103" spans="2:12" s="9" customFormat="1" ht="19.9" customHeight="1" hidden="1">
      <c r="B103" s="186"/>
      <c r="C103" s="187"/>
      <c r="D103" s="188" t="s">
        <v>127</v>
      </c>
      <c r="E103" s="189"/>
      <c r="F103" s="189"/>
      <c r="G103" s="189"/>
      <c r="H103" s="189"/>
      <c r="I103" s="190"/>
      <c r="J103" s="191">
        <f>J227</f>
        <v>0</v>
      </c>
      <c r="K103" s="187"/>
      <c r="L103" s="192"/>
    </row>
    <row r="104" spans="2:12" s="9" customFormat="1" ht="19.9" customHeight="1" hidden="1">
      <c r="B104" s="186"/>
      <c r="C104" s="187"/>
      <c r="D104" s="188" t="s">
        <v>128</v>
      </c>
      <c r="E104" s="189"/>
      <c r="F104" s="189"/>
      <c r="G104" s="189"/>
      <c r="H104" s="189"/>
      <c r="I104" s="190"/>
      <c r="J104" s="191">
        <f>J242</f>
        <v>0</v>
      </c>
      <c r="K104" s="187"/>
      <c r="L104" s="192"/>
    </row>
    <row r="105" spans="2:12" s="1" customFormat="1" ht="21.8" customHeight="1" hidden="1">
      <c r="B105" s="34"/>
      <c r="C105" s="35"/>
      <c r="D105" s="35"/>
      <c r="E105" s="35"/>
      <c r="F105" s="35"/>
      <c r="G105" s="35"/>
      <c r="H105" s="35"/>
      <c r="I105" s="135"/>
      <c r="J105" s="35"/>
      <c r="K105" s="35"/>
      <c r="L105" s="39"/>
    </row>
    <row r="106" spans="2:12" s="1" customFormat="1" ht="6.95" customHeight="1" hidden="1">
      <c r="B106" s="57"/>
      <c r="C106" s="58"/>
      <c r="D106" s="58"/>
      <c r="E106" s="58"/>
      <c r="F106" s="58"/>
      <c r="G106" s="58"/>
      <c r="H106" s="58"/>
      <c r="I106" s="169"/>
      <c r="J106" s="58"/>
      <c r="K106" s="58"/>
      <c r="L106" s="39"/>
    </row>
    <row r="107" ht="12" hidden="1"/>
    <row r="108" ht="12" hidden="1"/>
    <row r="109" ht="12" hidden="1"/>
    <row r="110" spans="2:12" s="1" customFormat="1" ht="6.95" customHeight="1">
      <c r="B110" s="59"/>
      <c r="C110" s="60"/>
      <c r="D110" s="60"/>
      <c r="E110" s="60"/>
      <c r="F110" s="60"/>
      <c r="G110" s="60"/>
      <c r="H110" s="60"/>
      <c r="I110" s="172"/>
      <c r="J110" s="60"/>
      <c r="K110" s="60"/>
      <c r="L110" s="39"/>
    </row>
    <row r="111" spans="2:12" s="1" customFormat="1" ht="24.95" customHeight="1">
      <c r="B111" s="34"/>
      <c r="C111" s="19" t="s">
        <v>129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12" customHeight="1">
      <c r="B113" s="34"/>
      <c r="C113" s="28" t="s">
        <v>16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6.5" customHeight="1">
      <c r="B114" s="34"/>
      <c r="C114" s="35"/>
      <c r="D114" s="35"/>
      <c r="E114" s="173" t="str">
        <f>E7</f>
        <v>Oprava potrubních rozvodů ZŠ Tolstého</v>
      </c>
      <c r="F114" s="28"/>
      <c r="G114" s="28"/>
      <c r="H114" s="28"/>
      <c r="I114" s="135"/>
      <c r="J114" s="35"/>
      <c r="K114" s="35"/>
      <c r="L114" s="39"/>
    </row>
    <row r="115" spans="2:12" s="1" customFormat="1" ht="12" customHeight="1">
      <c r="B115" s="34"/>
      <c r="C115" s="28" t="s">
        <v>114</v>
      </c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6.5" customHeight="1">
      <c r="B116" s="34"/>
      <c r="C116" s="35"/>
      <c r="D116" s="35"/>
      <c r="E116" s="67" t="str">
        <f>E9</f>
        <v>2019/0032/04 - Pavilon U3</v>
      </c>
      <c r="F116" s="35"/>
      <c r="G116" s="35"/>
      <c r="H116" s="35"/>
      <c r="I116" s="135"/>
      <c r="J116" s="35"/>
      <c r="K116" s="35"/>
      <c r="L116" s="39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pans="2:12" s="1" customFormat="1" ht="12" customHeight="1">
      <c r="B118" s="34"/>
      <c r="C118" s="28" t="s">
        <v>20</v>
      </c>
      <c r="D118" s="35"/>
      <c r="E118" s="35"/>
      <c r="F118" s="23" t="str">
        <f>F12</f>
        <v>Klatovy</v>
      </c>
      <c r="G118" s="35"/>
      <c r="H118" s="35"/>
      <c r="I118" s="138" t="s">
        <v>22</v>
      </c>
      <c r="J118" s="70" t="str">
        <f>IF(J12="","",J12)</f>
        <v>7. 3. 2019</v>
      </c>
      <c r="K118" s="35"/>
      <c r="L118" s="39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35"/>
      <c r="J119" s="35"/>
      <c r="K119" s="35"/>
      <c r="L119" s="39"/>
    </row>
    <row r="120" spans="2:12" s="1" customFormat="1" ht="15.15" customHeight="1">
      <c r="B120" s="34"/>
      <c r="C120" s="28" t="s">
        <v>24</v>
      </c>
      <c r="D120" s="35"/>
      <c r="E120" s="35"/>
      <c r="F120" s="23" t="str">
        <f>E15</f>
        <v xml:space="preserve"> </v>
      </c>
      <c r="G120" s="35"/>
      <c r="H120" s="35"/>
      <c r="I120" s="138" t="s">
        <v>30</v>
      </c>
      <c r="J120" s="32" t="str">
        <f>E21</f>
        <v xml:space="preserve"> </v>
      </c>
      <c r="K120" s="35"/>
      <c r="L120" s="39"/>
    </row>
    <row r="121" spans="2:12" s="1" customFormat="1" ht="15.15" customHeight="1">
      <c r="B121" s="34"/>
      <c r="C121" s="28" t="s">
        <v>28</v>
      </c>
      <c r="D121" s="35"/>
      <c r="E121" s="35"/>
      <c r="F121" s="23" t="str">
        <f>IF(E18="","",E18)</f>
        <v>Vyplň údaj</v>
      </c>
      <c r="G121" s="35"/>
      <c r="H121" s="35"/>
      <c r="I121" s="138" t="s">
        <v>32</v>
      </c>
      <c r="J121" s="32" t="str">
        <f>E24</f>
        <v>Jan Štětka</v>
      </c>
      <c r="K121" s="35"/>
      <c r="L121" s="39"/>
    </row>
    <row r="122" spans="2:12" s="1" customFormat="1" ht="10.3" customHeight="1">
      <c r="B122" s="34"/>
      <c r="C122" s="35"/>
      <c r="D122" s="35"/>
      <c r="E122" s="35"/>
      <c r="F122" s="35"/>
      <c r="G122" s="35"/>
      <c r="H122" s="35"/>
      <c r="I122" s="135"/>
      <c r="J122" s="35"/>
      <c r="K122" s="35"/>
      <c r="L122" s="39"/>
    </row>
    <row r="123" spans="2:20" s="10" customFormat="1" ht="29.25" customHeight="1">
      <c r="B123" s="193"/>
      <c r="C123" s="194" t="s">
        <v>130</v>
      </c>
      <c r="D123" s="195" t="s">
        <v>60</v>
      </c>
      <c r="E123" s="195" t="s">
        <v>56</v>
      </c>
      <c r="F123" s="195" t="s">
        <v>57</v>
      </c>
      <c r="G123" s="195" t="s">
        <v>131</v>
      </c>
      <c r="H123" s="195" t="s">
        <v>132</v>
      </c>
      <c r="I123" s="196" t="s">
        <v>133</v>
      </c>
      <c r="J123" s="195" t="s">
        <v>118</v>
      </c>
      <c r="K123" s="197" t="s">
        <v>134</v>
      </c>
      <c r="L123" s="198"/>
      <c r="M123" s="91" t="s">
        <v>1</v>
      </c>
      <c r="N123" s="92" t="s">
        <v>39</v>
      </c>
      <c r="O123" s="92" t="s">
        <v>135</v>
      </c>
      <c r="P123" s="92" t="s">
        <v>136</v>
      </c>
      <c r="Q123" s="92" t="s">
        <v>137</v>
      </c>
      <c r="R123" s="92" t="s">
        <v>138</v>
      </c>
      <c r="S123" s="92" t="s">
        <v>139</v>
      </c>
      <c r="T123" s="93" t="s">
        <v>140</v>
      </c>
    </row>
    <row r="124" spans="2:63" s="1" customFormat="1" ht="22.8" customHeight="1">
      <c r="B124" s="34"/>
      <c r="C124" s="98" t="s">
        <v>141</v>
      </c>
      <c r="D124" s="35"/>
      <c r="E124" s="35"/>
      <c r="F124" s="35"/>
      <c r="G124" s="35"/>
      <c r="H124" s="35"/>
      <c r="I124" s="135"/>
      <c r="J124" s="199">
        <f>BK124</f>
        <v>0</v>
      </c>
      <c r="K124" s="35"/>
      <c r="L124" s="39"/>
      <c r="M124" s="94"/>
      <c r="N124" s="95"/>
      <c r="O124" s="95"/>
      <c r="P124" s="200">
        <f>P125</f>
        <v>0</v>
      </c>
      <c r="Q124" s="95"/>
      <c r="R124" s="200">
        <f>R125</f>
        <v>1.7044000000000001</v>
      </c>
      <c r="S124" s="95"/>
      <c r="T124" s="201">
        <f>T125</f>
        <v>4.62952</v>
      </c>
      <c r="AT124" s="13" t="s">
        <v>74</v>
      </c>
      <c r="AU124" s="13" t="s">
        <v>120</v>
      </c>
      <c r="BK124" s="202">
        <f>BK125</f>
        <v>0</v>
      </c>
    </row>
    <row r="125" spans="2:63" s="11" customFormat="1" ht="25.9" customHeight="1">
      <c r="B125" s="203"/>
      <c r="C125" s="204"/>
      <c r="D125" s="205" t="s">
        <v>74</v>
      </c>
      <c r="E125" s="206" t="s">
        <v>142</v>
      </c>
      <c r="F125" s="206" t="s">
        <v>143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P126+P153+P164+P193+P208+P227+P242</f>
        <v>0</v>
      </c>
      <c r="Q125" s="211"/>
      <c r="R125" s="212">
        <f>R126+R153+R164+R193+R208+R227+R242</f>
        <v>1.7044000000000001</v>
      </c>
      <c r="S125" s="211"/>
      <c r="T125" s="213">
        <f>T126+T153+T164+T193+T208+T227+T242</f>
        <v>4.62952</v>
      </c>
      <c r="AR125" s="214" t="s">
        <v>85</v>
      </c>
      <c r="AT125" s="215" t="s">
        <v>74</v>
      </c>
      <c r="AU125" s="215" t="s">
        <v>75</v>
      </c>
      <c r="AY125" s="214" t="s">
        <v>144</v>
      </c>
      <c r="BK125" s="216">
        <f>BK126+BK153+BK164+BK193+BK208+BK227+BK242</f>
        <v>0</v>
      </c>
    </row>
    <row r="126" spans="2:63" s="11" customFormat="1" ht="22.8" customHeight="1">
      <c r="B126" s="203"/>
      <c r="C126" s="204"/>
      <c r="D126" s="205" t="s">
        <v>74</v>
      </c>
      <c r="E126" s="217" t="s">
        <v>145</v>
      </c>
      <c r="F126" s="217" t="s">
        <v>146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SUM(P127:P152)</f>
        <v>0</v>
      </c>
      <c r="Q126" s="211"/>
      <c r="R126" s="212">
        <f>SUM(R127:R152)</f>
        <v>0.33368</v>
      </c>
      <c r="S126" s="211"/>
      <c r="T126" s="213">
        <f>SUM(T127:T152)</f>
        <v>0</v>
      </c>
      <c r="AR126" s="214" t="s">
        <v>85</v>
      </c>
      <c r="AT126" s="215" t="s">
        <v>74</v>
      </c>
      <c r="AU126" s="215" t="s">
        <v>83</v>
      </c>
      <c r="AY126" s="214" t="s">
        <v>144</v>
      </c>
      <c r="BK126" s="216">
        <f>SUM(BK127:BK152)</f>
        <v>0</v>
      </c>
    </row>
    <row r="127" spans="2:65" s="1" customFormat="1" ht="24" customHeight="1">
      <c r="B127" s="34"/>
      <c r="C127" s="219" t="s">
        <v>83</v>
      </c>
      <c r="D127" s="219" t="s">
        <v>147</v>
      </c>
      <c r="E127" s="220" t="s">
        <v>148</v>
      </c>
      <c r="F127" s="221" t="s">
        <v>149</v>
      </c>
      <c r="G127" s="222" t="s">
        <v>150</v>
      </c>
      <c r="H127" s="223">
        <v>232</v>
      </c>
      <c r="I127" s="224"/>
      <c r="J127" s="225">
        <f>ROUND(I127*H127,2)</f>
        <v>0</v>
      </c>
      <c r="K127" s="221" t="s">
        <v>151</v>
      </c>
      <c r="L127" s="39"/>
      <c r="M127" s="226" t="s">
        <v>1</v>
      </c>
      <c r="N127" s="227" t="s">
        <v>40</v>
      </c>
      <c r="O127" s="82"/>
      <c r="P127" s="228">
        <f>O127*H127</f>
        <v>0</v>
      </c>
      <c r="Q127" s="228">
        <v>9E-05</v>
      </c>
      <c r="R127" s="228">
        <f>Q127*H127</f>
        <v>0.020880000000000003</v>
      </c>
      <c r="S127" s="228">
        <v>0</v>
      </c>
      <c r="T127" s="229">
        <f>S127*H127</f>
        <v>0</v>
      </c>
      <c r="AR127" s="230" t="s">
        <v>152</v>
      </c>
      <c r="AT127" s="230" t="s">
        <v>147</v>
      </c>
      <c r="AU127" s="230" t="s">
        <v>85</v>
      </c>
      <c r="AY127" s="13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83</v>
      </c>
      <c r="BK127" s="231">
        <f>ROUND(I127*H127,2)</f>
        <v>0</v>
      </c>
      <c r="BL127" s="13" t="s">
        <v>152</v>
      </c>
      <c r="BM127" s="230" t="s">
        <v>725</v>
      </c>
    </row>
    <row r="128" spans="2:65" s="1" customFormat="1" ht="24" customHeight="1">
      <c r="B128" s="34"/>
      <c r="C128" s="232" t="s">
        <v>85</v>
      </c>
      <c r="D128" s="232" t="s">
        <v>154</v>
      </c>
      <c r="E128" s="233" t="s">
        <v>452</v>
      </c>
      <c r="F128" s="234" t="s">
        <v>453</v>
      </c>
      <c r="G128" s="235" t="s">
        <v>150</v>
      </c>
      <c r="H128" s="236">
        <v>71</v>
      </c>
      <c r="I128" s="237"/>
      <c r="J128" s="238">
        <f>ROUND(I128*H128,2)</f>
        <v>0</v>
      </c>
      <c r="K128" s="234" t="s">
        <v>151</v>
      </c>
      <c r="L128" s="239"/>
      <c r="M128" s="240" t="s">
        <v>1</v>
      </c>
      <c r="N128" s="241" t="s">
        <v>40</v>
      </c>
      <c r="O128" s="82"/>
      <c r="P128" s="228">
        <f>O128*H128</f>
        <v>0</v>
      </c>
      <c r="Q128" s="228">
        <v>0.00072</v>
      </c>
      <c r="R128" s="228">
        <f>Q128*H128</f>
        <v>0.051120000000000006</v>
      </c>
      <c r="S128" s="228">
        <v>0</v>
      </c>
      <c r="T128" s="229">
        <f>S128*H128</f>
        <v>0</v>
      </c>
      <c r="AR128" s="230" t="s">
        <v>157</v>
      </c>
      <c r="AT128" s="230" t="s">
        <v>154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726</v>
      </c>
    </row>
    <row r="129" spans="2:65" s="1" customFormat="1" ht="24" customHeight="1">
      <c r="B129" s="34"/>
      <c r="C129" s="232" t="s">
        <v>159</v>
      </c>
      <c r="D129" s="232" t="s">
        <v>154</v>
      </c>
      <c r="E129" s="233" t="s">
        <v>155</v>
      </c>
      <c r="F129" s="234" t="s">
        <v>156</v>
      </c>
      <c r="G129" s="235" t="s">
        <v>150</v>
      </c>
      <c r="H129" s="236">
        <v>28</v>
      </c>
      <c r="I129" s="237"/>
      <c r="J129" s="238">
        <f>ROUND(I129*H129,2)</f>
        <v>0</v>
      </c>
      <c r="K129" s="234" t="s">
        <v>151</v>
      </c>
      <c r="L129" s="239"/>
      <c r="M129" s="240" t="s">
        <v>1</v>
      </c>
      <c r="N129" s="241" t="s">
        <v>40</v>
      </c>
      <c r="O129" s="82"/>
      <c r="P129" s="228">
        <f>O129*H129</f>
        <v>0</v>
      </c>
      <c r="Q129" s="228">
        <v>0.00065</v>
      </c>
      <c r="R129" s="228">
        <f>Q129*H129</f>
        <v>0.0182</v>
      </c>
      <c r="S129" s="228">
        <v>0</v>
      </c>
      <c r="T129" s="229">
        <f>S129*H129</f>
        <v>0</v>
      </c>
      <c r="AR129" s="230" t="s">
        <v>157</v>
      </c>
      <c r="AT129" s="230" t="s">
        <v>154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727</v>
      </c>
    </row>
    <row r="130" spans="2:65" s="1" customFormat="1" ht="24" customHeight="1">
      <c r="B130" s="34"/>
      <c r="C130" s="232" t="s">
        <v>163</v>
      </c>
      <c r="D130" s="232" t="s">
        <v>154</v>
      </c>
      <c r="E130" s="233" t="s">
        <v>160</v>
      </c>
      <c r="F130" s="234" t="s">
        <v>161</v>
      </c>
      <c r="G130" s="235" t="s">
        <v>150</v>
      </c>
      <c r="H130" s="236">
        <v>21</v>
      </c>
      <c r="I130" s="237"/>
      <c r="J130" s="238">
        <f>ROUND(I130*H130,2)</f>
        <v>0</v>
      </c>
      <c r="K130" s="234" t="s">
        <v>151</v>
      </c>
      <c r="L130" s="239"/>
      <c r="M130" s="240" t="s">
        <v>1</v>
      </c>
      <c r="N130" s="241" t="s">
        <v>40</v>
      </c>
      <c r="O130" s="82"/>
      <c r="P130" s="228">
        <f>O130*H130</f>
        <v>0</v>
      </c>
      <c r="Q130" s="228">
        <v>0.00059</v>
      </c>
      <c r="R130" s="228">
        <f>Q130*H130</f>
        <v>0.01239</v>
      </c>
      <c r="S130" s="228">
        <v>0</v>
      </c>
      <c r="T130" s="229">
        <f>S130*H130</f>
        <v>0</v>
      </c>
      <c r="AR130" s="230" t="s">
        <v>157</v>
      </c>
      <c r="AT130" s="230" t="s">
        <v>154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728</v>
      </c>
    </row>
    <row r="131" spans="2:65" s="1" customFormat="1" ht="24" customHeight="1">
      <c r="B131" s="34"/>
      <c r="C131" s="232" t="s">
        <v>167</v>
      </c>
      <c r="D131" s="232" t="s">
        <v>154</v>
      </c>
      <c r="E131" s="233" t="s">
        <v>164</v>
      </c>
      <c r="F131" s="234" t="s">
        <v>165</v>
      </c>
      <c r="G131" s="235" t="s">
        <v>150</v>
      </c>
      <c r="H131" s="236">
        <v>59</v>
      </c>
      <c r="I131" s="237"/>
      <c r="J131" s="238">
        <f>ROUND(I131*H131,2)</f>
        <v>0</v>
      </c>
      <c r="K131" s="234" t="s">
        <v>151</v>
      </c>
      <c r="L131" s="239"/>
      <c r="M131" s="240" t="s">
        <v>1</v>
      </c>
      <c r="N131" s="241" t="s">
        <v>40</v>
      </c>
      <c r="O131" s="82"/>
      <c r="P131" s="228">
        <f>O131*H131</f>
        <v>0</v>
      </c>
      <c r="Q131" s="228">
        <v>0.00027</v>
      </c>
      <c r="R131" s="228">
        <f>Q131*H131</f>
        <v>0.01593</v>
      </c>
      <c r="S131" s="228">
        <v>0</v>
      </c>
      <c r="T131" s="229">
        <f>S131*H131</f>
        <v>0</v>
      </c>
      <c r="AR131" s="230" t="s">
        <v>157</v>
      </c>
      <c r="AT131" s="230" t="s">
        <v>154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729</v>
      </c>
    </row>
    <row r="132" spans="2:65" s="1" customFormat="1" ht="24" customHeight="1">
      <c r="B132" s="34"/>
      <c r="C132" s="232" t="s">
        <v>512</v>
      </c>
      <c r="D132" s="232" t="s">
        <v>154</v>
      </c>
      <c r="E132" s="233" t="s">
        <v>168</v>
      </c>
      <c r="F132" s="234" t="s">
        <v>169</v>
      </c>
      <c r="G132" s="235" t="s">
        <v>150</v>
      </c>
      <c r="H132" s="236">
        <v>53</v>
      </c>
      <c r="I132" s="237"/>
      <c r="J132" s="238">
        <f>ROUND(I132*H132,2)</f>
        <v>0</v>
      </c>
      <c r="K132" s="234" t="s">
        <v>151</v>
      </c>
      <c r="L132" s="239"/>
      <c r="M132" s="240" t="s">
        <v>1</v>
      </c>
      <c r="N132" s="241" t="s">
        <v>40</v>
      </c>
      <c r="O132" s="82"/>
      <c r="P132" s="228">
        <f>O132*H132</f>
        <v>0</v>
      </c>
      <c r="Q132" s="228">
        <v>0.00025</v>
      </c>
      <c r="R132" s="228">
        <f>Q132*H132</f>
        <v>0.01325</v>
      </c>
      <c r="S132" s="228">
        <v>0</v>
      </c>
      <c r="T132" s="229">
        <f>S132*H132</f>
        <v>0</v>
      </c>
      <c r="AR132" s="230" t="s">
        <v>157</v>
      </c>
      <c r="AT132" s="230" t="s">
        <v>154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730</v>
      </c>
    </row>
    <row r="133" spans="2:65" s="1" customFormat="1" ht="24" customHeight="1">
      <c r="B133" s="34"/>
      <c r="C133" s="219" t="s">
        <v>171</v>
      </c>
      <c r="D133" s="219" t="s">
        <v>147</v>
      </c>
      <c r="E133" s="220" t="s">
        <v>172</v>
      </c>
      <c r="F133" s="221" t="s">
        <v>173</v>
      </c>
      <c r="G133" s="222" t="s">
        <v>150</v>
      </c>
      <c r="H133" s="223">
        <v>146</v>
      </c>
      <c r="I133" s="224"/>
      <c r="J133" s="225">
        <f>ROUND(I133*H133,2)</f>
        <v>0</v>
      </c>
      <c r="K133" s="221" t="s">
        <v>151</v>
      </c>
      <c r="L133" s="39"/>
      <c r="M133" s="226" t="s">
        <v>1</v>
      </c>
      <c r="N133" s="227" t="s">
        <v>40</v>
      </c>
      <c r="O133" s="82"/>
      <c r="P133" s="228">
        <f>O133*H133</f>
        <v>0</v>
      </c>
      <c r="Q133" s="228">
        <v>0.00017</v>
      </c>
      <c r="R133" s="228">
        <f>Q133*H133</f>
        <v>0.024820000000000002</v>
      </c>
      <c r="S133" s="228">
        <v>0</v>
      </c>
      <c r="T133" s="229">
        <f>S133*H133</f>
        <v>0</v>
      </c>
      <c r="AR133" s="230" t="s">
        <v>152</v>
      </c>
      <c r="AT133" s="230" t="s">
        <v>147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731</v>
      </c>
    </row>
    <row r="134" spans="2:65" s="1" customFormat="1" ht="24" customHeight="1">
      <c r="B134" s="34"/>
      <c r="C134" s="232" t="s">
        <v>179</v>
      </c>
      <c r="D134" s="232" t="s">
        <v>154</v>
      </c>
      <c r="E134" s="233" t="s">
        <v>180</v>
      </c>
      <c r="F134" s="234" t="s">
        <v>181</v>
      </c>
      <c r="G134" s="235" t="s">
        <v>150</v>
      </c>
      <c r="H134" s="236">
        <v>18</v>
      </c>
      <c r="I134" s="237"/>
      <c r="J134" s="238">
        <f>ROUND(I134*H134,2)</f>
        <v>0</v>
      </c>
      <c r="K134" s="234" t="s">
        <v>151</v>
      </c>
      <c r="L134" s="239"/>
      <c r="M134" s="240" t="s">
        <v>1</v>
      </c>
      <c r="N134" s="241" t="s">
        <v>40</v>
      </c>
      <c r="O134" s="82"/>
      <c r="P134" s="228">
        <f>O134*H134</f>
        <v>0</v>
      </c>
      <c r="Q134" s="228">
        <v>0.00139</v>
      </c>
      <c r="R134" s="228">
        <f>Q134*H134</f>
        <v>0.02502</v>
      </c>
      <c r="S134" s="228">
        <v>0</v>
      </c>
      <c r="T134" s="229">
        <f>S134*H134</f>
        <v>0</v>
      </c>
      <c r="AR134" s="230" t="s">
        <v>157</v>
      </c>
      <c r="AT134" s="230" t="s">
        <v>154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732</v>
      </c>
    </row>
    <row r="135" spans="2:65" s="1" customFormat="1" ht="24" customHeight="1">
      <c r="B135" s="34"/>
      <c r="C135" s="232" t="s">
        <v>183</v>
      </c>
      <c r="D135" s="232" t="s">
        <v>154</v>
      </c>
      <c r="E135" s="233" t="s">
        <v>184</v>
      </c>
      <c r="F135" s="234" t="s">
        <v>185</v>
      </c>
      <c r="G135" s="235" t="s">
        <v>150</v>
      </c>
      <c r="H135" s="236">
        <v>128</v>
      </c>
      <c r="I135" s="237"/>
      <c r="J135" s="238">
        <f>ROUND(I135*H135,2)</f>
        <v>0</v>
      </c>
      <c r="K135" s="234" t="s">
        <v>151</v>
      </c>
      <c r="L135" s="239"/>
      <c r="M135" s="240" t="s">
        <v>1</v>
      </c>
      <c r="N135" s="241" t="s">
        <v>40</v>
      </c>
      <c r="O135" s="82"/>
      <c r="P135" s="228">
        <f>O135*H135</f>
        <v>0</v>
      </c>
      <c r="Q135" s="228">
        <v>0.00083</v>
      </c>
      <c r="R135" s="228">
        <f>Q135*H135</f>
        <v>0.10624</v>
      </c>
      <c r="S135" s="228">
        <v>0</v>
      </c>
      <c r="T135" s="229">
        <f>S135*H135</f>
        <v>0</v>
      </c>
      <c r="AR135" s="230" t="s">
        <v>157</v>
      </c>
      <c r="AT135" s="230" t="s">
        <v>154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733</v>
      </c>
    </row>
    <row r="136" spans="2:65" s="1" customFormat="1" ht="24" customHeight="1">
      <c r="B136" s="34"/>
      <c r="C136" s="219" t="s">
        <v>734</v>
      </c>
      <c r="D136" s="219" t="s">
        <v>147</v>
      </c>
      <c r="E136" s="220" t="s">
        <v>188</v>
      </c>
      <c r="F136" s="221" t="s">
        <v>189</v>
      </c>
      <c r="G136" s="222" t="s">
        <v>150</v>
      </c>
      <c r="H136" s="223">
        <v>283</v>
      </c>
      <c r="I136" s="224"/>
      <c r="J136" s="225">
        <f>ROUND(I136*H136,2)</f>
        <v>0</v>
      </c>
      <c r="K136" s="221" t="s">
        <v>151</v>
      </c>
      <c r="L136" s="39"/>
      <c r="M136" s="226" t="s">
        <v>1</v>
      </c>
      <c r="N136" s="227" t="s">
        <v>40</v>
      </c>
      <c r="O136" s="8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152</v>
      </c>
      <c r="AT136" s="230" t="s">
        <v>147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735</v>
      </c>
    </row>
    <row r="137" spans="2:65" s="1" customFormat="1" ht="24" customHeight="1">
      <c r="B137" s="34"/>
      <c r="C137" s="232" t="s">
        <v>736</v>
      </c>
      <c r="D137" s="232" t="s">
        <v>154</v>
      </c>
      <c r="E137" s="233" t="s">
        <v>737</v>
      </c>
      <c r="F137" s="234" t="s">
        <v>738</v>
      </c>
      <c r="G137" s="235" t="s">
        <v>150</v>
      </c>
      <c r="H137" s="236">
        <v>45</v>
      </c>
      <c r="I137" s="237"/>
      <c r="J137" s="238">
        <f>ROUND(I137*H137,2)</f>
        <v>0</v>
      </c>
      <c r="K137" s="234" t="s">
        <v>1</v>
      </c>
      <c r="L137" s="239"/>
      <c r="M137" s="240" t="s">
        <v>1</v>
      </c>
      <c r="N137" s="241" t="s">
        <v>40</v>
      </c>
      <c r="O137" s="82"/>
      <c r="P137" s="228">
        <f>O137*H137</f>
        <v>0</v>
      </c>
      <c r="Q137" s="228">
        <v>8E-05</v>
      </c>
      <c r="R137" s="228">
        <f>Q137*H137</f>
        <v>0.0036000000000000003</v>
      </c>
      <c r="S137" s="228">
        <v>0</v>
      </c>
      <c r="T137" s="229">
        <f>S137*H137</f>
        <v>0</v>
      </c>
      <c r="AR137" s="230" t="s">
        <v>157</v>
      </c>
      <c r="AT137" s="230" t="s">
        <v>154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152</v>
      </c>
      <c r="BM137" s="230" t="s">
        <v>739</v>
      </c>
    </row>
    <row r="138" spans="2:65" s="1" customFormat="1" ht="24" customHeight="1">
      <c r="B138" s="34"/>
      <c r="C138" s="232" t="s">
        <v>740</v>
      </c>
      <c r="D138" s="232" t="s">
        <v>154</v>
      </c>
      <c r="E138" s="233" t="s">
        <v>741</v>
      </c>
      <c r="F138" s="234" t="s">
        <v>742</v>
      </c>
      <c r="G138" s="235" t="s">
        <v>150</v>
      </c>
      <c r="H138" s="236">
        <v>45</v>
      </c>
      <c r="I138" s="237"/>
      <c r="J138" s="238">
        <f>ROUND(I138*H138,2)</f>
        <v>0</v>
      </c>
      <c r="K138" s="234" t="s">
        <v>151</v>
      </c>
      <c r="L138" s="239"/>
      <c r="M138" s="240" t="s">
        <v>1</v>
      </c>
      <c r="N138" s="241" t="s">
        <v>40</v>
      </c>
      <c r="O138" s="82"/>
      <c r="P138" s="228">
        <f>O138*H138</f>
        <v>0</v>
      </c>
      <c r="Q138" s="228">
        <v>9E-05</v>
      </c>
      <c r="R138" s="228">
        <f>Q138*H138</f>
        <v>0.004050000000000001</v>
      </c>
      <c r="S138" s="228">
        <v>0</v>
      </c>
      <c r="T138" s="229">
        <f>S138*H138</f>
        <v>0</v>
      </c>
      <c r="AR138" s="230" t="s">
        <v>157</v>
      </c>
      <c r="AT138" s="230" t="s">
        <v>154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743</v>
      </c>
    </row>
    <row r="139" spans="2:65" s="1" customFormat="1" ht="24" customHeight="1">
      <c r="B139" s="34"/>
      <c r="C139" s="232" t="s">
        <v>744</v>
      </c>
      <c r="D139" s="232" t="s">
        <v>154</v>
      </c>
      <c r="E139" s="233" t="s">
        <v>745</v>
      </c>
      <c r="F139" s="234" t="s">
        <v>746</v>
      </c>
      <c r="G139" s="235" t="s">
        <v>150</v>
      </c>
      <c r="H139" s="236">
        <v>25</v>
      </c>
      <c r="I139" s="237"/>
      <c r="J139" s="238">
        <f>ROUND(I139*H139,2)</f>
        <v>0</v>
      </c>
      <c r="K139" s="234" t="s">
        <v>1</v>
      </c>
      <c r="L139" s="239"/>
      <c r="M139" s="240" t="s">
        <v>1</v>
      </c>
      <c r="N139" s="241" t="s">
        <v>40</v>
      </c>
      <c r="O139" s="82"/>
      <c r="P139" s="228">
        <f>O139*H139</f>
        <v>0</v>
      </c>
      <c r="Q139" s="228">
        <v>0.00014</v>
      </c>
      <c r="R139" s="228">
        <f>Q139*H139</f>
        <v>0.0034999999999999996</v>
      </c>
      <c r="S139" s="228">
        <v>0</v>
      </c>
      <c r="T139" s="229">
        <f>S139*H139</f>
        <v>0</v>
      </c>
      <c r="AR139" s="230" t="s">
        <v>157</v>
      </c>
      <c r="AT139" s="230" t="s">
        <v>154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152</v>
      </c>
      <c r="BM139" s="230" t="s">
        <v>747</v>
      </c>
    </row>
    <row r="140" spans="2:65" s="1" customFormat="1" ht="24" customHeight="1">
      <c r="B140" s="34"/>
      <c r="C140" s="232" t="s">
        <v>748</v>
      </c>
      <c r="D140" s="232" t="s">
        <v>154</v>
      </c>
      <c r="E140" s="233" t="s">
        <v>749</v>
      </c>
      <c r="F140" s="234" t="s">
        <v>750</v>
      </c>
      <c r="G140" s="235" t="s">
        <v>150</v>
      </c>
      <c r="H140" s="236">
        <v>25</v>
      </c>
      <c r="I140" s="237"/>
      <c r="J140" s="238">
        <f>ROUND(I140*H140,2)</f>
        <v>0</v>
      </c>
      <c r="K140" s="234" t="s">
        <v>151</v>
      </c>
      <c r="L140" s="239"/>
      <c r="M140" s="240" t="s">
        <v>1</v>
      </c>
      <c r="N140" s="241" t="s">
        <v>40</v>
      </c>
      <c r="O140" s="82"/>
      <c r="P140" s="228">
        <f>O140*H140</f>
        <v>0</v>
      </c>
      <c r="Q140" s="228">
        <v>0.00024</v>
      </c>
      <c r="R140" s="228">
        <f>Q140*H140</f>
        <v>0.006</v>
      </c>
      <c r="S140" s="228">
        <v>0</v>
      </c>
      <c r="T140" s="229">
        <f>S140*H140</f>
        <v>0</v>
      </c>
      <c r="AR140" s="230" t="s">
        <v>157</v>
      </c>
      <c r="AT140" s="230" t="s">
        <v>154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751</v>
      </c>
    </row>
    <row r="141" spans="2:65" s="1" customFormat="1" ht="24" customHeight="1">
      <c r="B141" s="34"/>
      <c r="C141" s="232" t="s">
        <v>752</v>
      </c>
      <c r="D141" s="232" t="s">
        <v>154</v>
      </c>
      <c r="E141" s="233" t="s">
        <v>753</v>
      </c>
      <c r="F141" s="234" t="s">
        <v>754</v>
      </c>
      <c r="G141" s="235" t="s">
        <v>150</v>
      </c>
      <c r="H141" s="236">
        <v>47</v>
      </c>
      <c r="I141" s="237"/>
      <c r="J141" s="238">
        <f>ROUND(I141*H141,2)</f>
        <v>0</v>
      </c>
      <c r="K141" s="234" t="s">
        <v>151</v>
      </c>
      <c r="L141" s="239"/>
      <c r="M141" s="240" t="s">
        <v>1</v>
      </c>
      <c r="N141" s="241" t="s">
        <v>40</v>
      </c>
      <c r="O141" s="82"/>
      <c r="P141" s="228">
        <f>O141*H141</f>
        <v>0</v>
      </c>
      <c r="Q141" s="228">
        <v>0.00015</v>
      </c>
      <c r="R141" s="228">
        <f>Q141*H141</f>
        <v>0.007049999999999999</v>
      </c>
      <c r="S141" s="228">
        <v>0</v>
      </c>
      <c r="T141" s="229">
        <f>S141*H141</f>
        <v>0</v>
      </c>
      <c r="AR141" s="230" t="s">
        <v>157</v>
      </c>
      <c r="AT141" s="230" t="s">
        <v>154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755</v>
      </c>
    </row>
    <row r="142" spans="2:65" s="1" customFormat="1" ht="24" customHeight="1">
      <c r="B142" s="34"/>
      <c r="C142" s="232" t="s">
        <v>756</v>
      </c>
      <c r="D142" s="232" t="s">
        <v>154</v>
      </c>
      <c r="E142" s="233" t="s">
        <v>757</v>
      </c>
      <c r="F142" s="234" t="s">
        <v>758</v>
      </c>
      <c r="G142" s="235" t="s">
        <v>150</v>
      </c>
      <c r="H142" s="236">
        <v>47</v>
      </c>
      <c r="I142" s="237"/>
      <c r="J142" s="238">
        <f>ROUND(I142*H142,2)</f>
        <v>0</v>
      </c>
      <c r="K142" s="234" t="s">
        <v>151</v>
      </c>
      <c r="L142" s="239"/>
      <c r="M142" s="240" t="s">
        <v>1</v>
      </c>
      <c r="N142" s="241" t="s">
        <v>40</v>
      </c>
      <c r="O142" s="82"/>
      <c r="P142" s="228">
        <f>O142*H142</f>
        <v>0</v>
      </c>
      <c r="Q142" s="228">
        <v>0.00028</v>
      </c>
      <c r="R142" s="228">
        <f>Q142*H142</f>
        <v>0.013159999999999998</v>
      </c>
      <c r="S142" s="228">
        <v>0</v>
      </c>
      <c r="T142" s="229">
        <f>S142*H142</f>
        <v>0</v>
      </c>
      <c r="AR142" s="230" t="s">
        <v>157</v>
      </c>
      <c r="AT142" s="230" t="s">
        <v>154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152</v>
      </c>
      <c r="BM142" s="230" t="s">
        <v>759</v>
      </c>
    </row>
    <row r="143" spans="2:65" s="1" customFormat="1" ht="24" customHeight="1">
      <c r="B143" s="34"/>
      <c r="C143" s="232" t="s">
        <v>760</v>
      </c>
      <c r="D143" s="232" t="s">
        <v>154</v>
      </c>
      <c r="E143" s="233" t="s">
        <v>761</v>
      </c>
      <c r="F143" s="234" t="s">
        <v>762</v>
      </c>
      <c r="G143" s="235" t="s">
        <v>150</v>
      </c>
      <c r="H143" s="236">
        <v>26</v>
      </c>
      <c r="I143" s="237"/>
      <c r="J143" s="238">
        <f>ROUND(I143*H143,2)</f>
        <v>0</v>
      </c>
      <c r="K143" s="234" t="s">
        <v>151</v>
      </c>
      <c r="L143" s="239"/>
      <c r="M143" s="240" t="s">
        <v>1</v>
      </c>
      <c r="N143" s="241" t="s">
        <v>40</v>
      </c>
      <c r="O143" s="82"/>
      <c r="P143" s="228">
        <f>O143*H143</f>
        <v>0</v>
      </c>
      <c r="Q143" s="228">
        <v>0.00014</v>
      </c>
      <c r="R143" s="228">
        <f>Q143*H143</f>
        <v>0.0036399999999999996</v>
      </c>
      <c r="S143" s="228">
        <v>0</v>
      </c>
      <c r="T143" s="229">
        <f>S143*H143</f>
        <v>0</v>
      </c>
      <c r="AR143" s="230" t="s">
        <v>157</v>
      </c>
      <c r="AT143" s="230" t="s">
        <v>154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763</v>
      </c>
    </row>
    <row r="144" spans="2:65" s="1" customFormat="1" ht="24" customHeight="1">
      <c r="B144" s="34"/>
      <c r="C144" s="232" t="s">
        <v>764</v>
      </c>
      <c r="D144" s="232" t="s">
        <v>154</v>
      </c>
      <c r="E144" s="233" t="s">
        <v>765</v>
      </c>
      <c r="F144" s="234" t="s">
        <v>766</v>
      </c>
      <c r="G144" s="235" t="s">
        <v>150</v>
      </c>
      <c r="H144" s="236">
        <v>23</v>
      </c>
      <c r="I144" s="237"/>
      <c r="J144" s="238">
        <f>ROUND(I144*H144,2)</f>
        <v>0</v>
      </c>
      <c r="K144" s="234" t="s">
        <v>151</v>
      </c>
      <c r="L144" s="239"/>
      <c r="M144" s="240" t="s">
        <v>1</v>
      </c>
      <c r="N144" s="241" t="s">
        <v>40</v>
      </c>
      <c r="O144" s="82"/>
      <c r="P144" s="228">
        <f>O144*H144</f>
        <v>0</v>
      </c>
      <c r="Q144" s="228">
        <v>0.00021</v>
      </c>
      <c r="R144" s="228">
        <f>Q144*H144</f>
        <v>0.00483</v>
      </c>
      <c r="S144" s="228">
        <v>0</v>
      </c>
      <c r="T144" s="229">
        <f>S144*H144</f>
        <v>0</v>
      </c>
      <c r="AR144" s="230" t="s">
        <v>157</v>
      </c>
      <c r="AT144" s="230" t="s">
        <v>154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767</v>
      </c>
    </row>
    <row r="145" spans="2:65" s="1" customFormat="1" ht="24" customHeight="1">
      <c r="B145" s="34"/>
      <c r="C145" s="219" t="s">
        <v>187</v>
      </c>
      <c r="D145" s="219" t="s">
        <v>147</v>
      </c>
      <c r="E145" s="220" t="s">
        <v>188</v>
      </c>
      <c r="F145" s="221" t="s">
        <v>189</v>
      </c>
      <c r="G145" s="222" t="s">
        <v>150</v>
      </c>
      <c r="H145" s="223">
        <v>94</v>
      </c>
      <c r="I145" s="224"/>
      <c r="J145" s="225">
        <f>ROUND(I145*H145,2)</f>
        <v>0</v>
      </c>
      <c r="K145" s="221" t="s">
        <v>151</v>
      </c>
      <c r="L145" s="39"/>
      <c r="M145" s="226" t="s">
        <v>1</v>
      </c>
      <c r="N145" s="227" t="s">
        <v>40</v>
      </c>
      <c r="O145" s="8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152</v>
      </c>
      <c r="AT145" s="230" t="s">
        <v>147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768</v>
      </c>
    </row>
    <row r="146" spans="2:65" s="1" customFormat="1" ht="16.5" customHeight="1">
      <c r="B146" s="34"/>
      <c r="C146" s="219" t="s">
        <v>463</v>
      </c>
      <c r="D146" s="219" t="s">
        <v>147</v>
      </c>
      <c r="E146" s="220" t="s">
        <v>557</v>
      </c>
      <c r="F146" s="221" t="s">
        <v>558</v>
      </c>
      <c r="G146" s="222" t="s">
        <v>150</v>
      </c>
      <c r="H146" s="223">
        <v>34</v>
      </c>
      <c r="I146" s="224"/>
      <c r="J146" s="225">
        <f>ROUND(I146*H146,2)</f>
        <v>0</v>
      </c>
      <c r="K146" s="221" t="s">
        <v>1</v>
      </c>
      <c r="L146" s="39"/>
      <c r="M146" s="226" t="s">
        <v>1</v>
      </c>
      <c r="N146" s="227" t="s">
        <v>40</v>
      </c>
      <c r="O146" s="8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AR146" s="230" t="s">
        <v>152</v>
      </c>
      <c r="AT146" s="230" t="s">
        <v>147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769</v>
      </c>
    </row>
    <row r="147" spans="2:65" s="1" customFormat="1" ht="16.5" customHeight="1">
      <c r="B147" s="34"/>
      <c r="C147" s="219" t="s">
        <v>609</v>
      </c>
      <c r="D147" s="219" t="s">
        <v>147</v>
      </c>
      <c r="E147" s="220" t="s">
        <v>770</v>
      </c>
      <c r="F147" s="221" t="s">
        <v>771</v>
      </c>
      <c r="G147" s="222" t="s">
        <v>312</v>
      </c>
      <c r="H147" s="223">
        <v>2</v>
      </c>
      <c r="I147" s="224"/>
      <c r="J147" s="225">
        <f>ROUND(I147*H147,2)</f>
        <v>0</v>
      </c>
      <c r="K147" s="221" t="s">
        <v>1</v>
      </c>
      <c r="L147" s="39"/>
      <c r="M147" s="226" t="s">
        <v>1</v>
      </c>
      <c r="N147" s="227" t="s">
        <v>40</v>
      </c>
      <c r="O147" s="8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152</v>
      </c>
      <c r="AT147" s="230" t="s">
        <v>147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772</v>
      </c>
    </row>
    <row r="148" spans="2:65" s="1" customFormat="1" ht="16.5" customHeight="1">
      <c r="B148" s="34"/>
      <c r="C148" s="219" t="s">
        <v>465</v>
      </c>
      <c r="D148" s="219" t="s">
        <v>147</v>
      </c>
      <c r="E148" s="220" t="s">
        <v>561</v>
      </c>
      <c r="F148" s="221" t="s">
        <v>562</v>
      </c>
      <c r="G148" s="222" t="s">
        <v>150</v>
      </c>
      <c r="H148" s="223">
        <v>16</v>
      </c>
      <c r="I148" s="224"/>
      <c r="J148" s="225">
        <f>ROUND(I148*H148,2)</f>
        <v>0</v>
      </c>
      <c r="K148" s="221" t="s">
        <v>1</v>
      </c>
      <c r="L148" s="39"/>
      <c r="M148" s="226" t="s">
        <v>1</v>
      </c>
      <c r="N148" s="227" t="s">
        <v>40</v>
      </c>
      <c r="O148" s="8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0" t="s">
        <v>152</v>
      </c>
      <c r="AT148" s="230" t="s">
        <v>147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773</v>
      </c>
    </row>
    <row r="149" spans="2:65" s="1" customFormat="1" ht="16.5" customHeight="1">
      <c r="B149" s="34"/>
      <c r="C149" s="219" t="s">
        <v>774</v>
      </c>
      <c r="D149" s="219" t="s">
        <v>147</v>
      </c>
      <c r="E149" s="220" t="s">
        <v>775</v>
      </c>
      <c r="F149" s="221" t="s">
        <v>776</v>
      </c>
      <c r="G149" s="222" t="s">
        <v>150</v>
      </c>
      <c r="H149" s="223">
        <v>6</v>
      </c>
      <c r="I149" s="224"/>
      <c r="J149" s="225">
        <f>ROUND(I149*H149,2)</f>
        <v>0</v>
      </c>
      <c r="K149" s="221" t="s">
        <v>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777</v>
      </c>
    </row>
    <row r="150" spans="2:65" s="1" customFormat="1" ht="16.5" customHeight="1">
      <c r="B150" s="34"/>
      <c r="C150" s="219" t="s">
        <v>468</v>
      </c>
      <c r="D150" s="219" t="s">
        <v>147</v>
      </c>
      <c r="E150" s="220" t="s">
        <v>192</v>
      </c>
      <c r="F150" s="221" t="s">
        <v>193</v>
      </c>
      <c r="G150" s="222" t="s">
        <v>150</v>
      </c>
      <c r="H150" s="223">
        <v>36</v>
      </c>
      <c r="I150" s="224"/>
      <c r="J150" s="225">
        <f>ROUND(I150*H150,2)</f>
        <v>0</v>
      </c>
      <c r="K150" s="221" t="s">
        <v>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194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194</v>
      </c>
      <c r="BM150" s="230" t="s">
        <v>778</v>
      </c>
    </row>
    <row r="151" spans="2:65" s="1" customFormat="1" ht="24" customHeight="1">
      <c r="B151" s="34"/>
      <c r="C151" s="219" t="s">
        <v>779</v>
      </c>
      <c r="D151" s="219" t="s">
        <v>147</v>
      </c>
      <c r="E151" s="220" t="s">
        <v>197</v>
      </c>
      <c r="F151" s="221" t="s">
        <v>198</v>
      </c>
      <c r="G151" s="222" t="s">
        <v>199</v>
      </c>
      <c r="H151" s="223">
        <v>0.334</v>
      </c>
      <c r="I151" s="224"/>
      <c r="J151" s="225">
        <f>ROUND(I151*H151,2)</f>
        <v>0</v>
      </c>
      <c r="K151" s="221" t="s">
        <v>151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780</v>
      </c>
    </row>
    <row r="152" spans="2:65" s="1" customFormat="1" ht="24" customHeight="1">
      <c r="B152" s="34"/>
      <c r="C152" s="219" t="s">
        <v>781</v>
      </c>
      <c r="D152" s="219" t="s">
        <v>147</v>
      </c>
      <c r="E152" s="220" t="s">
        <v>202</v>
      </c>
      <c r="F152" s="221" t="s">
        <v>203</v>
      </c>
      <c r="G152" s="222" t="s">
        <v>199</v>
      </c>
      <c r="H152" s="223">
        <v>0.334</v>
      </c>
      <c r="I152" s="224"/>
      <c r="J152" s="225">
        <f>ROUND(I152*H152,2)</f>
        <v>0</v>
      </c>
      <c r="K152" s="221" t="s">
        <v>151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782</v>
      </c>
    </row>
    <row r="153" spans="2:63" s="11" customFormat="1" ht="22.8" customHeight="1">
      <c r="B153" s="203"/>
      <c r="C153" s="204"/>
      <c r="D153" s="205" t="s">
        <v>74</v>
      </c>
      <c r="E153" s="217" t="s">
        <v>205</v>
      </c>
      <c r="F153" s="217" t="s">
        <v>206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SUM(P154:P163)</f>
        <v>0</v>
      </c>
      <c r="Q153" s="211"/>
      <c r="R153" s="212">
        <f>SUM(R154:R163)</f>
        <v>0</v>
      </c>
      <c r="S153" s="211"/>
      <c r="T153" s="213">
        <f>SUM(T154:T163)</f>
        <v>0.9387599999999999</v>
      </c>
      <c r="AR153" s="214" t="s">
        <v>83</v>
      </c>
      <c r="AT153" s="215" t="s">
        <v>74</v>
      </c>
      <c r="AU153" s="215" t="s">
        <v>83</v>
      </c>
      <c r="AY153" s="214" t="s">
        <v>144</v>
      </c>
      <c r="BK153" s="216">
        <f>SUM(BK154:BK163)</f>
        <v>0</v>
      </c>
    </row>
    <row r="154" spans="2:65" s="1" customFormat="1" ht="24" customHeight="1">
      <c r="B154" s="34"/>
      <c r="C154" s="219" t="s">
        <v>152</v>
      </c>
      <c r="D154" s="219" t="s">
        <v>147</v>
      </c>
      <c r="E154" s="220" t="s">
        <v>569</v>
      </c>
      <c r="F154" s="221" t="s">
        <v>570</v>
      </c>
      <c r="G154" s="222" t="s">
        <v>150</v>
      </c>
      <c r="H154" s="223">
        <v>106</v>
      </c>
      <c r="I154" s="224"/>
      <c r="J154" s="225">
        <f>ROUND(I154*H154,2)</f>
        <v>0</v>
      </c>
      <c r="K154" s="221" t="s">
        <v>151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0.00213</v>
      </c>
      <c r="T154" s="229">
        <f>S154*H154</f>
        <v>0.22577999999999998</v>
      </c>
      <c r="AR154" s="230" t="s">
        <v>152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152</v>
      </c>
      <c r="BM154" s="230" t="s">
        <v>783</v>
      </c>
    </row>
    <row r="155" spans="2:65" s="1" customFormat="1" ht="24" customHeight="1">
      <c r="B155" s="34"/>
      <c r="C155" s="219" t="s">
        <v>485</v>
      </c>
      <c r="D155" s="219" t="s">
        <v>147</v>
      </c>
      <c r="E155" s="220" t="s">
        <v>572</v>
      </c>
      <c r="F155" s="221" t="s">
        <v>573</v>
      </c>
      <c r="G155" s="222" t="s">
        <v>150</v>
      </c>
      <c r="H155" s="223">
        <v>92</v>
      </c>
      <c r="I155" s="224"/>
      <c r="J155" s="225">
        <f>ROUND(I155*H155,2)</f>
        <v>0</v>
      </c>
      <c r="K155" s="221" t="s">
        <v>151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0.00497</v>
      </c>
      <c r="T155" s="229">
        <f>S155*H155</f>
        <v>0.45724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784</v>
      </c>
    </row>
    <row r="156" spans="2:65" s="1" customFormat="1" ht="24" customHeight="1">
      <c r="B156" s="34"/>
      <c r="C156" s="219" t="s">
        <v>207</v>
      </c>
      <c r="D156" s="219" t="s">
        <v>147</v>
      </c>
      <c r="E156" s="220" t="s">
        <v>208</v>
      </c>
      <c r="F156" s="221" t="s">
        <v>209</v>
      </c>
      <c r="G156" s="222" t="s">
        <v>150</v>
      </c>
      <c r="H156" s="223">
        <v>36</v>
      </c>
      <c r="I156" s="224"/>
      <c r="J156" s="225">
        <f>ROUND(I156*H156,2)</f>
        <v>0</v>
      </c>
      <c r="K156" s="221" t="s">
        <v>151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0</v>
      </c>
      <c r="R156" s="228">
        <f>Q156*H156</f>
        <v>0</v>
      </c>
      <c r="S156" s="228">
        <v>0.0067</v>
      </c>
      <c r="T156" s="229">
        <f>S156*H156</f>
        <v>0.2412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785</v>
      </c>
    </row>
    <row r="157" spans="2:65" s="1" customFormat="1" ht="16.5" customHeight="1">
      <c r="B157" s="34"/>
      <c r="C157" s="219" t="s">
        <v>211</v>
      </c>
      <c r="D157" s="219" t="s">
        <v>147</v>
      </c>
      <c r="E157" s="220" t="s">
        <v>576</v>
      </c>
      <c r="F157" s="221" t="s">
        <v>577</v>
      </c>
      <c r="G157" s="222" t="s">
        <v>214</v>
      </c>
      <c r="H157" s="223">
        <v>15</v>
      </c>
      <c r="I157" s="224"/>
      <c r="J157" s="225">
        <f>ROUND(I157*H157,2)</f>
        <v>0</v>
      </c>
      <c r="K157" s="221" t="s">
        <v>151</v>
      </c>
      <c r="L157" s="39"/>
      <c r="M157" s="226" t="s">
        <v>1</v>
      </c>
      <c r="N157" s="227" t="s">
        <v>40</v>
      </c>
      <c r="O157" s="82"/>
      <c r="P157" s="228">
        <f>O157*H157</f>
        <v>0</v>
      </c>
      <c r="Q157" s="228">
        <v>0</v>
      </c>
      <c r="R157" s="228">
        <f>Q157*H157</f>
        <v>0</v>
      </c>
      <c r="S157" s="228">
        <v>0.00053</v>
      </c>
      <c r="T157" s="229">
        <f>S157*H157</f>
        <v>0.00795</v>
      </c>
      <c r="AR157" s="230" t="s">
        <v>152</v>
      </c>
      <c r="AT157" s="230" t="s">
        <v>147</v>
      </c>
      <c r="AU157" s="230" t="s">
        <v>85</v>
      </c>
      <c r="AY157" s="13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83</v>
      </c>
      <c r="BK157" s="231">
        <f>ROUND(I157*H157,2)</f>
        <v>0</v>
      </c>
      <c r="BL157" s="13" t="s">
        <v>152</v>
      </c>
      <c r="BM157" s="230" t="s">
        <v>786</v>
      </c>
    </row>
    <row r="158" spans="2:65" s="1" customFormat="1" ht="16.5" customHeight="1">
      <c r="B158" s="34"/>
      <c r="C158" s="219" t="s">
        <v>216</v>
      </c>
      <c r="D158" s="219" t="s">
        <v>147</v>
      </c>
      <c r="E158" s="220" t="s">
        <v>579</v>
      </c>
      <c r="F158" s="221" t="s">
        <v>580</v>
      </c>
      <c r="G158" s="222" t="s">
        <v>214</v>
      </c>
      <c r="H158" s="223">
        <v>1</v>
      </c>
      <c r="I158" s="224"/>
      <c r="J158" s="225">
        <f>ROUND(I158*H158,2)</f>
        <v>0</v>
      </c>
      <c r="K158" s="221" t="s">
        <v>151</v>
      </c>
      <c r="L158" s="39"/>
      <c r="M158" s="226" t="s">
        <v>1</v>
      </c>
      <c r="N158" s="227" t="s">
        <v>40</v>
      </c>
      <c r="O158" s="82"/>
      <c r="P158" s="228">
        <f>O158*H158</f>
        <v>0</v>
      </c>
      <c r="Q158" s="228">
        <v>0</v>
      </c>
      <c r="R158" s="228">
        <f>Q158*H158</f>
        <v>0</v>
      </c>
      <c r="S158" s="228">
        <v>0.00123</v>
      </c>
      <c r="T158" s="229">
        <f>S158*H158</f>
        <v>0.00123</v>
      </c>
      <c r="AR158" s="230" t="s">
        <v>152</v>
      </c>
      <c r="AT158" s="230" t="s">
        <v>147</v>
      </c>
      <c r="AU158" s="230" t="s">
        <v>85</v>
      </c>
      <c r="AY158" s="13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83</v>
      </c>
      <c r="BK158" s="231">
        <f>ROUND(I158*H158,2)</f>
        <v>0</v>
      </c>
      <c r="BL158" s="13" t="s">
        <v>152</v>
      </c>
      <c r="BM158" s="230" t="s">
        <v>787</v>
      </c>
    </row>
    <row r="159" spans="2:65" s="1" customFormat="1" ht="16.5" customHeight="1">
      <c r="B159" s="34"/>
      <c r="C159" s="219" t="s">
        <v>605</v>
      </c>
      <c r="D159" s="219" t="s">
        <v>147</v>
      </c>
      <c r="E159" s="220" t="s">
        <v>788</v>
      </c>
      <c r="F159" s="221" t="s">
        <v>789</v>
      </c>
      <c r="G159" s="222" t="s">
        <v>214</v>
      </c>
      <c r="H159" s="223">
        <v>2</v>
      </c>
      <c r="I159" s="224"/>
      <c r="J159" s="225">
        <f>ROUND(I159*H159,2)</f>
        <v>0</v>
      </c>
      <c r="K159" s="221" t="s">
        <v>151</v>
      </c>
      <c r="L159" s="39"/>
      <c r="M159" s="226" t="s">
        <v>1</v>
      </c>
      <c r="N159" s="227" t="s">
        <v>40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0.00146</v>
      </c>
      <c r="T159" s="229">
        <f>S159*H159</f>
        <v>0.00292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790</v>
      </c>
    </row>
    <row r="160" spans="2:65" s="1" customFormat="1" ht="16.5" customHeight="1">
      <c r="B160" s="34"/>
      <c r="C160" s="219" t="s">
        <v>7</v>
      </c>
      <c r="D160" s="219" t="s">
        <v>147</v>
      </c>
      <c r="E160" s="220" t="s">
        <v>212</v>
      </c>
      <c r="F160" s="221" t="s">
        <v>213</v>
      </c>
      <c r="G160" s="222" t="s">
        <v>214</v>
      </c>
      <c r="H160" s="223">
        <v>1</v>
      </c>
      <c r="I160" s="224"/>
      <c r="J160" s="225">
        <f>ROUND(I160*H160,2)</f>
        <v>0</v>
      </c>
      <c r="K160" s="221" t="s">
        <v>151</v>
      </c>
      <c r="L160" s="39"/>
      <c r="M160" s="226" t="s">
        <v>1</v>
      </c>
      <c r="N160" s="227" t="s">
        <v>40</v>
      </c>
      <c r="O160" s="82"/>
      <c r="P160" s="228">
        <f>O160*H160</f>
        <v>0</v>
      </c>
      <c r="Q160" s="228">
        <v>0</v>
      </c>
      <c r="R160" s="228">
        <f>Q160*H160</f>
        <v>0</v>
      </c>
      <c r="S160" s="228">
        <v>0.00244</v>
      </c>
      <c r="T160" s="229">
        <f>S160*H160</f>
        <v>0.00244</v>
      </c>
      <c r="AR160" s="230" t="s">
        <v>152</v>
      </c>
      <c r="AT160" s="230" t="s">
        <v>147</v>
      </c>
      <c r="AU160" s="230" t="s">
        <v>85</v>
      </c>
      <c r="AY160" s="13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83</v>
      </c>
      <c r="BK160" s="231">
        <f>ROUND(I160*H160,2)</f>
        <v>0</v>
      </c>
      <c r="BL160" s="13" t="s">
        <v>152</v>
      </c>
      <c r="BM160" s="230" t="s">
        <v>791</v>
      </c>
    </row>
    <row r="161" spans="2:65" s="1" customFormat="1" ht="16.5" customHeight="1">
      <c r="B161" s="34"/>
      <c r="C161" s="219" t="s">
        <v>792</v>
      </c>
      <c r="D161" s="219" t="s">
        <v>147</v>
      </c>
      <c r="E161" s="220" t="s">
        <v>793</v>
      </c>
      <c r="F161" s="221" t="s">
        <v>794</v>
      </c>
      <c r="G161" s="222" t="s">
        <v>312</v>
      </c>
      <c r="H161" s="223">
        <v>40</v>
      </c>
      <c r="I161" s="224"/>
      <c r="J161" s="225">
        <f>ROUND(I161*H161,2)</f>
        <v>0</v>
      </c>
      <c r="K161" s="221" t="s">
        <v>1</v>
      </c>
      <c r="L161" s="39"/>
      <c r="M161" s="226" t="s">
        <v>1</v>
      </c>
      <c r="N161" s="227" t="s">
        <v>40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0" t="s">
        <v>152</v>
      </c>
      <c r="AT161" s="230" t="s">
        <v>147</v>
      </c>
      <c r="AU161" s="230" t="s">
        <v>85</v>
      </c>
      <c r="AY161" s="13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83</v>
      </c>
      <c r="BK161" s="231">
        <f>ROUND(I161*H161,2)</f>
        <v>0</v>
      </c>
      <c r="BL161" s="13" t="s">
        <v>152</v>
      </c>
      <c r="BM161" s="230" t="s">
        <v>795</v>
      </c>
    </row>
    <row r="162" spans="2:65" s="1" customFormat="1" ht="16.5" customHeight="1">
      <c r="B162" s="34"/>
      <c r="C162" s="219" t="s">
        <v>796</v>
      </c>
      <c r="D162" s="219" t="s">
        <v>147</v>
      </c>
      <c r="E162" s="220" t="s">
        <v>797</v>
      </c>
      <c r="F162" s="221" t="s">
        <v>798</v>
      </c>
      <c r="G162" s="222" t="s">
        <v>312</v>
      </c>
      <c r="H162" s="223">
        <v>1</v>
      </c>
      <c r="I162" s="224"/>
      <c r="J162" s="225">
        <f>ROUND(I162*H162,2)</f>
        <v>0</v>
      </c>
      <c r="K162" s="221" t="s">
        <v>1</v>
      </c>
      <c r="L162" s="39"/>
      <c r="M162" s="226" t="s">
        <v>1</v>
      </c>
      <c r="N162" s="227" t="s">
        <v>40</v>
      </c>
      <c r="O162" s="8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230" t="s">
        <v>152</v>
      </c>
      <c r="AT162" s="230" t="s">
        <v>147</v>
      </c>
      <c r="AU162" s="230" t="s">
        <v>85</v>
      </c>
      <c r="AY162" s="13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83</v>
      </c>
      <c r="BK162" s="231">
        <f>ROUND(I162*H162,2)</f>
        <v>0</v>
      </c>
      <c r="BL162" s="13" t="s">
        <v>152</v>
      </c>
      <c r="BM162" s="230" t="s">
        <v>799</v>
      </c>
    </row>
    <row r="163" spans="2:65" s="1" customFormat="1" ht="24" customHeight="1">
      <c r="B163" s="34"/>
      <c r="C163" s="219" t="s">
        <v>157</v>
      </c>
      <c r="D163" s="219" t="s">
        <v>147</v>
      </c>
      <c r="E163" s="220" t="s">
        <v>217</v>
      </c>
      <c r="F163" s="221" t="s">
        <v>218</v>
      </c>
      <c r="G163" s="222" t="s">
        <v>199</v>
      </c>
      <c r="H163" s="223">
        <v>1</v>
      </c>
      <c r="I163" s="224"/>
      <c r="J163" s="225">
        <f>ROUND(I163*H163,2)</f>
        <v>0</v>
      </c>
      <c r="K163" s="221" t="s">
        <v>151</v>
      </c>
      <c r="L163" s="39"/>
      <c r="M163" s="226" t="s">
        <v>1</v>
      </c>
      <c r="N163" s="227" t="s">
        <v>40</v>
      </c>
      <c r="O163" s="8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152</v>
      </c>
      <c r="AT163" s="230" t="s">
        <v>147</v>
      </c>
      <c r="AU163" s="230" t="s">
        <v>85</v>
      </c>
      <c r="AY163" s="13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83</v>
      </c>
      <c r="BK163" s="231">
        <f>ROUND(I163*H163,2)</f>
        <v>0</v>
      </c>
      <c r="BL163" s="13" t="s">
        <v>152</v>
      </c>
      <c r="BM163" s="230" t="s">
        <v>800</v>
      </c>
    </row>
    <row r="164" spans="2:63" s="11" customFormat="1" ht="22.8" customHeight="1">
      <c r="B164" s="203"/>
      <c r="C164" s="204"/>
      <c r="D164" s="205" t="s">
        <v>74</v>
      </c>
      <c r="E164" s="217" t="s">
        <v>220</v>
      </c>
      <c r="F164" s="217" t="s">
        <v>221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SUM(P165:P192)</f>
        <v>0</v>
      </c>
      <c r="Q164" s="211"/>
      <c r="R164" s="212">
        <f>SUM(R165:R192)</f>
        <v>0.5428700000000001</v>
      </c>
      <c r="S164" s="211"/>
      <c r="T164" s="213">
        <f>SUM(T165:T192)</f>
        <v>0</v>
      </c>
      <c r="AR164" s="214" t="s">
        <v>85</v>
      </c>
      <c r="AT164" s="215" t="s">
        <v>74</v>
      </c>
      <c r="AU164" s="215" t="s">
        <v>83</v>
      </c>
      <c r="AY164" s="214" t="s">
        <v>144</v>
      </c>
      <c r="BK164" s="216">
        <f>SUM(BK165:BK192)</f>
        <v>0</v>
      </c>
    </row>
    <row r="165" spans="2:65" s="1" customFormat="1" ht="24" customHeight="1">
      <c r="B165" s="34"/>
      <c r="C165" s="219" t="s">
        <v>689</v>
      </c>
      <c r="D165" s="219" t="s">
        <v>147</v>
      </c>
      <c r="E165" s="220" t="s">
        <v>585</v>
      </c>
      <c r="F165" s="221" t="s">
        <v>586</v>
      </c>
      <c r="G165" s="222" t="s">
        <v>312</v>
      </c>
      <c r="H165" s="223">
        <v>30</v>
      </c>
      <c r="I165" s="224"/>
      <c r="J165" s="225">
        <f>ROUND(I165*H165,2)</f>
        <v>0</v>
      </c>
      <c r="K165" s="221" t="s">
        <v>1</v>
      </c>
      <c r="L165" s="39"/>
      <c r="M165" s="226" t="s">
        <v>1</v>
      </c>
      <c r="N165" s="227" t="s">
        <v>40</v>
      </c>
      <c r="O165" s="8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230" t="s">
        <v>152</v>
      </c>
      <c r="AT165" s="230" t="s">
        <v>147</v>
      </c>
      <c r="AU165" s="230" t="s">
        <v>85</v>
      </c>
      <c r="AY165" s="13" t="s">
        <v>144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3" t="s">
        <v>83</v>
      </c>
      <c r="BK165" s="231">
        <f>ROUND(I165*H165,2)</f>
        <v>0</v>
      </c>
      <c r="BL165" s="13" t="s">
        <v>152</v>
      </c>
      <c r="BM165" s="230" t="s">
        <v>801</v>
      </c>
    </row>
    <row r="166" spans="2:65" s="1" customFormat="1" ht="16.5" customHeight="1">
      <c r="B166" s="34"/>
      <c r="C166" s="219" t="s">
        <v>691</v>
      </c>
      <c r="D166" s="219" t="s">
        <v>147</v>
      </c>
      <c r="E166" s="220" t="s">
        <v>802</v>
      </c>
      <c r="F166" s="221" t="s">
        <v>803</v>
      </c>
      <c r="G166" s="222" t="s">
        <v>214</v>
      </c>
      <c r="H166" s="223">
        <v>10</v>
      </c>
      <c r="I166" s="224"/>
      <c r="J166" s="225">
        <f>ROUND(I166*H166,2)</f>
        <v>0</v>
      </c>
      <c r="K166" s="221" t="s">
        <v>1</v>
      </c>
      <c r="L166" s="39"/>
      <c r="M166" s="226" t="s">
        <v>1</v>
      </c>
      <c r="N166" s="227" t="s">
        <v>40</v>
      </c>
      <c r="O166" s="8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30" t="s">
        <v>152</v>
      </c>
      <c r="AT166" s="230" t="s">
        <v>147</v>
      </c>
      <c r="AU166" s="230" t="s">
        <v>85</v>
      </c>
      <c r="AY166" s="13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3" t="s">
        <v>83</v>
      </c>
      <c r="BK166" s="231">
        <f>ROUND(I166*H166,2)</f>
        <v>0</v>
      </c>
      <c r="BL166" s="13" t="s">
        <v>152</v>
      </c>
      <c r="BM166" s="230" t="s">
        <v>804</v>
      </c>
    </row>
    <row r="167" spans="2:65" s="1" customFormat="1" ht="24" customHeight="1">
      <c r="B167" s="34"/>
      <c r="C167" s="219" t="s">
        <v>805</v>
      </c>
      <c r="D167" s="219" t="s">
        <v>147</v>
      </c>
      <c r="E167" s="220" t="s">
        <v>588</v>
      </c>
      <c r="F167" s="221" t="s">
        <v>589</v>
      </c>
      <c r="G167" s="222" t="s">
        <v>150</v>
      </c>
      <c r="H167" s="223">
        <v>34</v>
      </c>
      <c r="I167" s="224"/>
      <c r="J167" s="225">
        <f>ROUND(I167*H167,2)</f>
        <v>0</v>
      </c>
      <c r="K167" s="221" t="s">
        <v>151</v>
      </c>
      <c r="L167" s="39"/>
      <c r="M167" s="226" t="s">
        <v>1</v>
      </c>
      <c r="N167" s="227" t="s">
        <v>40</v>
      </c>
      <c r="O167" s="82"/>
      <c r="P167" s="228">
        <f>O167*H167</f>
        <v>0</v>
      </c>
      <c r="Q167" s="228">
        <v>0.00091</v>
      </c>
      <c r="R167" s="228">
        <f>Q167*H167</f>
        <v>0.03094</v>
      </c>
      <c r="S167" s="228">
        <v>0</v>
      </c>
      <c r="T167" s="229">
        <f>S167*H167</f>
        <v>0</v>
      </c>
      <c r="AR167" s="230" t="s">
        <v>152</v>
      </c>
      <c r="AT167" s="230" t="s">
        <v>147</v>
      </c>
      <c r="AU167" s="230" t="s">
        <v>85</v>
      </c>
      <c r="AY167" s="13" t="s">
        <v>144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3" t="s">
        <v>83</v>
      </c>
      <c r="BK167" s="231">
        <f>ROUND(I167*H167,2)</f>
        <v>0</v>
      </c>
      <c r="BL167" s="13" t="s">
        <v>152</v>
      </c>
      <c r="BM167" s="230" t="s">
        <v>806</v>
      </c>
    </row>
    <row r="168" spans="2:65" s="1" customFormat="1" ht="24" customHeight="1">
      <c r="B168" s="34"/>
      <c r="C168" s="219" t="s">
        <v>624</v>
      </c>
      <c r="D168" s="219" t="s">
        <v>147</v>
      </c>
      <c r="E168" s="220" t="s">
        <v>807</v>
      </c>
      <c r="F168" s="221" t="s">
        <v>808</v>
      </c>
      <c r="G168" s="222" t="s">
        <v>150</v>
      </c>
      <c r="H168" s="223">
        <v>2</v>
      </c>
      <c r="I168" s="224"/>
      <c r="J168" s="225">
        <f>ROUND(I168*H168,2)</f>
        <v>0</v>
      </c>
      <c r="K168" s="221" t="s">
        <v>151</v>
      </c>
      <c r="L168" s="39"/>
      <c r="M168" s="226" t="s">
        <v>1</v>
      </c>
      <c r="N168" s="227" t="s">
        <v>40</v>
      </c>
      <c r="O168" s="82"/>
      <c r="P168" s="228">
        <f>O168*H168</f>
        <v>0</v>
      </c>
      <c r="Q168" s="228">
        <v>0.00118</v>
      </c>
      <c r="R168" s="228">
        <f>Q168*H168</f>
        <v>0.00236</v>
      </c>
      <c r="S168" s="228">
        <v>0</v>
      </c>
      <c r="T168" s="229">
        <f>S168*H168</f>
        <v>0</v>
      </c>
      <c r="AR168" s="230" t="s">
        <v>152</v>
      </c>
      <c r="AT168" s="230" t="s">
        <v>147</v>
      </c>
      <c r="AU168" s="230" t="s">
        <v>85</v>
      </c>
      <c r="AY168" s="13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3" t="s">
        <v>83</v>
      </c>
      <c r="BK168" s="231">
        <f>ROUND(I168*H168,2)</f>
        <v>0</v>
      </c>
      <c r="BL168" s="13" t="s">
        <v>152</v>
      </c>
      <c r="BM168" s="230" t="s">
        <v>809</v>
      </c>
    </row>
    <row r="169" spans="2:65" s="1" customFormat="1" ht="24" customHeight="1">
      <c r="B169" s="34"/>
      <c r="C169" s="219" t="s">
        <v>598</v>
      </c>
      <c r="D169" s="219" t="s">
        <v>147</v>
      </c>
      <c r="E169" s="220" t="s">
        <v>591</v>
      </c>
      <c r="F169" s="221" t="s">
        <v>592</v>
      </c>
      <c r="G169" s="222" t="s">
        <v>150</v>
      </c>
      <c r="H169" s="223">
        <v>16</v>
      </c>
      <c r="I169" s="224"/>
      <c r="J169" s="225">
        <f>ROUND(I169*H169,2)</f>
        <v>0</v>
      </c>
      <c r="K169" s="221" t="s">
        <v>151</v>
      </c>
      <c r="L169" s="39"/>
      <c r="M169" s="226" t="s">
        <v>1</v>
      </c>
      <c r="N169" s="227" t="s">
        <v>40</v>
      </c>
      <c r="O169" s="82"/>
      <c r="P169" s="228">
        <f>O169*H169</f>
        <v>0</v>
      </c>
      <c r="Q169" s="228">
        <v>0.0015</v>
      </c>
      <c r="R169" s="228">
        <f>Q169*H169</f>
        <v>0.024</v>
      </c>
      <c r="S169" s="228">
        <v>0</v>
      </c>
      <c r="T169" s="229">
        <f>S169*H169</f>
        <v>0</v>
      </c>
      <c r="AR169" s="230" t="s">
        <v>152</v>
      </c>
      <c r="AT169" s="230" t="s">
        <v>147</v>
      </c>
      <c r="AU169" s="230" t="s">
        <v>85</v>
      </c>
      <c r="AY169" s="13" t="s">
        <v>144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3" t="s">
        <v>83</v>
      </c>
      <c r="BK169" s="231">
        <f>ROUND(I169*H169,2)</f>
        <v>0</v>
      </c>
      <c r="BL169" s="13" t="s">
        <v>152</v>
      </c>
      <c r="BM169" s="230" t="s">
        <v>810</v>
      </c>
    </row>
    <row r="170" spans="2:65" s="1" customFormat="1" ht="24" customHeight="1">
      <c r="B170" s="34"/>
      <c r="C170" s="219" t="s">
        <v>811</v>
      </c>
      <c r="D170" s="219" t="s">
        <v>147</v>
      </c>
      <c r="E170" s="220" t="s">
        <v>812</v>
      </c>
      <c r="F170" s="221" t="s">
        <v>813</v>
      </c>
      <c r="G170" s="222" t="s">
        <v>150</v>
      </c>
      <c r="H170" s="223">
        <v>6</v>
      </c>
      <c r="I170" s="224"/>
      <c r="J170" s="225">
        <f>ROUND(I170*H170,2)</f>
        <v>0</v>
      </c>
      <c r="K170" s="221" t="s">
        <v>151</v>
      </c>
      <c r="L170" s="39"/>
      <c r="M170" s="226" t="s">
        <v>1</v>
      </c>
      <c r="N170" s="227" t="s">
        <v>40</v>
      </c>
      <c r="O170" s="82"/>
      <c r="P170" s="228">
        <f>O170*H170</f>
        <v>0</v>
      </c>
      <c r="Q170" s="228">
        <v>0.00194</v>
      </c>
      <c r="R170" s="228">
        <f>Q170*H170</f>
        <v>0.011640000000000001</v>
      </c>
      <c r="S170" s="228">
        <v>0</v>
      </c>
      <c r="T170" s="229">
        <f>S170*H170</f>
        <v>0</v>
      </c>
      <c r="AR170" s="230" t="s">
        <v>152</v>
      </c>
      <c r="AT170" s="230" t="s">
        <v>147</v>
      </c>
      <c r="AU170" s="230" t="s">
        <v>85</v>
      </c>
      <c r="AY170" s="13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3" t="s">
        <v>83</v>
      </c>
      <c r="BK170" s="231">
        <f>ROUND(I170*H170,2)</f>
        <v>0</v>
      </c>
      <c r="BL170" s="13" t="s">
        <v>152</v>
      </c>
      <c r="BM170" s="230" t="s">
        <v>814</v>
      </c>
    </row>
    <row r="171" spans="2:65" s="1" customFormat="1" ht="24" customHeight="1">
      <c r="B171" s="34"/>
      <c r="C171" s="219" t="s">
        <v>602</v>
      </c>
      <c r="D171" s="219" t="s">
        <v>147</v>
      </c>
      <c r="E171" s="220" t="s">
        <v>595</v>
      </c>
      <c r="F171" s="221" t="s">
        <v>596</v>
      </c>
      <c r="G171" s="222" t="s">
        <v>150</v>
      </c>
      <c r="H171" s="223">
        <v>36</v>
      </c>
      <c r="I171" s="224"/>
      <c r="J171" s="225">
        <f>ROUND(I171*H171,2)</f>
        <v>0</v>
      </c>
      <c r="K171" s="221" t="s">
        <v>151</v>
      </c>
      <c r="L171" s="39"/>
      <c r="M171" s="226" t="s">
        <v>1</v>
      </c>
      <c r="N171" s="227" t="s">
        <v>40</v>
      </c>
      <c r="O171" s="82"/>
      <c r="P171" s="228">
        <f>O171*H171</f>
        <v>0</v>
      </c>
      <c r="Q171" s="228">
        <v>0.00261</v>
      </c>
      <c r="R171" s="228">
        <f>Q171*H171</f>
        <v>0.09396</v>
      </c>
      <c r="S171" s="228">
        <v>0</v>
      </c>
      <c r="T171" s="229">
        <f>S171*H171</f>
        <v>0</v>
      </c>
      <c r="AR171" s="230" t="s">
        <v>152</v>
      </c>
      <c r="AT171" s="230" t="s">
        <v>147</v>
      </c>
      <c r="AU171" s="230" t="s">
        <v>85</v>
      </c>
      <c r="AY171" s="13" t="s">
        <v>144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3" t="s">
        <v>83</v>
      </c>
      <c r="BK171" s="231">
        <f>ROUND(I171*H171,2)</f>
        <v>0</v>
      </c>
      <c r="BL171" s="13" t="s">
        <v>152</v>
      </c>
      <c r="BM171" s="230" t="s">
        <v>815</v>
      </c>
    </row>
    <row r="172" spans="2:65" s="1" customFormat="1" ht="24" customHeight="1">
      <c r="B172" s="34"/>
      <c r="C172" s="219" t="s">
        <v>718</v>
      </c>
      <c r="D172" s="219" t="s">
        <v>147</v>
      </c>
      <c r="E172" s="220" t="s">
        <v>816</v>
      </c>
      <c r="F172" s="221" t="s">
        <v>817</v>
      </c>
      <c r="G172" s="222" t="s">
        <v>150</v>
      </c>
      <c r="H172" s="223">
        <v>45</v>
      </c>
      <c r="I172" s="224"/>
      <c r="J172" s="225">
        <f>ROUND(I172*H172,2)</f>
        <v>0</v>
      </c>
      <c r="K172" s="221" t="s">
        <v>151</v>
      </c>
      <c r="L172" s="39"/>
      <c r="M172" s="226" t="s">
        <v>1</v>
      </c>
      <c r="N172" s="227" t="s">
        <v>40</v>
      </c>
      <c r="O172" s="82"/>
      <c r="P172" s="228">
        <f>O172*H172</f>
        <v>0</v>
      </c>
      <c r="Q172" s="228">
        <v>0.00091</v>
      </c>
      <c r="R172" s="228">
        <f>Q172*H172</f>
        <v>0.04095</v>
      </c>
      <c r="S172" s="228">
        <v>0</v>
      </c>
      <c r="T172" s="229">
        <f>S172*H172</f>
        <v>0</v>
      </c>
      <c r="AR172" s="230" t="s">
        <v>152</v>
      </c>
      <c r="AT172" s="230" t="s">
        <v>147</v>
      </c>
      <c r="AU172" s="230" t="s">
        <v>85</v>
      </c>
      <c r="AY172" s="13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83</v>
      </c>
      <c r="BK172" s="231">
        <f>ROUND(I172*H172,2)</f>
        <v>0</v>
      </c>
      <c r="BL172" s="13" t="s">
        <v>152</v>
      </c>
      <c r="BM172" s="230" t="s">
        <v>818</v>
      </c>
    </row>
    <row r="173" spans="2:65" s="1" customFormat="1" ht="24" customHeight="1">
      <c r="B173" s="34"/>
      <c r="C173" s="219" t="s">
        <v>720</v>
      </c>
      <c r="D173" s="219" t="s">
        <v>147</v>
      </c>
      <c r="E173" s="220" t="s">
        <v>819</v>
      </c>
      <c r="F173" s="221" t="s">
        <v>820</v>
      </c>
      <c r="G173" s="222" t="s">
        <v>150</v>
      </c>
      <c r="H173" s="223">
        <v>25</v>
      </c>
      <c r="I173" s="224"/>
      <c r="J173" s="225">
        <f>ROUND(I173*H173,2)</f>
        <v>0</v>
      </c>
      <c r="K173" s="221" t="s">
        <v>151</v>
      </c>
      <c r="L173" s="39"/>
      <c r="M173" s="226" t="s">
        <v>1</v>
      </c>
      <c r="N173" s="227" t="s">
        <v>40</v>
      </c>
      <c r="O173" s="82"/>
      <c r="P173" s="228">
        <f>O173*H173</f>
        <v>0</v>
      </c>
      <c r="Q173" s="228">
        <v>0.00119</v>
      </c>
      <c r="R173" s="228">
        <f>Q173*H173</f>
        <v>0.029750000000000002</v>
      </c>
      <c r="S173" s="228">
        <v>0</v>
      </c>
      <c r="T173" s="229">
        <f>S173*H173</f>
        <v>0</v>
      </c>
      <c r="AR173" s="230" t="s">
        <v>152</v>
      </c>
      <c r="AT173" s="230" t="s">
        <v>147</v>
      </c>
      <c r="AU173" s="230" t="s">
        <v>85</v>
      </c>
      <c r="AY173" s="13" t="s">
        <v>144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3" t="s">
        <v>83</v>
      </c>
      <c r="BK173" s="231">
        <f>ROUND(I173*H173,2)</f>
        <v>0</v>
      </c>
      <c r="BL173" s="13" t="s">
        <v>152</v>
      </c>
      <c r="BM173" s="230" t="s">
        <v>821</v>
      </c>
    </row>
    <row r="174" spans="2:65" s="1" customFormat="1" ht="24" customHeight="1">
      <c r="B174" s="34"/>
      <c r="C174" s="219" t="s">
        <v>722</v>
      </c>
      <c r="D174" s="219" t="s">
        <v>147</v>
      </c>
      <c r="E174" s="220" t="s">
        <v>822</v>
      </c>
      <c r="F174" s="221" t="s">
        <v>823</v>
      </c>
      <c r="G174" s="222" t="s">
        <v>150</v>
      </c>
      <c r="H174" s="223">
        <v>47</v>
      </c>
      <c r="I174" s="224"/>
      <c r="J174" s="225">
        <f>ROUND(I174*H174,2)</f>
        <v>0</v>
      </c>
      <c r="K174" s="221" t="s">
        <v>151</v>
      </c>
      <c r="L174" s="39"/>
      <c r="M174" s="226" t="s">
        <v>1</v>
      </c>
      <c r="N174" s="227" t="s">
        <v>40</v>
      </c>
      <c r="O174" s="82"/>
      <c r="P174" s="228">
        <f>O174*H174</f>
        <v>0</v>
      </c>
      <c r="Q174" s="228">
        <v>0.00252</v>
      </c>
      <c r="R174" s="228">
        <f>Q174*H174</f>
        <v>0.11844</v>
      </c>
      <c r="S174" s="228">
        <v>0</v>
      </c>
      <c r="T174" s="229">
        <f>S174*H174</f>
        <v>0</v>
      </c>
      <c r="AR174" s="230" t="s">
        <v>152</v>
      </c>
      <c r="AT174" s="230" t="s">
        <v>147</v>
      </c>
      <c r="AU174" s="230" t="s">
        <v>85</v>
      </c>
      <c r="AY174" s="13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83</v>
      </c>
      <c r="BK174" s="231">
        <f>ROUND(I174*H174,2)</f>
        <v>0</v>
      </c>
      <c r="BL174" s="13" t="s">
        <v>152</v>
      </c>
      <c r="BM174" s="230" t="s">
        <v>824</v>
      </c>
    </row>
    <row r="175" spans="2:65" s="1" customFormat="1" ht="24" customHeight="1">
      <c r="B175" s="34"/>
      <c r="C175" s="219" t="s">
        <v>584</v>
      </c>
      <c r="D175" s="219" t="s">
        <v>147</v>
      </c>
      <c r="E175" s="220" t="s">
        <v>825</v>
      </c>
      <c r="F175" s="221" t="s">
        <v>826</v>
      </c>
      <c r="G175" s="222" t="s">
        <v>150</v>
      </c>
      <c r="H175" s="223">
        <v>26</v>
      </c>
      <c r="I175" s="224"/>
      <c r="J175" s="225">
        <f>ROUND(I175*H175,2)</f>
        <v>0</v>
      </c>
      <c r="K175" s="221" t="s">
        <v>151</v>
      </c>
      <c r="L175" s="39"/>
      <c r="M175" s="226" t="s">
        <v>1</v>
      </c>
      <c r="N175" s="227" t="s">
        <v>40</v>
      </c>
      <c r="O175" s="82"/>
      <c r="P175" s="228">
        <f>O175*H175</f>
        <v>0</v>
      </c>
      <c r="Q175" s="228">
        <v>0.0035</v>
      </c>
      <c r="R175" s="228">
        <f>Q175*H175</f>
        <v>0.091</v>
      </c>
      <c r="S175" s="228">
        <v>0</v>
      </c>
      <c r="T175" s="229">
        <f>S175*H175</f>
        <v>0</v>
      </c>
      <c r="AR175" s="230" t="s">
        <v>152</v>
      </c>
      <c r="AT175" s="230" t="s">
        <v>147</v>
      </c>
      <c r="AU175" s="230" t="s">
        <v>85</v>
      </c>
      <c r="AY175" s="13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3" t="s">
        <v>83</v>
      </c>
      <c r="BK175" s="231">
        <f>ROUND(I175*H175,2)</f>
        <v>0</v>
      </c>
      <c r="BL175" s="13" t="s">
        <v>152</v>
      </c>
      <c r="BM175" s="230" t="s">
        <v>827</v>
      </c>
    </row>
    <row r="176" spans="2:65" s="1" customFormat="1" ht="24" customHeight="1">
      <c r="B176" s="34"/>
      <c r="C176" s="219" t="s">
        <v>828</v>
      </c>
      <c r="D176" s="219" t="s">
        <v>147</v>
      </c>
      <c r="E176" s="220" t="s">
        <v>829</v>
      </c>
      <c r="F176" s="221" t="s">
        <v>830</v>
      </c>
      <c r="G176" s="222" t="s">
        <v>214</v>
      </c>
      <c r="H176" s="223">
        <v>2</v>
      </c>
      <c r="I176" s="224"/>
      <c r="J176" s="225">
        <f>ROUND(I176*H176,2)</f>
        <v>0</v>
      </c>
      <c r="K176" s="221" t="s">
        <v>151</v>
      </c>
      <c r="L176" s="39"/>
      <c r="M176" s="226" t="s">
        <v>1</v>
      </c>
      <c r="N176" s="227" t="s">
        <v>40</v>
      </c>
      <c r="O176" s="82"/>
      <c r="P176" s="228">
        <f>O176*H176</f>
        <v>0</v>
      </c>
      <c r="Q176" s="228">
        <v>0.00117</v>
      </c>
      <c r="R176" s="228">
        <f>Q176*H176</f>
        <v>0.00234</v>
      </c>
      <c r="S176" s="228">
        <v>0</v>
      </c>
      <c r="T176" s="229">
        <f>S176*H176</f>
        <v>0</v>
      </c>
      <c r="AR176" s="230" t="s">
        <v>152</v>
      </c>
      <c r="AT176" s="230" t="s">
        <v>147</v>
      </c>
      <c r="AU176" s="230" t="s">
        <v>85</v>
      </c>
      <c r="AY176" s="13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3" t="s">
        <v>83</v>
      </c>
      <c r="BK176" s="231">
        <f>ROUND(I176*H176,2)</f>
        <v>0</v>
      </c>
      <c r="BL176" s="13" t="s">
        <v>152</v>
      </c>
      <c r="BM176" s="230" t="s">
        <v>831</v>
      </c>
    </row>
    <row r="177" spans="2:65" s="1" customFormat="1" ht="24" customHeight="1">
      <c r="B177" s="34"/>
      <c r="C177" s="219" t="s">
        <v>832</v>
      </c>
      <c r="D177" s="219" t="s">
        <v>147</v>
      </c>
      <c r="E177" s="220" t="s">
        <v>833</v>
      </c>
      <c r="F177" s="221" t="s">
        <v>834</v>
      </c>
      <c r="G177" s="222" t="s">
        <v>214</v>
      </c>
      <c r="H177" s="223">
        <v>4</v>
      </c>
      <c r="I177" s="224"/>
      <c r="J177" s="225">
        <f>ROUND(I177*H177,2)</f>
        <v>0</v>
      </c>
      <c r="K177" s="221" t="s">
        <v>151</v>
      </c>
      <c r="L177" s="39"/>
      <c r="M177" s="226" t="s">
        <v>1</v>
      </c>
      <c r="N177" s="227" t="s">
        <v>40</v>
      </c>
      <c r="O177" s="82"/>
      <c r="P177" s="228">
        <f>O177*H177</f>
        <v>0</v>
      </c>
      <c r="Q177" s="228">
        <v>0.00161</v>
      </c>
      <c r="R177" s="228">
        <f>Q177*H177</f>
        <v>0.00644</v>
      </c>
      <c r="S177" s="228">
        <v>0</v>
      </c>
      <c r="T177" s="229">
        <f>S177*H177</f>
        <v>0</v>
      </c>
      <c r="AR177" s="230" t="s">
        <v>152</v>
      </c>
      <c r="AT177" s="230" t="s">
        <v>147</v>
      </c>
      <c r="AU177" s="230" t="s">
        <v>85</v>
      </c>
      <c r="AY177" s="13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3" t="s">
        <v>83</v>
      </c>
      <c r="BK177" s="231">
        <f>ROUND(I177*H177,2)</f>
        <v>0</v>
      </c>
      <c r="BL177" s="13" t="s">
        <v>152</v>
      </c>
      <c r="BM177" s="230" t="s">
        <v>835</v>
      </c>
    </row>
    <row r="178" spans="2:65" s="1" customFormat="1" ht="24" customHeight="1">
      <c r="B178" s="34"/>
      <c r="C178" s="219" t="s">
        <v>836</v>
      </c>
      <c r="D178" s="219" t="s">
        <v>147</v>
      </c>
      <c r="E178" s="220" t="s">
        <v>599</v>
      </c>
      <c r="F178" s="221" t="s">
        <v>600</v>
      </c>
      <c r="G178" s="222" t="s">
        <v>214</v>
      </c>
      <c r="H178" s="223">
        <v>1</v>
      </c>
      <c r="I178" s="224"/>
      <c r="J178" s="225">
        <f>ROUND(I178*H178,2)</f>
        <v>0</v>
      </c>
      <c r="K178" s="221" t="s">
        <v>151</v>
      </c>
      <c r="L178" s="39"/>
      <c r="M178" s="226" t="s">
        <v>1</v>
      </c>
      <c r="N178" s="227" t="s">
        <v>40</v>
      </c>
      <c r="O178" s="82"/>
      <c r="P178" s="228">
        <f>O178*H178</f>
        <v>0</v>
      </c>
      <c r="Q178" s="228">
        <v>0.00076</v>
      </c>
      <c r="R178" s="228">
        <f>Q178*H178</f>
        <v>0.00076</v>
      </c>
      <c r="S178" s="228">
        <v>0</v>
      </c>
      <c r="T178" s="229">
        <f>S178*H178</f>
        <v>0</v>
      </c>
      <c r="AR178" s="230" t="s">
        <v>152</v>
      </c>
      <c r="AT178" s="230" t="s">
        <v>147</v>
      </c>
      <c r="AU178" s="230" t="s">
        <v>85</v>
      </c>
      <c r="AY178" s="13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3" t="s">
        <v>83</v>
      </c>
      <c r="BK178" s="231">
        <f>ROUND(I178*H178,2)</f>
        <v>0</v>
      </c>
      <c r="BL178" s="13" t="s">
        <v>152</v>
      </c>
      <c r="BM178" s="230" t="s">
        <v>837</v>
      </c>
    </row>
    <row r="179" spans="2:65" s="1" customFormat="1" ht="16.5" customHeight="1">
      <c r="B179" s="34"/>
      <c r="C179" s="219" t="s">
        <v>838</v>
      </c>
      <c r="D179" s="219" t="s">
        <v>147</v>
      </c>
      <c r="E179" s="220" t="s">
        <v>603</v>
      </c>
      <c r="F179" s="221" t="s">
        <v>408</v>
      </c>
      <c r="G179" s="222" t="s">
        <v>214</v>
      </c>
      <c r="H179" s="223">
        <v>1</v>
      </c>
      <c r="I179" s="224"/>
      <c r="J179" s="225">
        <f>ROUND(I179*H179,2)</f>
        <v>0</v>
      </c>
      <c r="K179" s="221" t="s">
        <v>151</v>
      </c>
      <c r="L179" s="39"/>
      <c r="M179" s="226" t="s">
        <v>1</v>
      </c>
      <c r="N179" s="227" t="s">
        <v>40</v>
      </c>
      <c r="O179" s="82"/>
      <c r="P179" s="228">
        <f>O179*H179</f>
        <v>0</v>
      </c>
      <c r="Q179" s="228">
        <v>0.00168</v>
      </c>
      <c r="R179" s="228">
        <f>Q179*H179</f>
        <v>0.00168</v>
      </c>
      <c r="S179" s="228">
        <v>0</v>
      </c>
      <c r="T179" s="229">
        <f>S179*H179</f>
        <v>0</v>
      </c>
      <c r="AR179" s="230" t="s">
        <v>152</v>
      </c>
      <c r="AT179" s="230" t="s">
        <v>147</v>
      </c>
      <c r="AU179" s="230" t="s">
        <v>85</v>
      </c>
      <c r="AY179" s="13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3" t="s">
        <v>83</v>
      </c>
      <c r="BK179" s="231">
        <f>ROUND(I179*H179,2)</f>
        <v>0</v>
      </c>
      <c r="BL179" s="13" t="s">
        <v>152</v>
      </c>
      <c r="BM179" s="230" t="s">
        <v>839</v>
      </c>
    </row>
    <row r="180" spans="2:65" s="1" customFormat="1" ht="24" customHeight="1">
      <c r="B180" s="34"/>
      <c r="C180" s="219" t="s">
        <v>840</v>
      </c>
      <c r="D180" s="219" t="s">
        <v>147</v>
      </c>
      <c r="E180" s="220" t="s">
        <v>606</v>
      </c>
      <c r="F180" s="221" t="s">
        <v>607</v>
      </c>
      <c r="G180" s="222" t="s">
        <v>214</v>
      </c>
      <c r="H180" s="223">
        <v>15</v>
      </c>
      <c r="I180" s="224"/>
      <c r="J180" s="225">
        <f>ROUND(I180*H180,2)</f>
        <v>0</v>
      </c>
      <c r="K180" s="221" t="s">
        <v>151</v>
      </c>
      <c r="L180" s="39"/>
      <c r="M180" s="226" t="s">
        <v>1</v>
      </c>
      <c r="N180" s="227" t="s">
        <v>40</v>
      </c>
      <c r="O180" s="82"/>
      <c r="P180" s="228">
        <f>O180*H180</f>
        <v>0</v>
      </c>
      <c r="Q180" s="228">
        <v>0.0004</v>
      </c>
      <c r="R180" s="228">
        <f>Q180*H180</f>
        <v>0.006</v>
      </c>
      <c r="S180" s="228">
        <v>0</v>
      </c>
      <c r="T180" s="229">
        <f>S180*H180</f>
        <v>0</v>
      </c>
      <c r="AR180" s="230" t="s">
        <v>152</v>
      </c>
      <c r="AT180" s="230" t="s">
        <v>147</v>
      </c>
      <c r="AU180" s="230" t="s">
        <v>85</v>
      </c>
      <c r="AY180" s="13" t="s">
        <v>144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3" t="s">
        <v>83</v>
      </c>
      <c r="BK180" s="231">
        <f>ROUND(I180*H180,2)</f>
        <v>0</v>
      </c>
      <c r="BL180" s="13" t="s">
        <v>152</v>
      </c>
      <c r="BM180" s="230" t="s">
        <v>841</v>
      </c>
    </row>
    <row r="181" spans="2:65" s="1" customFormat="1" ht="24" customHeight="1">
      <c r="B181" s="34"/>
      <c r="C181" s="219" t="s">
        <v>842</v>
      </c>
      <c r="D181" s="219" t="s">
        <v>147</v>
      </c>
      <c r="E181" s="220" t="s">
        <v>843</v>
      </c>
      <c r="F181" s="221" t="s">
        <v>844</v>
      </c>
      <c r="G181" s="222" t="s">
        <v>214</v>
      </c>
      <c r="H181" s="223">
        <v>1</v>
      </c>
      <c r="I181" s="224"/>
      <c r="J181" s="225">
        <f>ROUND(I181*H181,2)</f>
        <v>0</v>
      </c>
      <c r="K181" s="221" t="s">
        <v>151</v>
      </c>
      <c r="L181" s="39"/>
      <c r="M181" s="226" t="s">
        <v>1</v>
      </c>
      <c r="N181" s="227" t="s">
        <v>40</v>
      </c>
      <c r="O181" s="82"/>
      <c r="P181" s="228">
        <f>O181*H181</f>
        <v>0</v>
      </c>
      <c r="Q181" s="228">
        <v>0.00057</v>
      </c>
      <c r="R181" s="228">
        <f>Q181*H181</f>
        <v>0.00057</v>
      </c>
      <c r="S181" s="228">
        <v>0</v>
      </c>
      <c r="T181" s="229">
        <f>S181*H181</f>
        <v>0</v>
      </c>
      <c r="AR181" s="230" t="s">
        <v>152</v>
      </c>
      <c r="AT181" s="230" t="s">
        <v>147</v>
      </c>
      <c r="AU181" s="230" t="s">
        <v>85</v>
      </c>
      <c r="AY181" s="13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3" t="s">
        <v>83</v>
      </c>
      <c r="BK181" s="231">
        <f>ROUND(I181*H181,2)</f>
        <v>0</v>
      </c>
      <c r="BL181" s="13" t="s">
        <v>152</v>
      </c>
      <c r="BM181" s="230" t="s">
        <v>845</v>
      </c>
    </row>
    <row r="182" spans="2:65" s="1" customFormat="1" ht="24" customHeight="1">
      <c r="B182" s="34"/>
      <c r="C182" s="219" t="s">
        <v>846</v>
      </c>
      <c r="D182" s="219" t="s">
        <v>147</v>
      </c>
      <c r="E182" s="220" t="s">
        <v>847</v>
      </c>
      <c r="F182" s="221" t="s">
        <v>848</v>
      </c>
      <c r="G182" s="222" t="s">
        <v>214</v>
      </c>
      <c r="H182" s="223">
        <v>2</v>
      </c>
      <c r="I182" s="224"/>
      <c r="J182" s="225">
        <f>ROUND(I182*H182,2)</f>
        <v>0</v>
      </c>
      <c r="K182" s="221" t="s">
        <v>151</v>
      </c>
      <c r="L182" s="39"/>
      <c r="M182" s="226" t="s">
        <v>1</v>
      </c>
      <c r="N182" s="227" t="s">
        <v>40</v>
      </c>
      <c r="O182" s="82"/>
      <c r="P182" s="228">
        <f>O182*H182</f>
        <v>0</v>
      </c>
      <c r="Q182" s="228">
        <v>0.0012</v>
      </c>
      <c r="R182" s="228">
        <f>Q182*H182</f>
        <v>0.0024</v>
      </c>
      <c r="S182" s="228">
        <v>0</v>
      </c>
      <c r="T182" s="229">
        <f>S182*H182</f>
        <v>0</v>
      </c>
      <c r="AR182" s="230" t="s">
        <v>152</v>
      </c>
      <c r="AT182" s="230" t="s">
        <v>147</v>
      </c>
      <c r="AU182" s="230" t="s">
        <v>85</v>
      </c>
      <c r="AY182" s="13" t="s">
        <v>144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3" t="s">
        <v>83</v>
      </c>
      <c r="BK182" s="231">
        <f>ROUND(I182*H182,2)</f>
        <v>0</v>
      </c>
      <c r="BL182" s="13" t="s">
        <v>152</v>
      </c>
      <c r="BM182" s="230" t="s">
        <v>849</v>
      </c>
    </row>
    <row r="183" spans="2:65" s="1" customFormat="1" ht="24" customHeight="1">
      <c r="B183" s="34"/>
      <c r="C183" s="219" t="s">
        <v>850</v>
      </c>
      <c r="D183" s="219" t="s">
        <v>147</v>
      </c>
      <c r="E183" s="220" t="s">
        <v>227</v>
      </c>
      <c r="F183" s="221" t="s">
        <v>228</v>
      </c>
      <c r="G183" s="222" t="s">
        <v>214</v>
      </c>
      <c r="H183" s="223">
        <v>1</v>
      </c>
      <c r="I183" s="224"/>
      <c r="J183" s="225">
        <f>ROUND(I183*H183,2)</f>
        <v>0</v>
      </c>
      <c r="K183" s="221" t="s">
        <v>151</v>
      </c>
      <c r="L183" s="39"/>
      <c r="M183" s="226" t="s">
        <v>1</v>
      </c>
      <c r="N183" s="227" t="s">
        <v>40</v>
      </c>
      <c r="O183" s="82"/>
      <c r="P183" s="228">
        <f>O183*H183</f>
        <v>0</v>
      </c>
      <c r="Q183" s="228">
        <v>0.00182</v>
      </c>
      <c r="R183" s="228">
        <f>Q183*H183</f>
        <v>0.00182</v>
      </c>
      <c r="S183" s="228">
        <v>0</v>
      </c>
      <c r="T183" s="229">
        <f>S183*H183</f>
        <v>0</v>
      </c>
      <c r="AR183" s="230" t="s">
        <v>152</v>
      </c>
      <c r="AT183" s="230" t="s">
        <v>147</v>
      </c>
      <c r="AU183" s="230" t="s">
        <v>85</v>
      </c>
      <c r="AY183" s="13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3" t="s">
        <v>83</v>
      </c>
      <c r="BK183" s="231">
        <f>ROUND(I183*H183,2)</f>
        <v>0</v>
      </c>
      <c r="BL183" s="13" t="s">
        <v>152</v>
      </c>
      <c r="BM183" s="230" t="s">
        <v>851</v>
      </c>
    </row>
    <row r="184" spans="2:65" s="1" customFormat="1" ht="16.5" customHeight="1">
      <c r="B184" s="34"/>
      <c r="C184" s="219" t="s">
        <v>272</v>
      </c>
      <c r="D184" s="219" t="s">
        <v>147</v>
      </c>
      <c r="E184" s="220" t="s">
        <v>615</v>
      </c>
      <c r="F184" s="221" t="s">
        <v>616</v>
      </c>
      <c r="G184" s="222" t="s">
        <v>214</v>
      </c>
      <c r="H184" s="223">
        <v>15</v>
      </c>
      <c r="I184" s="224"/>
      <c r="J184" s="225">
        <f>ROUND(I184*H184,2)</f>
        <v>0</v>
      </c>
      <c r="K184" s="221" t="s">
        <v>151</v>
      </c>
      <c r="L184" s="39"/>
      <c r="M184" s="226" t="s">
        <v>1</v>
      </c>
      <c r="N184" s="227" t="s">
        <v>40</v>
      </c>
      <c r="O184" s="82"/>
      <c r="P184" s="228">
        <f>O184*H184</f>
        <v>0</v>
      </c>
      <c r="Q184" s="228">
        <v>2E-05</v>
      </c>
      <c r="R184" s="228">
        <f>Q184*H184</f>
        <v>0.00030000000000000003</v>
      </c>
      <c r="S184" s="228">
        <v>0</v>
      </c>
      <c r="T184" s="229">
        <f>S184*H184</f>
        <v>0</v>
      </c>
      <c r="AR184" s="230" t="s">
        <v>152</v>
      </c>
      <c r="AT184" s="230" t="s">
        <v>147</v>
      </c>
      <c r="AU184" s="230" t="s">
        <v>85</v>
      </c>
      <c r="AY184" s="13" t="s">
        <v>144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3" t="s">
        <v>83</v>
      </c>
      <c r="BK184" s="231">
        <f>ROUND(I184*H184,2)</f>
        <v>0</v>
      </c>
      <c r="BL184" s="13" t="s">
        <v>152</v>
      </c>
      <c r="BM184" s="230" t="s">
        <v>852</v>
      </c>
    </row>
    <row r="185" spans="2:65" s="1" customFormat="1" ht="16.5" customHeight="1">
      <c r="B185" s="34"/>
      <c r="C185" s="219" t="s">
        <v>554</v>
      </c>
      <c r="D185" s="219" t="s">
        <v>147</v>
      </c>
      <c r="E185" s="220" t="s">
        <v>853</v>
      </c>
      <c r="F185" s="221" t="s">
        <v>854</v>
      </c>
      <c r="G185" s="222" t="s">
        <v>214</v>
      </c>
      <c r="H185" s="223">
        <v>1</v>
      </c>
      <c r="I185" s="224"/>
      <c r="J185" s="225">
        <f>ROUND(I185*H185,2)</f>
        <v>0</v>
      </c>
      <c r="K185" s="221" t="s">
        <v>151</v>
      </c>
      <c r="L185" s="39"/>
      <c r="M185" s="226" t="s">
        <v>1</v>
      </c>
      <c r="N185" s="227" t="s">
        <v>40</v>
      </c>
      <c r="O185" s="82"/>
      <c r="P185" s="228">
        <f>O185*H185</f>
        <v>0</v>
      </c>
      <c r="Q185" s="228">
        <v>2E-05</v>
      </c>
      <c r="R185" s="228">
        <f>Q185*H185</f>
        <v>2E-05</v>
      </c>
      <c r="S185" s="228">
        <v>0</v>
      </c>
      <c r="T185" s="229">
        <f>S185*H185</f>
        <v>0</v>
      </c>
      <c r="AR185" s="230" t="s">
        <v>152</v>
      </c>
      <c r="AT185" s="230" t="s">
        <v>147</v>
      </c>
      <c r="AU185" s="230" t="s">
        <v>85</v>
      </c>
      <c r="AY185" s="13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3" t="s">
        <v>83</v>
      </c>
      <c r="BK185" s="231">
        <f>ROUND(I185*H185,2)</f>
        <v>0</v>
      </c>
      <c r="BL185" s="13" t="s">
        <v>152</v>
      </c>
      <c r="BM185" s="230" t="s">
        <v>855</v>
      </c>
    </row>
    <row r="186" spans="2:65" s="1" customFormat="1" ht="16.5" customHeight="1">
      <c r="B186" s="34"/>
      <c r="C186" s="219" t="s">
        <v>560</v>
      </c>
      <c r="D186" s="219" t="s">
        <v>147</v>
      </c>
      <c r="E186" s="220" t="s">
        <v>856</v>
      </c>
      <c r="F186" s="221" t="s">
        <v>857</v>
      </c>
      <c r="G186" s="222" t="s">
        <v>214</v>
      </c>
      <c r="H186" s="223">
        <v>2</v>
      </c>
      <c r="I186" s="224"/>
      <c r="J186" s="225">
        <f>ROUND(I186*H186,2)</f>
        <v>0</v>
      </c>
      <c r="K186" s="221" t="s">
        <v>151</v>
      </c>
      <c r="L186" s="39"/>
      <c r="M186" s="226" t="s">
        <v>1</v>
      </c>
      <c r="N186" s="227" t="s">
        <v>40</v>
      </c>
      <c r="O186" s="82"/>
      <c r="P186" s="228">
        <f>O186*H186</f>
        <v>0</v>
      </c>
      <c r="Q186" s="228">
        <v>2E-05</v>
      </c>
      <c r="R186" s="228">
        <f>Q186*H186</f>
        <v>4E-05</v>
      </c>
      <c r="S186" s="228">
        <v>0</v>
      </c>
      <c r="T186" s="229">
        <f>S186*H186</f>
        <v>0</v>
      </c>
      <c r="AR186" s="230" t="s">
        <v>152</v>
      </c>
      <c r="AT186" s="230" t="s">
        <v>147</v>
      </c>
      <c r="AU186" s="230" t="s">
        <v>85</v>
      </c>
      <c r="AY186" s="13" t="s">
        <v>144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3" t="s">
        <v>83</v>
      </c>
      <c r="BK186" s="231">
        <f>ROUND(I186*H186,2)</f>
        <v>0</v>
      </c>
      <c r="BL186" s="13" t="s">
        <v>152</v>
      </c>
      <c r="BM186" s="230" t="s">
        <v>858</v>
      </c>
    </row>
    <row r="187" spans="2:65" s="1" customFormat="1" ht="16.5" customHeight="1">
      <c r="B187" s="34"/>
      <c r="C187" s="219" t="s">
        <v>280</v>
      </c>
      <c r="D187" s="219" t="s">
        <v>147</v>
      </c>
      <c r="E187" s="220" t="s">
        <v>243</v>
      </c>
      <c r="F187" s="221" t="s">
        <v>244</v>
      </c>
      <c r="G187" s="222" t="s">
        <v>214</v>
      </c>
      <c r="H187" s="223">
        <v>3</v>
      </c>
      <c r="I187" s="224"/>
      <c r="J187" s="225">
        <f>ROUND(I187*H187,2)</f>
        <v>0</v>
      </c>
      <c r="K187" s="221" t="s">
        <v>151</v>
      </c>
      <c r="L187" s="39"/>
      <c r="M187" s="226" t="s">
        <v>1</v>
      </c>
      <c r="N187" s="227" t="s">
        <v>40</v>
      </c>
      <c r="O187" s="82"/>
      <c r="P187" s="228">
        <f>O187*H187</f>
        <v>0</v>
      </c>
      <c r="Q187" s="228">
        <v>2E-05</v>
      </c>
      <c r="R187" s="228">
        <f>Q187*H187</f>
        <v>6.000000000000001E-05</v>
      </c>
      <c r="S187" s="228">
        <v>0</v>
      </c>
      <c r="T187" s="229">
        <f>S187*H187</f>
        <v>0</v>
      </c>
      <c r="AR187" s="230" t="s">
        <v>152</v>
      </c>
      <c r="AT187" s="230" t="s">
        <v>147</v>
      </c>
      <c r="AU187" s="230" t="s">
        <v>85</v>
      </c>
      <c r="AY187" s="13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3" t="s">
        <v>83</v>
      </c>
      <c r="BK187" s="231">
        <f>ROUND(I187*H187,2)</f>
        <v>0</v>
      </c>
      <c r="BL187" s="13" t="s">
        <v>152</v>
      </c>
      <c r="BM187" s="230" t="s">
        <v>859</v>
      </c>
    </row>
    <row r="188" spans="2:65" s="1" customFormat="1" ht="16.5" customHeight="1">
      <c r="B188" s="34"/>
      <c r="C188" s="219" t="s">
        <v>860</v>
      </c>
      <c r="D188" s="219" t="s">
        <v>147</v>
      </c>
      <c r="E188" s="220" t="s">
        <v>861</v>
      </c>
      <c r="F188" s="221" t="s">
        <v>862</v>
      </c>
      <c r="G188" s="222" t="s">
        <v>312</v>
      </c>
      <c r="H188" s="223">
        <v>1</v>
      </c>
      <c r="I188" s="224"/>
      <c r="J188" s="225">
        <f>ROUND(I188*H188,2)</f>
        <v>0</v>
      </c>
      <c r="K188" s="221" t="s">
        <v>1</v>
      </c>
      <c r="L188" s="39"/>
      <c r="M188" s="226" t="s">
        <v>1</v>
      </c>
      <c r="N188" s="227" t="s">
        <v>40</v>
      </c>
      <c r="O188" s="8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AR188" s="230" t="s">
        <v>152</v>
      </c>
      <c r="AT188" s="230" t="s">
        <v>147</v>
      </c>
      <c r="AU188" s="230" t="s">
        <v>85</v>
      </c>
      <c r="AY188" s="13" t="s">
        <v>144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3" t="s">
        <v>83</v>
      </c>
      <c r="BK188" s="231">
        <f>ROUND(I188*H188,2)</f>
        <v>0</v>
      </c>
      <c r="BL188" s="13" t="s">
        <v>152</v>
      </c>
      <c r="BM188" s="230" t="s">
        <v>863</v>
      </c>
    </row>
    <row r="189" spans="2:65" s="1" customFormat="1" ht="24" customHeight="1">
      <c r="B189" s="34"/>
      <c r="C189" s="219" t="s">
        <v>284</v>
      </c>
      <c r="D189" s="219" t="s">
        <v>147</v>
      </c>
      <c r="E189" s="220" t="s">
        <v>864</v>
      </c>
      <c r="F189" s="221" t="s">
        <v>865</v>
      </c>
      <c r="G189" s="222" t="s">
        <v>150</v>
      </c>
      <c r="H189" s="223">
        <v>143</v>
      </c>
      <c r="I189" s="224"/>
      <c r="J189" s="225">
        <f>ROUND(I189*H189,2)</f>
        <v>0</v>
      </c>
      <c r="K189" s="221" t="s">
        <v>151</v>
      </c>
      <c r="L189" s="39"/>
      <c r="M189" s="226" t="s">
        <v>1</v>
      </c>
      <c r="N189" s="227" t="s">
        <v>40</v>
      </c>
      <c r="O189" s="82"/>
      <c r="P189" s="228">
        <f>O189*H189</f>
        <v>0</v>
      </c>
      <c r="Q189" s="228">
        <v>0.0004</v>
      </c>
      <c r="R189" s="228">
        <f>Q189*H189</f>
        <v>0.0572</v>
      </c>
      <c r="S189" s="228">
        <v>0</v>
      </c>
      <c r="T189" s="229">
        <f>S189*H189</f>
        <v>0</v>
      </c>
      <c r="AR189" s="230" t="s">
        <v>152</v>
      </c>
      <c r="AT189" s="230" t="s">
        <v>147</v>
      </c>
      <c r="AU189" s="230" t="s">
        <v>85</v>
      </c>
      <c r="AY189" s="13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3" t="s">
        <v>83</v>
      </c>
      <c r="BK189" s="231">
        <f>ROUND(I189*H189,2)</f>
        <v>0</v>
      </c>
      <c r="BL189" s="13" t="s">
        <v>152</v>
      </c>
      <c r="BM189" s="230" t="s">
        <v>866</v>
      </c>
    </row>
    <row r="190" spans="2:65" s="1" customFormat="1" ht="24" customHeight="1">
      <c r="B190" s="34"/>
      <c r="C190" s="219" t="s">
        <v>867</v>
      </c>
      <c r="D190" s="219" t="s">
        <v>147</v>
      </c>
      <c r="E190" s="220" t="s">
        <v>231</v>
      </c>
      <c r="F190" s="221" t="s">
        <v>232</v>
      </c>
      <c r="G190" s="222" t="s">
        <v>150</v>
      </c>
      <c r="H190" s="223">
        <v>94</v>
      </c>
      <c r="I190" s="224"/>
      <c r="J190" s="225">
        <f>ROUND(I190*H190,2)</f>
        <v>0</v>
      </c>
      <c r="K190" s="221" t="s">
        <v>151</v>
      </c>
      <c r="L190" s="39"/>
      <c r="M190" s="226" t="s">
        <v>1</v>
      </c>
      <c r="N190" s="227" t="s">
        <v>40</v>
      </c>
      <c r="O190" s="82"/>
      <c r="P190" s="228">
        <f>O190*H190</f>
        <v>0</v>
      </c>
      <c r="Q190" s="228">
        <v>0.00019</v>
      </c>
      <c r="R190" s="228">
        <f>Q190*H190</f>
        <v>0.01786</v>
      </c>
      <c r="S190" s="228">
        <v>0</v>
      </c>
      <c r="T190" s="229">
        <f>S190*H190</f>
        <v>0</v>
      </c>
      <c r="AR190" s="230" t="s">
        <v>152</v>
      </c>
      <c r="AT190" s="230" t="s">
        <v>147</v>
      </c>
      <c r="AU190" s="230" t="s">
        <v>85</v>
      </c>
      <c r="AY190" s="13" t="s">
        <v>144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3" t="s">
        <v>83</v>
      </c>
      <c r="BK190" s="231">
        <f>ROUND(I190*H190,2)</f>
        <v>0</v>
      </c>
      <c r="BL190" s="13" t="s">
        <v>152</v>
      </c>
      <c r="BM190" s="230" t="s">
        <v>868</v>
      </c>
    </row>
    <row r="191" spans="2:65" s="1" customFormat="1" ht="16.5" customHeight="1">
      <c r="B191" s="34"/>
      <c r="C191" s="219" t="s">
        <v>869</v>
      </c>
      <c r="D191" s="219" t="s">
        <v>147</v>
      </c>
      <c r="E191" s="220" t="s">
        <v>235</v>
      </c>
      <c r="F191" s="221" t="s">
        <v>236</v>
      </c>
      <c r="G191" s="222" t="s">
        <v>150</v>
      </c>
      <c r="H191" s="223">
        <v>234</v>
      </c>
      <c r="I191" s="224"/>
      <c r="J191" s="225">
        <f>ROUND(I191*H191,2)</f>
        <v>0</v>
      </c>
      <c r="K191" s="221" t="s">
        <v>151</v>
      </c>
      <c r="L191" s="39"/>
      <c r="M191" s="226" t="s">
        <v>1</v>
      </c>
      <c r="N191" s="227" t="s">
        <v>40</v>
      </c>
      <c r="O191" s="82"/>
      <c r="P191" s="228">
        <f>O191*H191</f>
        <v>0</v>
      </c>
      <c r="Q191" s="228">
        <v>1E-05</v>
      </c>
      <c r="R191" s="228">
        <f>Q191*H191</f>
        <v>0.00234</v>
      </c>
      <c r="S191" s="228">
        <v>0</v>
      </c>
      <c r="T191" s="229">
        <f>S191*H191</f>
        <v>0</v>
      </c>
      <c r="AR191" s="230" t="s">
        <v>152</v>
      </c>
      <c r="AT191" s="230" t="s">
        <v>147</v>
      </c>
      <c r="AU191" s="230" t="s">
        <v>85</v>
      </c>
      <c r="AY191" s="13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3" t="s">
        <v>83</v>
      </c>
      <c r="BK191" s="231">
        <f>ROUND(I191*H191,2)</f>
        <v>0</v>
      </c>
      <c r="BL191" s="13" t="s">
        <v>152</v>
      </c>
      <c r="BM191" s="230" t="s">
        <v>870</v>
      </c>
    </row>
    <row r="192" spans="2:65" s="1" customFormat="1" ht="24" customHeight="1">
      <c r="B192" s="34"/>
      <c r="C192" s="219" t="s">
        <v>871</v>
      </c>
      <c r="D192" s="219" t="s">
        <v>147</v>
      </c>
      <c r="E192" s="220" t="s">
        <v>247</v>
      </c>
      <c r="F192" s="221" t="s">
        <v>626</v>
      </c>
      <c r="G192" s="222" t="s">
        <v>199</v>
      </c>
      <c r="H192" s="223">
        <v>0.543</v>
      </c>
      <c r="I192" s="224"/>
      <c r="J192" s="225">
        <f>ROUND(I192*H192,2)</f>
        <v>0</v>
      </c>
      <c r="K192" s="221" t="s">
        <v>151</v>
      </c>
      <c r="L192" s="39"/>
      <c r="M192" s="226" t="s">
        <v>1</v>
      </c>
      <c r="N192" s="227" t="s">
        <v>40</v>
      </c>
      <c r="O192" s="8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AR192" s="230" t="s">
        <v>152</v>
      </c>
      <c r="AT192" s="230" t="s">
        <v>147</v>
      </c>
      <c r="AU192" s="230" t="s">
        <v>85</v>
      </c>
      <c r="AY192" s="13" t="s">
        <v>144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83</v>
      </c>
      <c r="BK192" s="231">
        <f>ROUND(I192*H192,2)</f>
        <v>0</v>
      </c>
      <c r="BL192" s="13" t="s">
        <v>152</v>
      </c>
      <c r="BM192" s="230" t="s">
        <v>872</v>
      </c>
    </row>
    <row r="193" spans="2:63" s="11" customFormat="1" ht="22.8" customHeight="1">
      <c r="B193" s="203"/>
      <c r="C193" s="204"/>
      <c r="D193" s="205" t="s">
        <v>74</v>
      </c>
      <c r="E193" s="217" t="s">
        <v>254</v>
      </c>
      <c r="F193" s="217" t="s">
        <v>255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SUM(P194:P207)</f>
        <v>0</v>
      </c>
      <c r="Q193" s="211"/>
      <c r="R193" s="212">
        <f>SUM(R194:R207)</f>
        <v>0.01541</v>
      </c>
      <c r="S193" s="211"/>
      <c r="T193" s="213">
        <f>SUM(T194:T207)</f>
        <v>3.69076</v>
      </c>
      <c r="AR193" s="214" t="s">
        <v>85</v>
      </c>
      <c r="AT193" s="215" t="s">
        <v>74</v>
      </c>
      <c r="AU193" s="215" t="s">
        <v>83</v>
      </c>
      <c r="AY193" s="214" t="s">
        <v>144</v>
      </c>
      <c r="BK193" s="216">
        <f>SUM(BK194:BK207)</f>
        <v>0</v>
      </c>
    </row>
    <row r="194" spans="2:65" s="1" customFormat="1" ht="24" customHeight="1">
      <c r="B194" s="34"/>
      <c r="C194" s="219" t="s">
        <v>291</v>
      </c>
      <c r="D194" s="219" t="s">
        <v>147</v>
      </c>
      <c r="E194" s="220" t="s">
        <v>257</v>
      </c>
      <c r="F194" s="221" t="s">
        <v>258</v>
      </c>
      <c r="G194" s="222" t="s">
        <v>150</v>
      </c>
      <c r="H194" s="223">
        <v>378</v>
      </c>
      <c r="I194" s="224"/>
      <c r="J194" s="225">
        <f>ROUND(I194*H194,2)</f>
        <v>0</v>
      </c>
      <c r="K194" s="221" t="s">
        <v>151</v>
      </c>
      <c r="L194" s="39"/>
      <c r="M194" s="226" t="s">
        <v>1</v>
      </c>
      <c r="N194" s="227" t="s">
        <v>40</v>
      </c>
      <c r="O194" s="82"/>
      <c r="P194" s="228">
        <f>O194*H194</f>
        <v>0</v>
      </c>
      <c r="Q194" s="228">
        <v>0</v>
      </c>
      <c r="R194" s="228">
        <f>Q194*H194</f>
        <v>0</v>
      </c>
      <c r="S194" s="228">
        <v>0.0053</v>
      </c>
      <c r="T194" s="229">
        <f>S194*H194</f>
        <v>2.0034</v>
      </c>
      <c r="AR194" s="230" t="s">
        <v>152</v>
      </c>
      <c r="AT194" s="230" t="s">
        <v>147</v>
      </c>
      <c r="AU194" s="230" t="s">
        <v>85</v>
      </c>
      <c r="AY194" s="13" t="s">
        <v>144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3" t="s">
        <v>83</v>
      </c>
      <c r="BK194" s="231">
        <f>ROUND(I194*H194,2)</f>
        <v>0</v>
      </c>
      <c r="BL194" s="13" t="s">
        <v>152</v>
      </c>
      <c r="BM194" s="230" t="s">
        <v>873</v>
      </c>
    </row>
    <row r="195" spans="2:65" s="1" customFormat="1" ht="16.5" customHeight="1">
      <c r="B195" s="34"/>
      <c r="C195" s="219" t="s">
        <v>693</v>
      </c>
      <c r="D195" s="219" t="s">
        <v>147</v>
      </c>
      <c r="E195" s="220" t="s">
        <v>261</v>
      </c>
      <c r="F195" s="221" t="s">
        <v>262</v>
      </c>
      <c r="G195" s="222" t="s">
        <v>150</v>
      </c>
      <c r="H195" s="223">
        <v>53</v>
      </c>
      <c r="I195" s="224"/>
      <c r="J195" s="225">
        <f>ROUND(I195*H195,2)</f>
        <v>0</v>
      </c>
      <c r="K195" s="221" t="s">
        <v>151</v>
      </c>
      <c r="L195" s="39"/>
      <c r="M195" s="226" t="s">
        <v>1</v>
      </c>
      <c r="N195" s="227" t="s">
        <v>40</v>
      </c>
      <c r="O195" s="82"/>
      <c r="P195" s="228">
        <f>O195*H195</f>
        <v>0</v>
      </c>
      <c r="Q195" s="228">
        <v>2E-05</v>
      </c>
      <c r="R195" s="228">
        <f>Q195*H195</f>
        <v>0.0010600000000000002</v>
      </c>
      <c r="S195" s="228">
        <v>0.001</v>
      </c>
      <c r="T195" s="229">
        <f>S195*H195</f>
        <v>0.053</v>
      </c>
      <c r="AR195" s="230" t="s">
        <v>152</v>
      </c>
      <c r="AT195" s="230" t="s">
        <v>147</v>
      </c>
      <c r="AU195" s="230" t="s">
        <v>85</v>
      </c>
      <c r="AY195" s="13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3" t="s">
        <v>83</v>
      </c>
      <c r="BK195" s="231">
        <f>ROUND(I195*H195,2)</f>
        <v>0</v>
      </c>
      <c r="BL195" s="13" t="s">
        <v>152</v>
      </c>
      <c r="BM195" s="230" t="s">
        <v>874</v>
      </c>
    </row>
    <row r="196" spans="2:65" s="1" customFormat="1" ht="16.5" customHeight="1">
      <c r="B196" s="34"/>
      <c r="C196" s="219" t="s">
        <v>299</v>
      </c>
      <c r="D196" s="219" t="s">
        <v>147</v>
      </c>
      <c r="E196" s="220" t="s">
        <v>265</v>
      </c>
      <c r="F196" s="221" t="s">
        <v>266</v>
      </c>
      <c r="G196" s="222" t="s">
        <v>150</v>
      </c>
      <c r="H196" s="223">
        <v>108</v>
      </c>
      <c r="I196" s="224"/>
      <c r="J196" s="225">
        <f>ROUND(I196*H196,2)</f>
        <v>0</v>
      </c>
      <c r="K196" s="221" t="s">
        <v>151</v>
      </c>
      <c r="L196" s="39"/>
      <c r="M196" s="226" t="s">
        <v>1</v>
      </c>
      <c r="N196" s="227" t="s">
        <v>40</v>
      </c>
      <c r="O196" s="82"/>
      <c r="P196" s="228">
        <f>O196*H196</f>
        <v>0</v>
      </c>
      <c r="Q196" s="228">
        <v>2E-05</v>
      </c>
      <c r="R196" s="228">
        <f>Q196*H196</f>
        <v>0.00216</v>
      </c>
      <c r="S196" s="228">
        <v>0.0032</v>
      </c>
      <c r="T196" s="229">
        <f>S196*H196</f>
        <v>0.3456</v>
      </c>
      <c r="AR196" s="230" t="s">
        <v>152</v>
      </c>
      <c r="AT196" s="230" t="s">
        <v>147</v>
      </c>
      <c r="AU196" s="230" t="s">
        <v>85</v>
      </c>
      <c r="AY196" s="13" t="s">
        <v>144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3" t="s">
        <v>83</v>
      </c>
      <c r="BK196" s="231">
        <f>ROUND(I196*H196,2)</f>
        <v>0</v>
      </c>
      <c r="BL196" s="13" t="s">
        <v>152</v>
      </c>
      <c r="BM196" s="230" t="s">
        <v>875</v>
      </c>
    </row>
    <row r="197" spans="2:65" s="1" customFormat="1" ht="16.5" customHeight="1">
      <c r="B197" s="34"/>
      <c r="C197" s="219" t="s">
        <v>303</v>
      </c>
      <c r="D197" s="219" t="s">
        <v>147</v>
      </c>
      <c r="E197" s="220" t="s">
        <v>269</v>
      </c>
      <c r="F197" s="221" t="s">
        <v>270</v>
      </c>
      <c r="G197" s="222" t="s">
        <v>150</v>
      </c>
      <c r="H197" s="223">
        <v>199</v>
      </c>
      <c r="I197" s="224"/>
      <c r="J197" s="225">
        <f>ROUND(I197*H197,2)</f>
        <v>0</v>
      </c>
      <c r="K197" s="221" t="s">
        <v>151</v>
      </c>
      <c r="L197" s="39"/>
      <c r="M197" s="226" t="s">
        <v>1</v>
      </c>
      <c r="N197" s="227" t="s">
        <v>40</v>
      </c>
      <c r="O197" s="82"/>
      <c r="P197" s="228">
        <f>O197*H197</f>
        <v>0</v>
      </c>
      <c r="Q197" s="228">
        <v>5E-05</v>
      </c>
      <c r="R197" s="228">
        <f>Q197*H197</f>
        <v>0.00995</v>
      </c>
      <c r="S197" s="228">
        <v>0.00532</v>
      </c>
      <c r="T197" s="229">
        <f>S197*H197</f>
        <v>1.05868</v>
      </c>
      <c r="AR197" s="230" t="s">
        <v>152</v>
      </c>
      <c r="AT197" s="230" t="s">
        <v>147</v>
      </c>
      <c r="AU197" s="230" t="s">
        <v>85</v>
      </c>
      <c r="AY197" s="13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3" t="s">
        <v>83</v>
      </c>
      <c r="BK197" s="231">
        <f>ROUND(I197*H197,2)</f>
        <v>0</v>
      </c>
      <c r="BL197" s="13" t="s">
        <v>152</v>
      </c>
      <c r="BM197" s="230" t="s">
        <v>876</v>
      </c>
    </row>
    <row r="198" spans="2:65" s="1" customFormat="1" ht="16.5" customHeight="1">
      <c r="B198" s="34"/>
      <c r="C198" s="219" t="s">
        <v>551</v>
      </c>
      <c r="D198" s="219" t="s">
        <v>147</v>
      </c>
      <c r="E198" s="220" t="s">
        <v>273</v>
      </c>
      <c r="F198" s="221" t="s">
        <v>274</v>
      </c>
      <c r="G198" s="222" t="s">
        <v>150</v>
      </c>
      <c r="H198" s="223">
        <v>18</v>
      </c>
      <c r="I198" s="224"/>
      <c r="J198" s="225">
        <f>ROUND(I198*H198,2)</f>
        <v>0</v>
      </c>
      <c r="K198" s="221" t="s">
        <v>151</v>
      </c>
      <c r="L198" s="39"/>
      <c r="M198" s="226" t="s">
        <v>1</v>
      </c>
      <c r="N198" s="227" t="s">
        <v>40</v>
      </c>
      <c r="O198" s="82"/>
      <c r="P198" s="228">
        <f>O198*H198</f>
        <v>0</v>
      </c>
      <c r="Q198" s="228">
        <v>6E-05</v>
      </c>
      <c r="R198" s="228">
        <f>Q198*H198</f>
        <v>0.00108</v>
      </c>
      <c r="S198" s="228">
        <v>0.00841</v>
      </c>
      <c r="T198" s="229">
        <f>S198*H198</f>
        <v>0.15138000000000001</v>
      </c>
      <c r="AR198" s="230" t="s">
        <v>152</v>
      </c>
      <c r="AT198" s="230" t="s">
        <v>147</v>
      </c>
      <c r="AU198" s="230" t="s">
        <v>85</v>
      </c>
      <c r="AY198" s="13" t="s">
        <v>144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3" t="s">
        <v>83</v>
      </c>
      <c r="BK198" s="231">
        <f>ROUND(I198*H198,2)</f>
        <v>0</v>
      </c>
      <c r="BL198" s="13" t="s">
        <v>152</v>
      </c>
      <c r="BM198" s="230" t="s">
        <v>877</v>
      </c>
    </row>
    <row r="199" spans="2:65" s="1" customFormat="1" ht="24" customHeight="1">
      <c r="B199" s="34"/>
      <c r="C199" s="219" t="s">
        <v>336</v>
      </c>
      <c r="D199" s="219" t="s">
        <v>147</v>
      </c>
      <c r="E199" s="220" t="s">
        <v>277</v>
      </c>
      <c r="F199" s="221" t="s">
        <v>466</v>
      </c>
      <c r="G199" s="222" t="s">
        <v>214</v>
      </c>
      <c r="H199" s="223">
        <v>45</v>
      </c>
      <c r="I199" s="224"/>
      <c r="J199" s="225">
        <f>ROUND(I199*H199,2)</f>
        <v>0</v>
      </c>
      <c r="K199" s="221" t="s">
        <v>151</v>
      </c>
      <c r="L199" s="39"/>
      <c r="M199" s="226" t="s">
        <v>1</v>
      </c>
      <c r="N199" s="227" t="s">
        <v>40</v>
      </c>
      <c r="O199" s="82"/>
      <c r="P199" s="228">
        <f>O199*H199</f>
        <v>0</v>
      </c>
      <c r="Q199" s="228">
        <v>0</v>
      </c>
      <c r="R199" s="228">
        <f>Q199*H199</f>
        <v>0</v>
      </c>
      <c r="S199" s="228">
        <v>0.00014</v>
      </c>
      <c r="T199" s="229">
        <f>S199*H199</f>
        <v>0.006299999999999999</v>
      </c>
      <c r="AR199" s="230" t="s">
        <v>152</v>
      </c>
      <c r="AT199" s="230" t="s">
        <v>147</v>
      </c>
      <c r="AU199" s="230" t="s">
        <v>85</v>
      </c>
      <c r="AY199" s="13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3" t="s">
        <v>83</v>
      </c>
      <c r="BK199" s="231">
        <f>ROUND(I199*H199,2)</f>
        <v>0</v>
      </c>
      <c r="BL199" s="13" t="s">
        <v>152</v>
      </c>
      <c r="BM199" s="230" t="s">
        <v>878</v>
      </c>
    </row>
    <row r="200" spans="2:65" s="1" customFormat="1" ht="24" customHeight="1">
      <c r="B200" s="34"/>
      <c r="C200" s="219" t="s">
        <v>344</v>
      </c>
      <c r="D200" s="219" t="s">
        <v>147</v>
      </c>
      <c r="E200" s="220" t="s">
        <v>469</v>
      </c>
      <c r="F200" s="221" t="s">
        <v>282</v>
      </c>
      <c r="G200" s="222" t="s">
        <v>214</v>
      </c>
      <c r="H200" s="223">
        <v>25</v>
      </c>
      <c r="I200" s="224"/>
      <c r="J200" s="225">
        <f>ROUND(I200*H200,2)</f>
        <v>0</v>
      </c>
      <c r="K200" s="221" t="s">
        <v>151</v>
      </c>
      <c r="L200" s="39"/>
      <c r="M200" s="226" t="s">
        <v>1</v>
      </c>
      <c r="N200" s="227" t="s">
        <v>40</v>
      </c>
      <c r="O200" s="82"/>
      <c r="P200" s="228">
        <f>O200*H200</f>
        <v>0</v>
      </c>
      <c r="Q200" s="228">
        <v>0</v>
      </c>
      <c r="R200" s="228">
        <f>Q200*H200</f>
        <v>0</v>
      </c>
      <c r="S200" s="228">
        <v>0.00031</v>
      </c>
      <c r="T200" s="229">
        <f>S200*H200</f>
        <v>0.00775</v>
      </c>
      <c r="AR200" s="230" t="s">
        <v>152</v>
      </c>
      <c r="AT200" s="230" t="s">
        <v>147</v>
      </c>
      <c r="AU200" s="230" t="s">
        <v>85</v>
      </c>
      <c r="AY200" s="13" t="s">
        <v>144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3" t="s">
        <v>83</v>
      </c>
      <c r="BK200" s="231">
        <f>ROUND(I200*H200,2)</f>
        <v>0</v>
      </c>
      <c r="BL200" s="13" t="s">
        <v>152</v>
      </c>
      <c r="BM200" s="230" t="s">
        <v>879</v>
      </c>
    </row>
    <row r="201" spans="2:65" s="1" customFormat="1" ht="24" customHeight="1">
      <c r="B201" s="34"/>
      <c r="C201" s="219" t="s">
        <v>348</v>
      </c>
      <c r="D201" s="219" t="s">
        <v>147</v>
      </c>
      <c r="E201" s="220" t="s">
        <v>285</v>
      </c>
      <c r="F201" s="221" t="s">
        <v>286</v>
      </c>
      <c r="G201" s="222" t="s">
        <v>199</v>
      </c>
      <c r="H201" s="223">
        <v>1.2</v>
      </c>
      <c r="I201" s="224"/>
      <c r="J201" s="225">
        <f>ROUND(I201*H201,2)</f>
        <v>0</v>
      </c>
      <c r="K201" s="221" t="s">
        <v>151</v>
      </c>
      <c r="L201" s="39"/>
      <c r="M201" s="226" t="s">
        <v>1</v>
      </c>
      <c r="N201" s="227" t="s">
        <v>40</v>
      </c>
      <c r="O201" s="8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AR201" s="230" t="s">
        <v>152</v>
      </c>
      <c r="AT201" s="230" t="s">
        <v>147</v>
      </c>
      <c r="AU201" s="230" t="s">
        <v>85</v>
      </c>
      <c r="AY201" s="13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3" t="s">
        <v>83</v>
      </c>
      <c r="BK201" s="231">
        <f>ROUND(I201*H201,2)</f>
        <v>0</v>
      </c>
      <c r="BL201" s="13" t="s">
        <v>152</v>
      </c>
      <c r="BM201" s="230" t="s">
        <v>880</v>
      </c>
    </row>
    <row r="202" spans="2:65" s="1" customFormat="1" ht="24" customHeight="1">
      <c r="B202" s="34"/>
      <c r="C202" s="219" t="s">
        <v>317</v>
      </c>
      <c r="D202" s="219" t="s">
        <v>147</v>
      </c>
      <c r="E202" s="220" t="s">
        <v>635</v>
      </c>
      <c r="F202" s="221" t="s">
        <v>636</v>
      </c>
      <c r="G202" s="222" t="s">
        <v>214</v>
      </c>
      <c r="H202" s="223">
        <v>4</v>
      </c>
      <c r="I202" s="224"/>
      <c r="J202" s="225">
        <f>ROUND(I202*H202,2)</f>
        <v>0</v>
      </c>
      <c r="K202" s="221" t="s">
        <v>151</v>
      </c>
      <c r="L202" s="39"/>
      <c r="M202" s="226" t="s">
        <v>1</v>
      </c>
      <c r="N202" s="227" t="s">
        <v>40</v>
      </c>
      <c r="O202" s="82"/>
      <c r="P202" s="228">
        <f>O202*H202</f>
        <v>0</v>
      </c>
      <c r="Q202" s="228">
        <v>2E-05</v>
      </c>
      <c r="R202" s="228">
        <f>Q202*H202</f>
        <v>8E-05</v>
      </c>
      <c r="S202" s="228">
        <v>0.014</v>
      </c>
      <c r="T202" s="229">
        <f>S202*H202</f>
        <v>0.056</v>
      </c>
      <c r="AR202" s="230" t="s">
        <v>152</v>
      </c>
      <c r="AT202" s="230" t="s">
        <v>147</v>
      </c>
      <c r="AU202" s="230" t="s">
        <v>85</v>
      </c>
      <c r="AY202" s="13" t="s">
        <v>144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3" t="s">
        <v>83</v>
      </c>
      <c r="BK202" s="231">
        <f>ROUND(I202*H202,2)</f>
        <v>0</v>
      </c>
      <c r="BL202" s="13" t="s">
        <v>152</v>
      </c>
      <c r="BM202" s="230" t="s">
        <v>881</v>
      </c>
    </row>
    <row r="203" spans="2:65" s="1" customFormat="1" ht="16.5" customHeight="1">
      <c r="B203" s="34"/>
      <c r="C203" s="219" t="s">
        <v>325</v>
      </c>
      <c r="D203" s="219" t="s">
        <v>147</v>
      </c>
      <c r="E203" s="220" t="s">
        <v>288</v>
      </c>
      <c r="F203" s="221" t="s">
        <v>289</v>
      </c>
      <c r="G203" s="222" t="s">
        <v>214</v>
      </c>
      <c r="H203" s="223">
        <v>4</v>
      </c>
      <c r="I203" s="224"/>
      <c r="J203" s="225">
        <f>ROUND(I203*H203,2)</f>
        <v>0</v>
      </c>
      <c r="K203" s="221" t="s">
        <v>151</v>
      </c>
      <c r="L203" s="39"/>
      <c r="M203" s="226" t="s">
        <v>1</v>
      </c>
      <c r="N203" s="227" t="s">
        <v>40</v>
      </c>
      <c r="O203" s="82"/>
      <c r="P203" s="228">
        <f>O203*H203</f>
        <v>0</v>
      </c>
      <c r="Q203" s="228">
        <v>4E-05</v>
      </c>
      <c r="R203" s="228">
        <f>Q203*H203</f>
        <v>0.00016</v>
      </c>
      <c r="S203" s="228">
        <v>0.00045</v>
      </c>
      <c r="T203" s="229">
        <f>S203*H203</f>
        <v>0.0018</v>
      </c>
      <c r="AR203" s="230" t="s">
        <v>152</v>
      </c>
      <c r="AT203" s="230" t="s">
        <v>147</v>
      </c>
      <c r="AU203" s="230" t="s">
        <v>85</v>
      </c>
      <c r="AY203" s="13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3" t="s">
        <v>83</v>
      </c>
      <c r="BK203" s="231">
        <f>ROUND(I203*H203,2)</f>
        <v>0</v>
      </c>
      <c r="BL203" s="13" t="s">
        <v>152</v>
      </c>
      <c r="BM203" s="230" t="s">
        <v>882</v>
      </c>
    </row>
    <row r="204" spans="2:65" s="1" customFormat="1" ht="16.5" customHeight="1">
      <c r="B204" s="34"/>
      <c r="C204" s="219" t="s">
        <v>683</v>
      </c>
      <c r="D204" s="219" t="s">
        <v>147</v>
      </c>
      <c r="E204" s="220" t="s">
        <v>883</v>
      </c>
      <c r="F204" s="221" t="s">
        <v>884</v>
      </c>
      <c r="G204" s="222" t="s">
        <v>214</v>
      </c>
      <c r="H204" s="223">
        <v>3</v>
      </c>
      <c r="I204" s="224"/>
      <c r="J204" s="225">
        <f>ROUND(I204*H204,2)</f>
        <v>0</v>
      </c>
      <c r="K204" s="221" t="s">
        <v>151</v>
      </c>
      <c r="L204" s="39"/>
      <c r="M204" s="226" t="s">
        <v>1</v>
      </c>
      <c r="N204" s="227" t="s">
        <v>40</v>
      </c>
      <c r="O204" s="82"/>
      <c r="P204" s="228">
        <f>O204*H204</f>
        <v>0</v>
      </c>
      <c r="Q204" s="228">
        <v>9E-05</v>
      </c>
      <c r="R204" s="228">
        <f>Q204*H204</f>
        <v>0.00027</v>
      </c>
      <c r="S204" s="228">
        <v>0.00045</v>
      </c>
      <c r="T204" s="229">
        <f>S204*H204</f>
        <v>0.00135</v>
      </c>
      <c r="AR204" s="230" t="s">
        <v>152</v>
      </c>
      <c r="AT204" s="230" t="s">
        <v>147</v>
      </c>
      <c r="AU204" s="230" t="s">
        <v>85</v>
      </c>
      <c r="AY204" s="13" t="s">
        <v>144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3" t="s">
        <v>83</v>
      </c>
      <c r="BK204" s="231">
        <f>ROUND(I204*H204,2)</f>
        <v>0</v>
      </c>
      <c r="BL204" s="13" t="s">
        <v>152</v>
      </c>
      <c r="BM204" s="230" t="s">
        <v>885</v>
      </c>
    </row>
    <row r="205" spans="2:65" s="1" customFormat="1" ht="16.5" customHeight="1">
      <c r="B205" s="34"/>
      <c r="C205" s="219" t="s">
        <v>685</v>
      </c>
      <c r="D205" s="219" t="s">
        <v>147</v>
      </c>
      <c r="E205" s="220" t="s">
        <v>292</v>
      </c>
      <c r="F205" s="221" t="s">
        <v>293</v>
      </c>
      <c r="G205" s="222" t="s">
        <v>214</v>
      </c>
      <c r="H205" s="223">
        <v>5</v>
      </c>
      <c r="I205" s="224"/>
      <c r="J205" s="225">
        <f>ROUND(I205*H205,2)</f>
        <v>0</v>
      </c>
      <c r="K205" s="221" t="s">
        <v>151</v>
      </c>
      <c r="L205" s="39"/>
      <c r="M205" s="226" t="s">
        <v>1</v>
      </c>
      <c r="N205" s="227" t="s">
        <v>40</v>
      </c>
      <c r="O205" s="82"/>
      <c r="P205" s="228">
        <f>O205*H205</f>
        <v>0</v>
      </c>
      <c r="Q205" s="228">
        <v>0.00013</v>
      </c>
      <c r="R205" s="228">
        <f>Q205*H205</f>
        <v>0.00065</v>
      </c>
      <c r="S205" s="228">
        <v>0.0011</v>
      </c>
      <c r="T205" s="229">
        <f>S205*H205</f>
        <v>0.0055000000000000005</v>
      </c>
      <c r="AR205" s="230" t="s">
        <v>152</v>
      </c>
      <c r="AT205" s="230" t="s">
        <v>147</v>
      </c>
      <c r="AU205" s="230" t="s">
        <v>85</v>
      </c>
      <c r="AY205" s="13" t="s">
        <v>144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3" t="s">
        <v>83</v>
      </c>
      <c r="BK205" s="231">
        <f>ROUND(I205*H205,2)</f>
        <v>0</v>
      </c>
      <c r="BL205" s="13" t="s">
        <v>152</v>
      </c>
      <c r="BM205" s="230" t="s">
        <v>886</v>
      </c>
    </row>
    <row r="206" spans="2:65" s="1" customFormat="1" ht="24" customHeight="1">
      <c r="B206" s="34"/>
      <c r="C206" s="219" t="s">
        <v>712</v>
      </c>
      <c r="D206" s="219" t="s">
        <v>147</v>
      </c>
      <c r="E206" s="220" t="s">
        <v>300</v>
      </c>
      <c r="F206" s="221" t="s">
        <v>301</v>
      </c>
      <c r="G206" s="222" t="s">
        <v>199</v>
      </c>
      <c r="H206" s="223">
        <v>0.15</v>
      </c>
      <c r="I206" s="224"/>
      <c r="J206" s="225">
        <f>ROUND(I206*H206,2)</f>
        <v>0</v>
      </c>
      <c r="K206" s="221" t="s">
        <v>151</v>
      </c>
      <c r="L206" s="39"/>
      <c r="M206" s="226" t="s">
        <v>1</v>
      </c>
      <c r="N206" s="227" t="s">
        <v>40</v>
      </c>
      <c r="O206" s="8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AR206" s="230" t="s">
        <v>152</v>
      </c>
      <c r="AT206" s="230" t="s">
        <v>147</v>
      </c>
      <c r="AU206" s="230" t="s">
        <v>85</v>
      </c>
      <c r="AY206" s="13" t="s">
        <v>144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3" t="s">
        <v>83</v>
      </c>
      <c r="BK206" s="231">
        <f>ROUND(I206*H206,2)</f>
        <v>0</v>
      </c>
      <c r="BL206" s="13" t="s">
        <v>152</v>
      </c>
      <c r="BM206" s="230" t="s">
        <v>887</v>
      </c>
    </row>
    <row r="207" spans="2:65" s="1" customFormat="1" ht="16.5" customHeight="1">
      <c r="B207" s="34"/>
      <c r="C207" s="219" t="s">
        <v>360</v>
      </c>
      <c r="D207" s="219" t="s">
        <v>147</v>
      </c>
      <c r="E207" s="220" t="s">
        <v>304</v>
      </c>
      <c r="F207" s="221" t="s">
        <v>305</v>
      </c>
      <c r="G207" s="222" t="s">
        <v>199</v>
      </c>
      <c r="H207" s="223">
        <v>0.3</v>
      </c>
      <c r="I207" s="224"/>
      <c r="J207" s="225">
        <f>ROUND(I207*H207,2)</f>
        <v>0</v>
      </c>
      <c r="K207" s="221" t="s">
        <v>1</v>
      </c>
      <c r="L207" s="39"/>
      <c r="M207" s="226" t="s">
        <v>1</v>
      </c>
      <c r="N207" s="227" t="s">
        <v>40</v>
      </c>
      <c r="O207" s="8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AR207" s="230" t="s">
        <v>152</v>
      </c>
      <c r="AT207" s="230" t="s">
        <v>147</v>
      </c>
      <c r="AU207" s="230" t="s">
        <v>85</v>
      </c>
      <c r="AY207" s="13" t="s">
        <v>144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3" t="s">
        <v>83</v>
      </c>
      <c r="BK207" s="231">
        <f>ROUND(I207*H207,2)</f>
        <v>0</v>
      </c>
      <c r="BL207" s="13" t="s">
        <v>152</v>
      </c>
      <c r="BM207" s="230" t="s">
        <v>888</v>
      </c>
    </row>
    <row r="208" spans="2:63" s="11" customFormat="1" ht="22.8" customHeight="1">
      <c r="B208" s="203"/>
      <c r="C208" s="204"/>
      <c r="D208" s="205" t="s">
        <v>74</v>
      </c>
      <c r="E208" s="217" t="s">
        <v>307</v>
      </c>
      <c r="F208" s="217" t="s">
        <v>308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SUM(P209:P226)</f>
        <v>0</v>
      </c>
      <c r="Q208" s="211"/>
      <c r="R208" s="212">
        <f>SUM(R209:R226)</f>
        <v>0.7732300000000001</v>
      </c>
      <c r="S208" s="211"/>
      <c r="T208" s="213">
        <f>SUM(T209:T226)</f>
        <v>0</v>
      </c>
      <c r="AR208" s="214" t="s">
        <v>85</v>
      </c>
      <c r="AT208" s="215" t="s">
        <v>74</v>
      </c>
      <c r="AU208" s="215" t="s">
        <v>83</v>
      </c>
      <c r="AY208" s="214" t="s">
        <v>144</v>
      </c>
      <c r="BK208" s="216">
        <f>SUM(BK209:BK226)</f>
        <v>0</v>
      </c>
    </row>
    <row r="209" spans="2:65" s="1" customFormat="1" ht="24" customHeight="1">
      <c r="B209" s="34"/>
      <c r="C209" s="219" t="s">
        <v>386</v>
      </c>
      <c r="D209" s="219" t="s">
        <v>147</v>
      </c>
      <c r="E209" s="220" t="s">
        <v>310</v>
      </c>
      <c r="F209" s="221" t="s">
        <v>311</v>
      </c>
      <c r="G209" s="222" t="s">
        <v>312</v>
      </c>
      <c r="H209" s="223">
        <v>45</v>
      </c>
      <c r="I209" s="224"/>
      <c r="J209" s="225">
        <f>ROUND(I209*H209,2)</f>
        <v>0</v>
      </c>
      <c r="K209" s="221" t="s">
        <v>1</v>
      </c>
      <c r="L209" s="39"/>
      <c r="M209" s="226" t="s">
        <v>1</v>
      </c>
      <c r="N209" s="227" t="s">
        <v>40</v>
      </c>
      <c r="O209" s="8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AR209" s="230" t="s">
        <v>152</v>
      </c>
      <c r="AT209" s="230" t="s">
        <v>147</v>
      </c>
      <c r="AU209" s="230" t="s">
        <v>85</v>
      </c>
      <c r="AY209" s="13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3" t="s">
        <v>83</v>
      </c>
      <c r="BK209" s="231">
        <f>ROUND(I209*H209,2)</f>
        <v>0</v>
      </c>
      <c r="BL209" s="13" t="s">
        <v>152</v>
      </c>
      <c r="BM209" s="230" t="s">
        <v>889</v>
      </c>
    </row>
    <row r="210" spans="2:65" s="1" customFormat="1" ht="24" customHeight="1">
      <c r="B210" s="34"/>
      <c r="C210" s="219" t="s">
        <v>238</v>
      </c>
      <c r="D210" s="219" t="s">
        <v>147</v>
      </c>
      <c r="E210" s="220" t="s">
        <v>475</v>
      </c>
      <c r="F210" s="221" t="s">
        <v>652</v>
      </c>
      <c r="G210" s="222" t="s">
        <v>312</v>
      </c>
      <c r="H210" s="223">
        <v>25</v>
      </c>
      <c r="I210" s="224"/>
      <c r="J210" s="225">
        <f>ROUND(I210*H210,2)</f>
        <v>0</v>
      </c>
      <c r="K210" s="221" t="s">
        <v>1</v>
      </c>
      <c r="L210" s="39"/>
      <c r="M210" s="226" t="s">
        <v>1</v>
      </c>
      <c r="N210" s="227" t="s">
        <v>40</v>
      </c>
      <c r="O210" s="8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AR210" s="230" t="s">
        <v>152</v>
      </c>
      <c r="AT210" s="230" t="s">
        <v>147</v>
      </c>
      <c r="AU210" s="230" t="s">
        <v>85</v>
      </c>
      <c r="AY210" s="13" t="s">
        <v>144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3" t="s">
        <v>83</v>
      </c>
      <c r="BK210" s="231">
        <f>ROUND(I210*H210,2)</f>
        <v>0</v>
      </c>
      <c r="BL210" s="13" t="s">
        <v>152</v>
      </c>
      <c r="BM210" s="230" t="s">
        <v>890</v>
      </c>
    </row>
    <row r="211" spans="2:65" s="1" customFormat="1" ht="24" customHeight="1">
      <c r="B211" s="34"/>
      <c r="C211" s="219" t="s">
        <v>567</v>
      </c>
      <c r="D211" s="219" t="s">
        <v>147</v>
      </c>
      <c r="E211" s="220" t="s">
        <v>318</v>
      </c>
      <c r="F211" s="221" t="s">
        <v>319</v>
      </c>
      <c r="G211" s="222" t="s">
        <v>150</v>
      </c>
      <c r="H211" s="223">
        <v>53</v>
      </c>
      <c r="I211" s="224"/>
      <c r="J211" s="225">
        <f>ROUND(I211*H211,2)</f>
        <v>0</v>
      </c>
      <c r="K211" s="221" t="s">
        <v>151</v>
      </c>
      <c r="L211" s="39"/>
      <c r="M211" s="226" t="s">
        <v>1</v>
      </c>
      <c r="N211" s="227" t="s">
        <v>40</v>
      </c>
      <c r="O211" s="82"/>
      <c r="P211" s="228">
        <f>O211*H211</f>
        <v>0</v>
      </c>
      <c r="Q211" s="228">
        <v>0.0006</v>
      </c>
      <c r="R211" s="228">
        <f>Q211*H211</f>
        <v>0.031799999999999995</v>
      </c>
      <c r="S211" s="228">
        <v>0</v>
      </c>
      <c r="T211" s="229">
        <f>S211*H211</f>
        <v>0</v>
      </c>
      <c r="AR211" s="230" t="s">
        <v>152</v>
      </c>
      <c r="AT211" s="230" t="s">
        <v>147</v>
      </c>
      <c r="AU211" s="230" t="s">
        <v>85</v>
      </c>
      <c r="AY211" s="13" t="s">
        <v>144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3" t="s">
        <v>83</v>
      </c>
      <c r="BK211" s="231">
        <f>ROUND(I211*H211,2)</f>
        <v>0</v>
      </c>
      <c r="BL211" s="13" t="s">
        <v>152</v>
      </c>
      <c r="BM211" s="230" t="s">
        <v>891</v>
      </c>
    </row>
    <row r="212" spans="2:65" s="1" customFormat="1" ht="24" customHeight="1">
      <c r="B212" s="34"/>
      <c r="C212" s="219" t="s">
        <v>394</v>
      </c>
      <c r="D212" s="219" t="s">
        <v>147</v>
      </c>
      <c r="E212" s="220" t="s">
        <v>322</v>
      </c>
      <c r="F212" s="221" t="s">
        <v>323</v>
      </c>
      <c r="G212" s="222" t="s">
        <v>150</v>
      </c>
      <c r="H212" s="223">
        <v>59</v>
      </c>
      <c r="I212" s="224"/>
      <c r="J212" s="225">
        <f>ROUND(I212*H212,2)</f>
        <v>0</v>
      </c>
      <c r="K212" s="221" t="s">
        <v>151</v>
      </c>
      <c r="L212" s="39"/>
      <c r="M212" s="226" t="s">
        <v>1</v>
      </c>
      <c r="N212" s="227" t="s">
        <v>40</v>
      </c>
      <c r="O212" s="82"/>
      <c r="P212" s="228">
        <f>O212*H212</f>
        <v>0</v>
      </c>
      <c r="Q212" s="228">
        <v>0.00091</v>
      </c>
      <c r="R212" s="228">
        <f>Q212*H212</f>
        <v>0.05369</v>
      </c>
      <c r="S212" s="228">
        <v>0</v>
      </c>
      <c r="T212" s="229">
        <f>S212*H212</f>
        <v>0</v>
      </c>
      <c r="AR212" s="230" t="s">
        <v>152</v>
      </c>
      <c r="AT212" s="230" t="s">
        <v>147</v>
      </c>
      <c r="AU212" s="230" t="s">
        <v>85</v>
      </c>
      <c r="AY212" s="13" t="s">
        <v>144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3" t="s">
        <v>83</v>
      </c>
      <c r="BK212" s="231">
        <f>ROUND(I212*H212,2)</f>
        <v>0</v>
      </c>
      <c r="BL212" s="13" t="s">
        <v>152</v>
      </c>
      <c r="BM212" s="230" t="s">
        <v>892</v>
      </c>
    </row>
    <row r="213" spans="2:65" s="1" customFormat="1" ht="24" customHeight="1">
      <c r="B213" s="34"/>
      <c r="C213" s="219" t="s">
        <v>398</v>
      </c>
      <c r="D213" s="219" t="s">
        <v>147</v>
      </c>
      <c r="E213" s="220" t="s">
        <v>326</v>
      </c>
      <c r="F213" s="221" t="s">
        <v>327</v>
      </c>
      <c r="G213" s="222" t="s">
        <v>150</v>
      </c>
      <c r="H213" s="223">
        <v>21</v>
      </c>
      <c r="I213" s="224"/>
      <c r="J213" s="225">
        <f>ROUND(I213*H213,2)</f>
        <v>0</v>
      </c>
      <c r="K213" s="221" t="s">
        <v>151</v>
      </c>
      <c r="L213" s="39"/>
      <c r="M213" s="226" t="s">
        <v>1</v>
      </c>
      <c r="N213" s="227" t="s">
        <v>40</v>
      </c>
      <c r="O213" s="82"/>
      <c r="P213" s="228">
        <f>O213*H213</f>
        <v>0</v>
      </c>
      <c r="Q213" s="228">
        <v>0.00118</v>
      </c>
      <c r="R213" s="228">
        <f>Q213*H213</f>
        <v>0.02478</v>
      </c>
      <c r="S213" s="228">
        <v>0</v>
      </c>
      <c r="T213" s="229">
        <f>S213*H213</f>
        <v>0</v>
      </c>
      <c r="AR213" s="230" t="s">
        <v>152</v>
      </c>
      <c r="AT213" s="230" t="s">
        <v>147</v>
      </c>
      <c r="AU213" s="230" t="s">
        <v>85</v>
      </c>
      <c r="AY213" s="13" t="s">
        <v>144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3" t="s">
        <v>83</v>
      </c>
      <c r="BK213" s="231">
        <f>ROUND(I213*H213,2)</f>
        <v>0</v>
      </c>
      <c r="BL213" s="13" t="s">
        <v>152</v>
      </c>
      <c r="BM213" s="230" t="s">
        <v>893</v>
      </c>
    </row>
    <row r="214" spans="2:65" s="1" customFormat="1" ht="24" customHeight="1">
      <c r="B214" s="34"/>
      <c r="C214" s="219" t="s">
        <v>402</v>
      </c>
      <c r="D214" s="219" t="s">
        <v>147</v>
      </c>
      <c r="E214" s="220" t="s">
        <v>330</v>
      </c>
      <c r="F214" s="221" t="s">
        <v>331</v>
      </c>
      <c r="G214" s="222" t="s">
        <v>150</v>
      </c>
      <c r="H214" s="223">
        <v>28</v>
      </c>
      <c r="I214" s="224"/>
      <c r="J214" s="225">
        <f>ROUND(I214*H214,2)</f>
        <v>0</v>
      </c>
      <c r="K214" s="221" t="s">
        <v>151</v>
      </c>
      <c r="L214" s="39"/>
      <c r="M214" s="226" t="s">
        <v>1</v>
      </c>
      <c r="N214" s="227" t="s">
        <v>40</v>
      </c>
      <c r="O214" s="82"/>
      <c r="P214" s="228">
        <f>O214*H214</f>
        <v>0</v>
      </c>
      <c r="Q214" s="228">
        <v>0.0015</v>
      </c>
      <c r="R214" s="228">
        <f>Q214*H214</f>
        <v>0.042</v>
      </c>
      <c r="S214" s="228">
        <v>0</v>
      </c>
      <c r="T214" s="229">
        <f>S214*H214</f>
        <v>0</v>
      </c>
      <c r="AR214" s="230" t="s">
        <v>152</v>
      </c>
      <c r="AT214" s="230" t="s">
        <v>147</v>
      </c>
      <c r="AU214" s="230" t="s">
        <v>85</v>
      </c>
      <c r="AY214" s="13" t="s">
        <v>144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3" t="s">
        <v>83</v>
      </c>
      <c r="BK214" s="231">
        <f>ROUND(I214*H214,2)</f>
        <v>0</v>
      </c>
      <c r="BL214" s="13" t="s">
        <v>152</v>
      </c>
      <c r="BM214" s="230" t="s">
        <v>894</v>
      </c>
    </row>
    <row r="215" spans="2:65" s="1" customFormat="1" ht="24" customHeight="1">
      <c r="B215" s="34"/>
      <c r="C215" s="219" t="s">
        <v>374</v>
      </c>
      <c r="D215" s="219" t="s">
        <v>147</v>
      </c>
      <c r="E215" s="220" t="s">
        <v>481</v>
      </c>
      <c r="F215" s="221" t="s">
        <v>482</v>
      </c>
      <c r="G215" s="222" t="s">
        <v>150</v>
      </c>
      <c r="H215" s="223">
        <v>71</v>
      </c>
      <c r="I215" s="224"/>
      <c r="J215" s="225">
        <f>ROUND(I215*H215,2)</f>
        <v>0</v>
      </c>
      <c r="K215" s="221" t="s">
        <v>151</v>
      </c>
      <c r="L215" s="39"/>
      <c r="M215" s="226" t="s">
        <v>1</v>
      </c>
      <c r="N215" s="227" t="s">
        <v>40</v>
      </c>
      <c r="O215" s="82"/>
      <c r="P215" s="228">
        <f>O215*H215</f>
        <v>0</v>
      </c>
      <c r="Q215" s="228">
        <v>0.00194</v>
      </c>
      <c r="R215" s="228">
        <f>Q215*H215</f>
        <v>0.13774</v>
      </c>
      <c r="S215" s="228">
        <v>0</v>
      </c>
      <c r="T215" s="229">
        <f>S215*H215</f>
        <v>0</v>
      </c>
      <c r="AR215" s="230" t="s">
        <v>152</v>
      </c>
      <c r="AT215" s="230" t="s">
        <v>147</v>
      </c>
      <c r="AU215" s="230" t="s">
        <v>85</v>
      </c>
      <c r="AY215" s="13" t="s">
        <v>144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3" t="s">
        <v>83</v>
      </c>
      <c r="BK215" s="231">
        <f>ROUND(I215*H215,2)</f>
        <v>0</v>
      </c>
      <c r="BL215" s="13" t="s">
        <v>152</v>
      </c>
      <c r="BM215" s="230" t="s">
        <v>895</v>
      </c>
    </row>
    <row r="216" spans="2:65" s="1" customFormat="1" ht="24" customHeight="1">
      <c r="B216" s="34"/>
      <c r="C216" s="219" t="s">
        <v>378</v>
      </c>
      <c r="D216" s="219" t="s">
        <v>147</v>
      </c>
      <c r="E216" s="220" t="s">
        <v>334</v>
      </c>
      <c r="F216" s="221" t="s">
        <v>240</v>
      </c>
      <c r="G216" s="222" t="s">
        <v>150</v>
      </c>
      <c r="H216" s="223">
        <v>128</v>
      </c>
      <c r="I216" s="224"/>
      <c r="J216" s="225">
        <f>ROUND(I216*H216,2)</f>
        <v>0</v>
      </c>
      <c r="K216" s="221" t="s">
        <v>151</v>
      </c>
      <c r="L216" s="39"/>
      <c r="M216" s="226" t="s">
        <v>1</v>
      </c>
      <c r="N216" s="227" t="s">
        <v>40</v>
      </c>
      <c r="O216" s="82"/>
      <c r="P216" s="228">
        <f>O216*H216</f>
        <v>0</v>
      </c>
      <c r="Q216" s="228">
        <v>0.00262</v>
      </c>
      <c r="R216" s="228">
        <f>Q216*H216</f>
        <v>0.33536</v>
      </c>
      <c r="S216" s="228">
        <v>0</v>
      </c>
      <c r="T216" s="229">
        <f>S216*H216</f>
        <v>0</v>
      </c>
      <c r="AR216" s="230" t="s">
        <v>152</v>
      </c>
      <c r="AT216" s="230" t="s">
        <v>147</v>
      </c>
      <c r="AU216" s="230" t="s">
        <v>85</v>
      </c>
      <c r="AY216" s="13" t="s">
        <v>144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3" t="s">
        <v>83</v>
      </c>
      <c r="BK216" s="231">
        <f>ROUND(I216*H216,2)</f>
        <v>0</v>
      </c>
      <c r="BL216" s="13" t="s">
        <v>152</v>
      </c>
      <c r="BM216" s="230" t="s">
        <v>896</v>
      </c>
    </row>
    <row r="217" spans="2:65" s="1" customFormat="1" ht="24" customHeight="1">
      <c r="B217" s="34"/>
      <c r="C217" s="219" t="s">
        <v>382</v>
      </c>
      <c r="D217" s="219" t="s">
        <v>147</v>
      </c>
      <c r="E217" s="220" t="s">
        <v>337</v>
      </c>
      <c r="F217" s="221" t="s">
        <v>338</v>
      </c>
      <c r="G217" s="222" t="s">
        <v>150</v>
      </c>
      <c r="H217" s="223">
        <v>18</v>
      </c>
      <c r="I217" s="224"/>
      <c r="J217" s="225">
        <f>ROUND(I217*H217,2)</f>
        <v>0</v>
      </c>
      <c r="K217" s="221" t="s">
        <v>1</v>
      </c>
      <c r="L217" s="39"/>
      <c r="M217" s="226" t="s">
        <v>1</v>
      </c>
      <c r="N217" s="227" t="s">
        <v>40</v>
      </c>
      <c r="O217" s="82"/>
      <c r="P217" s="228">
        <f>O217*H217</f>
        <v>0</v>
      </c>
      <c r="Q217" s="228">
        <v>0.004</v>
      </c>
      <c r="R217" s="228">
        <f>Q217*H217</f>
        <v>0.07200000000000001</v>
      </c>
      <c r="S217" s="228">
        <v>0</v>
      </c>
      <c r="T217" s="229">
        <f>S217*H217</f>
        <v>0</v>
      </c>
      <c r="AR217" s="230" t="s">
        <v>152</v>
      </c>
      <c r="AT217" s="230" t="s">
        <v>147</v>
      </c>
      <c r="AU217" s="230" t="s">
        <v>85</v>
      </c>
      <c r="AY217" s="13" t="s">
        <v>144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3" t="s">
        <v>83</v>
      </c>
      <c r="BK217" s="231">
        <f>ROUND(I217*H217,2)</f>
        <v>0</v>
      </c>
      <c r="BL217" s="13" t="s">
        <v>152</v>
      </c>
      <c r="BM217" s="230" t="s">
        <v>897</v>
      </c>
    </row>
    <row r="218" spans="2:65" s="1" customFormat="1" ht="24" customHeight="1">
      <c r="B218" s="34"/>
      <c r="C218" s="219" t="s">
        <v>420</v>
      </c>
      <c r="D218" s="219" t="s">
        <v>147</v>
      </c>
      <c r="E218" s="220" t="s">
        <v>345</v>
      </c>
      <c r="F218" s="221" t="s">
        <v>346</v>
      </c>
      <c r="G218" s="222" t="s">
        <v>214</v>
      </c>
      <c r="H218" s="223">
        <v>10</v>
      </c>
      <c r="I218" s="224"/>
      <c r="J218" s="225">
        <f>ROUND(I218*H218,2)</f>
        <v>0</v>
      </c>
      <c r="K218" s="221" t="s">
        <v>1</v>
      </c>
      <c r="L218" s="39"/>
      <c r="M218" s="226" t="s">
        <v>1</v>
      </c>
      <c r="N218" s="227" t="s">
        <v>40</v>
      </c>
      <c r="O218" s="8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AR218" s="230" t="s">
        <v>152</v>
      </c>
      <c r="AT218" s="230" t="s">
        <v>147</v>
      </c>
      <c r="AU218" s="230" t="s">
        <v>85</v>
      </c>
      <c r="AY218" s="13" t="s">
        <v>144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3" t="s">
        <v>83</v>
      </c>
      <c r="BK218" s="231">
        <f>ROUND(I218*H218,2)</f>
        <v>0</v>
      </c>
      <c r="BL218" s="13" t="s">
        <v>152</v>
      </c>
      <c r="BM218" s="230" t="s">
        <v>898</v>
      </c>
    </row>
    <row r="219" spans="2:65" s="1" customFormat="1" ht="24" customHeight="1">
      <c r="B219" s="34"/>
      <c r="C219" s="219" t="s">
        <v>425</v>
      </c>
      <c r="D219" s="219" t="s">
        <v>147</v>
      </c>
      <c r="E219" s="220" t="s">
        <v>349</v>
      </c>
      <c r="F219" s="221" t="s">
        <v>350</v>
      </c>
      <c r="G219" s="222" t="s">
        <v>214</v>
      </c>
      <c r="H219" s="223">
        <v>27</v>
      </c>
      <c r="I219" s="224"/>
      <c r="J219" s="225">
        <f>ROUND(I219*H219,2)</f>
        <v>0</v>
      </c>
      <c r="K219" s="221" t="s">
        <v>1</v>
      </c>
      <c r="L219" s="39"/>
      <c r="M219" s="226" t="s">
        <v>1</v>
      </c>
      <c r="N219" s="227" t="s">
        <v>40</v>
      </c>
      <c r="O219" s="8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AR219" s="230" t="s">
        <v>152</v>
      </c>
      <c r="AT219" s="230" t="s">
        <v>147</v>
      </c>
      <c r="AU219" s="230" t="s">
        <v>85</v>
      </c>
      <c r="AY219" s="13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3" t="s">
        <v>83</v>
      </c>
      <c r="BK219" s="231">
        <f>ROUND(I219*H219,2)</f>
        <v>0</v>
      </c>
      <c r="BL219" s="13" t="s">
        <v>152</v>
      </c>
      <c r="BM219" s="230" t="s">
        <v>899</v>
      </c>
    </row>
    <row r="220" spans="2:65" s="1" customFormat="1" ht="24" customHeight="1">
      <c r="B220" s="34"/>
      <c r="C220" s="219" t="s">
        <v>429</v>
      </c>
      <c r="D220" s="219" t="s">
        <v>147</v>
      </c>
      <c r="E220" s="220" t="s">
        <v>353</v>
      </c>
      <c r="F220" s="221" t="s">
        <v>487</v>
      </c>
      <c r="G220" s="222" t="s">
        <v>214</v>
      </c>
      <c r="H220" s="223">
        <v>6</v>
      </c>
      <c r="I220" s="224"/>
      <c r="J220" s="225">
        <f>ROUND(I220*H220,2)</f>
        <v>0</v>
      </c>
      <c r="K220" s="221" t="s">
        <v>1</v>
      </c>
      <c r="L220" s="39"/>
      <c r="M220" s="226" t="s">
        <v>1</v>
      </c>
      <c r="N220" s="227" t="s">
        <v>40</v>
      </c>
      <c r="O220" s="8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AR220" s="230" t="s">
        <v>152</v>
      </c>
      <c r="AT220" s="230" t="s">
        <v>147</v>
      </c>
      <c r="AU220" s="230" t="s">
        <v>85</v>
      </c>
      <c r="AY220" s="13" t="s">
        <v>144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3" t="s">
        <v>83</v>
      </c>
      <c r="BK220" s="231">
        <f>ROUND(I220*H220,2)</f>
        <v>0</v>
      </c>
      <c r="BL220" s="13" t="s">
        <v>152</v>
      </c>
      <c r="BM220" s="230" t="s">
        <v>900</v>
      </c>
    </row>
    <row r="221" spans="2:65" s="1" customFormat="1" ht="24" customHeight="1">
      <c r="B221" s="34"/>
      <c r="C221" s="219" t="s">
        <v>433</v>
      </c>
      <c r="D221" s="219" t="s">
        <v>147</v>
      </c>
      <c r="E221" s="220" t="s">
        <v>664</v>
      </c>
      <c r="F221" s="221" t="s">
        <v>665</v>
      </c>
      <c r="G221" s="222" t="s">
        <v>214</v>
      </c>
      <c r="H221" s="223">
        <v>2</v>
      </c>
      <c r="I221" s="224"/>
      <c r="J221" s="225">
        <f>ROUND(I221*H221,2)</f>
        <v>0</v>
      </c>
      <c r="K221" s="221" t="s">
        <v>151</v>
      </c>
      <c r="L221" s="39"/>
      <c r="M221" s="226" t="s">
        <v>1</v>
      </c>
      <c r="N221" s="227" t="s">
        <v>40</v>
      </c>
      <c r="O221" s="82"/>
      <c r="P221" s="228">
        <f>O221*H221</f>
        <v>0</v>
      </c>
      <c r="Q221" s="228">
        <v>0.01479</v>
      </c>
      <c r="R221" s="228">
        <f>Q221*H221</f>
        <v>0.02958</v>
      </c>
      <c r="S221" s="228">
        <v>0</v>
      </c>
      <c r="T221" s="229">
        <f>S221*H221</f>
        <v>0</v>
      </c>
      <c r="AR221" s="230" t="s">
        <v>152</v>
      </c>
      <c r="AT221" s="230" t="s">
        <v>147</v>
      </c>
      <c r="AU221" s="230" t="s">
        <v>85</v>
      </c>
      <c r="AY221" s="13" t="s">
        <v>144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3" t="s">
        <v>83</v>
      </c>
      <c r="BK221" s="231">
        <f>ROUND(I221*H221,2)</f>
        <v>0</v>
      </c>
      <c r="BL221" s="13" t="s">
        <v>152</v>
      </c>
      <c r="BM221" s="230" t="s">
        <v>901</v>
      </c>
    </row>
    <row r="222" spans="2:65" s="1" customFormat="1" ht="24" customHeight="1">
      <c r="B222" s="34"/>
      <c r="C222" s="219" t="s">
        <v>295</v>
      </c>
      <c r="D222" s="219" t="s">
        <v>147</v>
      </c>
      <c r="E222" s="220" t="s">
        <v>667</v>
      </c>
      <c r="F222" s="221" t="s">
        <v>668</v>
      </c>
      <c r="G222" s="222" t="s">
        <v>214</v>
      </c>
      <c r="H222" s="223">
        <v>2</v>
      </c>
      <c r="I222" s="224"/>
      <c r="J222" s="225">
        <f>ROUND(I222*H222,2)</f>
        <v>0</v>
      </c>
      <c r="K222" s="221" t="s">
        <v>151</v>
      </c>
      <c r="L222" s="39"/>
      <c r="M222" s="226" t="s">
        <v>1</v>
      </c>
      <c r="N222" s="227" t="s">
        <v>40</v>
      </c>
      <c r="O222" s="82"/>
      <c r="P222" s="228">
        <f>O222*H222</f>
        <v>0</v>
      </c>
      <c r="Q222" s="228">
        <v>0.02314</v>
      </c>
      <c r="R222" s="228">
        <f>Q222*H222</f>
        <v>0.04628</v>
      </c>
      <c r="S222" s="228">
        <v>0</v>
      </c>
      <c r="T222" s="229">
        <f>S222*H222</f>
        <v>0</v>
      </c>
      <c r="AR222" s="230" t="s">
        <v>152</v>
      </c>
      <c r="AT222" s="230" t="s">
        <v>147</v>
      </c>
      <c r="AU222" s="230" t="s">
        <v>85</v>
      </c>
      <c r="AY222" s="13" t="s">
        <v>144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3" t="s">
        <v>83</v>
      </c>
      <c r="BK222" s="231">
        <f>ROUND(I222*H222,2)</f>
        <v>0</v>
      </c>
      <c r="BL222" s="13" t="s">
        <v>152</v>
      </c>
      <c r="BM222" s="230" t="s">
        <v>902</v>
      </c>
    </row>
    <row r="223" spans="2:65" s="1" customFormat="1" ht="16.5" customHeight="1">
      <c r="B223" s="34"/>
      <c r="C223" s="219" t="s">
        <v>406</v>
      </c>
      <c r="D223" s="219" t="s">
        <v>147</v>
      </c>
      <c r="E223" s="220" t="s">
        <v>489</v>
      </c>
      <c r="F223" s="221" t="s">
        <v>358</v>
      </c>
      <c r="G223" s="222" t="s">
        <v>150</v>
      </c>
      <c r="H223" s="223">
        <v>360</v>
      </c>
      <c r="I223" s="224"/>
      <c r="J223" s="225">
        <f>ROUND(I223*H223,2)</f>
        <v>0</v>
      </c>
      <c r="K223" s="221" t="s">
        <v>151</v>
      </c>
      <c r="L223" s="39"/>
      <c r="M223" s="226" t="s">
        <v>1</v>
      </c>
      <c r="N223" s="227" t="s">
        <v>40</v>
      </c>
      <c r="O223" s="8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30" t="s">
        <v>152</v>
      </c>
      <c r="AT223" s="230" t="s">
        <v>147</v>
      </c>
      <c r="AU223" s="230" t="s">
        <v>85</v>
      </c>
      <c r="AY223" s="13" t="s">
        <v>144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3" t="s">
        <v>83</v>
      </c>
      <c r="BK223" s="231">
        <f>ROUND(I223*H223,2)</f>
        <v>0</v>
      </c>
      <c r="BL223" s="13" t="s">
        <v>152</v>
      </c>
      <c r="BM223" s="230" t="s">
        <v>903</v>
      </c>
    </row>
    <row r="224" spans="2:65" s="1" customFormat="1" ht="24" customHeight="1">
      <c r="B224" s="34"/>
      <c r="C224" s="219" t="s">
        <v>390</v>
      </c>
      <c r="D224" s="219" t="s">
        <v>147</v>
      </c>
      <c r="E224" s="220" t="s">
        <v>361</v>
      </c>
      <c r="F224" s="221" t="s">
        <v>362</v>
      </c>
      <c r="G224" s="222" t="s">
        <v>150</v>
      </c>
      <c r="H224" s="223">
        <v>18</v>
      </c>
      <c r="I224" s="224"/>
      <c r="J224" s="225">
        <f>ROUND(I224*H224,2)</f>
        <v>0</v>
      </c>
      <c r="K224" s="221" t="s">
        <v>151</v>
      </c>
      <c r="L224" s="39"/>
      <c r="M224" s="226" t="s">
        <v>1</v>
      </c>
      <c r="N224" s="227" t="s">
        <v>40</v>
      </c>
      <c r="O224" s="8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AR224" s="230" t="s">
        <v>152</v>
      </c>
      <c r="AT224" s="230" t="s">
        <v>147</v>
      </c>
      <c r="AU224" s="230" t="s">
        <v>85</v>
      </c>
      <c r="AY224" s="13" t="s">
        <v>144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3" t="s">
        <v>83</v>
      </c>
      <c r="BK224" s="231">
        <f>ROUND(I224*H224,2)</f>
        <v>0</v>
      </c>
      <c r="BL224" s="13" t="s">
        <v>152</v>
      </c>
      <c r="BM224" s="230" t="s">
        <v>904</v>
      </c>
    </row>
    <row r="225" spans="2:65" s="1" customFormat="1" ht="24" customHeight="1">
      <c r="B225" s="34"/>
      <c r="C225" s="219" t="s">
        <v>905</v>
      </c>
      <c r="D225" s="219" t="s">
        <v>147</v>
      </c>
      <c r="E225" s="220" t="s">
        <v>365</v>
      </c>
      <c r="F225" s="221" t="s">
        <v>672</v>
      </c>
      <c r="G225" s="222" t="s">
        <v>199</v>
      </c>
      <c r="H225" s="223">
        <v>0.773</v>
      </c>
      <c r="I225" s="224"/>
      <c r="J225" s="225">
        <f>ROUND(I225*H225,2)</f>
        <v>0</v>
      </c>
      <c r="K225" s="221" t="s">
        <v>151</v>
      </c>
      <c r="L225" s="39"/>
      <c r="M225" s="226" t="s">
        <v>1</v>
      </c>
      <c r="N225" s="227" t="s">
        <v>40</v>
      </c>
      <c r="O225" s="8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AR225" s="230" t="s">
        <v>152</v>
      </c>
      <c r="AT225" s="230" t="s">
        <v>147</v>
      </c>
      <c r="AU225" s="230" t="s">
        <v>85</v>
      </c>
      <c r="AY225" s="13" t="s">
        <v>144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3" t="s">
        <v>83</v>
      </c>
      <c r="BK225" s="231">
        <f>ROUND(I225*H225,2)</f>
        <v>0</v>
      </c>
      <c r="BL225" s="13" t="s">
        <v>152</v>
      </c>
      <c r="BM225" s="230" t="s">
        <v>906</v>
      </c>
    </row>
    <row r="226" spans="2:65" s="1" customFormat="1" ht="24" customHeight="1">
      <c r="B226" s="34"/>
      <c r="C226" s="219" t="s">
        <v>907</v>
      </c>
      <c r="D226" s="219" t="s">
        <v>147</v>
      </c>
      <c r="E226" s="220" t="s">
        <v>369</v>
      </c>
      <c r="F226" s="221" t="s">
        <v>370</v>
      </c>
      <c r="G226" s="222" t="s">
        <v>199</v>
      </c>
      <c r="H226" s="223">
        <v>0.773</v>
      </c>
      <c r="I226" s="224"/>
      <c r="J226" s="225">
        <f>ROUND(I226*H226,2)</f>
        <v>0</v>
      </c>
      <c r="K226" s="221" t="s">
        <v>151</v>
      </c>
      <c r="L226" s="39"/>
      <c r="M226" s="226" t="s">
        <v>1</v>
      </c>
      <c r="N226" s="227" t="s">
        <v>40</v>
      </c>
      <c r="O226" s="8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AR226" s="230" t="s">
        <v>152</v>
      </c>
      <c r="AT226" s="230" t="s">
        <v>147</v>
      </c>
      <c r="AU226" s="230" t="s">
        <v>85</v>
      </c>
      <c r="AY226" s="13" t="s">
        <v>144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3" t="s">
        <v>83</v>
      </c>
      <c r="BK226" s="231">
        <f>ROUND(I226*H226,2)</f>
        <v>0</v>
      </c>
      <c r="BL226" s="13" t="s">
        <v>152</v>
      </c>
      <c r="BM226" s="230" t="s">
        <v>908</v>
      </c>
    </row>
    <row r="227" spans="2:63" s="11" customFormat="1" ht="22.8" customHeight="1">
      <c r="B227" s="203"/>
      <c r="C227" s="204"/>
      <c r="D227" s="205" t="s">
        <v>74</v>
      </c>
      <c r="E227" s="217" t="s">
        <v>372</v>
      </c>
      <c r="F227" s="217" t="s">
        <v>373</v>
      </c>
      <c r="G227" s="204"/>
      <c r="H227" s="204"/>
      <c r="I227" s="207"/>
      <c r="J227" s="218">
        <f>BK227</f>
        <v>0</v>
      </c>
      <c r="K227" s="204"/>
      <c r="L227" s="209"/>
      <c r="M227" s="210"/>
      <c r="N227" s="211"/>
      <c r="O227" s="211"/>
      <c r="P227" s="212">
        <f>SUM(P228:P241)</f>
        <v>0</v>
      </c>
      <c r="Q227" s="211"/>
      <c r="R227" s="212">
        <f>SUM(R228:R241)</f>
        <v>0.03921000000000001</v>
      </c>
      <c r="S227" s="211"/>
      <c r="T227" s="213">
        <f>SUM(T228:T241)</f>
        <v>0</v>
      </c>
      <c r="AR227" s="214" t="s">
        <v>85</v>
      </c>
      <c r="AT227" s="215" t="s">
        <v>74</v>
      </c>
      <c r="AU227" s="215" t="s">
        <v>83</v>
      </c>
      <c r="AY227" s="214" t="s">
        <v>144</v>
      </c>
      <c r="BK227" s="216">
        <f>SUM(BK228:BK241)</f>
        <v>0</v>
      </c>
    </row>
    <row r="228" spans="2:65" s="1" customFormat="1" ht="16.5" customHeight="1">
      <c r="B228" s="34"/>
      <c r="C228" s="219" t="s">
        <v>340</v>
      </c>
      <c r="D228" s="219" t="s">
        <v>147</v>
      </c>
      <c r="E228" s="220" t="s">
        <v>375</v>
      </c>
      <c r="F228" s="221" t="s">
        <v>376</v>
      </c>
      <c r="G228" s="222" t="s">
        <v>214</v>
      </c>
      <c r="H228" s="223">
        <v>45</v>
      </c>
      <c r="I228" s="224"/>
      <c r="J228" s="225">
        <f>ROUND(I228*H228,2)</f>
        <v>0</v>
      </c>
      <c r="K228" s="221" t="s">
        <v>151</v>
      </c>
      <c r="L228" s="39"/>
      <c r="M228" s="226" t="s">
        <v>1</v>
      </c>
      <c r="N228" s="227" t="s">
        <v>40</v>
      </c>
      <c r="O228" s="82"/>
      <c r="P228" s="228">
        <f>O228*H228</f>
        <v>0</v>
      </c>
      <c r="Q228" s="228">
        <v>3E-05</v>
      </c>
      <c r="R228" s="228">
        <f>Q228*H228</f>
        <v>0.00135</v>
      </c>
      <c r="S228" s="228">
        <v>0</v>
      </c>
      <c r="T228" s="229">
        <f>S228*H228</f>
        <v>0</v>
      </c>
      <c r="AR228" s="230" t="s">
        <v>152</v>
      </c>
      <c r="AT228" s="230" t="s">
        <v>147</v>
      </c>
      <c r="AU228" s="230" t="s">
        <v>85</v>
      </c>
      <c r="AY228" s="13" t="s">
        <v>144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3" t="s">
        <v>83</v>
      </c>
      <c r="BK228" s="231">
        <f>ROUND(I228*H228,2)</f>
        <v>0</v>
      </c>
      <c r="BL228" s="13" t="s">
        <v>152</v>
      </c>
      <c r="BM228" s="230" t="s">
        <v>909</v>
      </c>
    </row>
    <row r="229" spans="2:65" s="1" customFormat="1" ht="16.5" customHeight="1">
      <c r="B229" s="34"/>
      <c r="C229" s="219" t="s">
        <v>352</v>
      </c>
      <c r="D229" s="219" t="s">
        <v>147</v>
      </c>
      <c r="E229" s="220" t="s">
        <v>686</v>
      </c>
      <c r="F229" s="221" t="s">
        <v>687</v>
      </c>
      <c r="G229" s="222" t="s">
        <v>214</v>
      </c>
      <c r="H229" s="223">
        <v>13</v>
      </c>
      <c r="I229" s="224"/>
      <c r="J229" s="225">
        <f>ROUND(I229*H229,2)</f>
        <v>0</v>
      </c>
      <c r="K229" s="221" t="s">
        <v>151</v>
      </c>
      <c r="L229" s="39"/>
      <c r="M229" s="226" t="s">
        <v>1</v>
      </c>
      <c r="N229" s="227" t="s">
        <v>40</v>
      </c>
      <c r="O229" s="82"/>
      <c r="P229" s="228">
        <f>O229*H229</f>
        <v>0</v>
      </c>
      <c r="Q229" s="228">
        <v>8E-05</v>
      </c>
      <c r="R229" s="228">
        <f>Q229*H229</f>
        <v>0.0010400000000000001</v>
      </c>
      <c r="S229" s="228">
        <v>0</v>
      </c>
      <c r="T229" s="229">
        <f>S229*H229</f>
        <v>0</v>
      </c>
      <c r="AR229" s="230" t="s">
        <v>152</v>
      </c>
      <c r="AT229" s="230" t="s">
        <v>147</v>
      </c>
      <c r="AU229" s="230" t="s">
        <v>85</v>
      </c>
      <c r="AY229" s="13" t="s">
        <v>144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3" t="s">
        <v>83</v>
      </c>
      <c r="BK229" s="231">
        <f>ROUND(I229*H229,2)</f>
        <v>0</v>
      </c>
      <c r="BL229" s="13" t="s">
        <v>152</v>
      </c>
      <c r="BM229" s="230" t="s">
        <v>910</v>
      </c>
    </row>
    <row r="230" spans="2:65" s="1" customFormat="1" ht="16.5" customHeight="1">
      <c r="B230" s="34"/>
      <c r="C230" s="219" t="s">
        <v>175</v>
      </c>
      <c r="D230" s="219" t="s">
        <v>147</v>
      </c>
      <c r="E230" s="220" t="s">
        <v>379</v>
      </c>
      <c r="F230" s="221" t="s">
        <v>380</v>
      </c>
      <c r="G230" s="222" t="s">
        <v>214</v>
      </c>
      <c r="H230" s="223">
        <v>30</v>
      </c>
      <c r="I230" s="224"/>
      <c r="J230" s="225">
        <f>ROUND(I230*H230,2)</f>
        <v>0</v>
      </c>
      <c r="K230" s="221" t="s">
        <v>151</v>
      </c>
      <c r="L230" s="39"/>
      <c r="M230" s="226" t="s">
        <v>1</v>
      </c>
      <c r="N230" s="227" t="s">
        <v>40</v>
      </c>
      <c r="O230" s="82"/>
      <c r="P230" s="228">
        <f>O230*H230</f>
        <v>0</v>
      </c>
      <c r="Q230" s="228">
        <v>0.0001</v>
      </c>
      <c r="R230" s="228">
        <f>Q230*H230</f>
        <v>0.003</v>
      </c>
      <c r="S230" s="228">
        <v>0</v>
      </c>
      <c r="T230" s="229">
        <f>S230*H230</f>
        <v>0</v>
      </c>
      <c r="AR230" s="230" t="s">
        <v>152</v>
      </c>
      <c r="AT230" s="230" t="s">
        <v>147</v>
      </c>
      <c r="AU230" s="230" t="s">
        <v>85</v>
      </c>
      <c r="AY230" s="13" t="s">
        <v>144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3" t="s">
        <v>83</v>
      </c>
      <c r="BK230" s="231">
        <f>ROUND(I230*H230,2)</f>
        <v>0</v>
      </c>
      <c r="BL230" s="13" t="s">
        <v>152</v>
      </c>
      <c r="BM230" s="230" t="s">
        <v>911</v>
      </c>
    </row>
    <row r="231" spans="2:65" s="1" customFormat="1" ht="16.5" customHeight="1">
      <c r="B231" s="34"/>
      <c r="C231" s="219" t="s">
        <v>196</v>
      </c>
      <c r="D231" s="219" t="s">
        <v>147</v>
      </c>
      <c r="E231" s="220" t="s">
        <v>383</v>
      </c>
      <c r="F231" s="221" t="s">
        <v>384</v>
      </c>
      <c r="G231" s="222" t="s">
        <v>214</v>
      </c>
      <c r="H231" s="223">
        <v>6</v>
      </c>
      <c r="I231" s="224"/>
      <c r="J231" s="225">
        <f>ROUND(I231*H231,2)</f>
        <v>0</v>
      </c>
      <c r="K231" s="221" t="s">
        <v>151</v>
      </c>
      <c r="L231" s="39"/>
      <c r="M231" s="226" t="s">
        <v>1</v>
      </c>
      <c r="N231" s="227" t="s">
        <v>40</v>
      </c>
      <c r="O231" s="82"/>
      <c r="P231" s="228">
        <f>O231*H231</f>
        <v>0</v>
      </c>
      <c r="Q231" s="228">
        <v>0.00014</v>
      </c>
      <c r="R231" s="228">
        <f>Q231*H231</f>
        <v>0.0008399999999999999</v>
      </c>
      <c r="S231" s="228">
        <v>0</v>
      </c>
      <c r="T231" s="229">
        <f>S231*H231</f>
        <v>0</v>
      </c>
      <c r="AR231" s="230" t="s">
        <v>152</v>
      </c>
      <c r="AT231" s="230" t="s">
        <v>147</v>
      </c>
      <c r="AU231" s="230" t="s">
        <v>85</v>
      </c>
      <c r="AY231" s="13" t="s">
        <v>144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3" t="s">
        <v>83</v>
      </c>
      <c r="BK231" s="231">
        <f>ROUND(I231*H231,2)</f>
        <v>0</v>
      </c>
      <c r="BL231" s="13" t="s">
        <v>152</v>
      </c>
      <c r="BM231" s="230" t="s">
        <v>912</v>
      </c>
    </row>
    <row r="232" spans="2:65" s="1" customFormat="1" ht="16.5" customHeight="1">
      <c r="B232" s="34"/>
      <c r="C232" s="219" t="s">
        <v>246</v>
      </c>
      <c r="D232" s="219" t="s">
        <v>147</v>
      </c>
      <c r="E232" s="220" t="s">
        <v>387</v>
      </c>
      <c r="F232" s="221" t="s">
        <v>388</v>
      </c>
      <c r="G232" s="222" t="s">
        <v>214</v>
      </c>
      <c r="H232" s="223">
        <v>4</v>
      </c>
      <c r="I232" s="224"/>
      <c r="J232" s="225">
        <f>ROUND(I232*H232,2)</f>
        <v>0</v>
      </c>
      <c r="K232" s="221" t="s">
        <v>151</v>
      </c>
      <c r="L232" s="39"/>
      <c r="M232" s="226" t="s">
        <v>1</v>
      </c>
      <c r="N232" s="227" t="s">
        <v>40</v>
      </c>
      <c r="O232" s="82"/>
      <c r="P232" s="228">
        <f>O232*H232</f>
        <v>0</v>
      </c>
      <c r="Q232" s="228">
        <v>0.00033</v>
      </c>
      <c r="R232" s="228">
        <f>Q232*H232</f>
        <v>0.00132</v>
      </c>
      <c r="S232" s="228">
        <v>0</v>
      </c>
      <c r="T232" s="229">
        <f>S232*H232</f>
        <v>0</v>
      </c>
      <c r="AR232" s="230" t="s">
        <v>152</v>
      </c>
      <c r="AT232" s="230" t="s">
        <v>147</v>
      </c>
      <c r="AU232" s="230" t="s">
        <v>85</v>
      </c>
      <c r="AY232" s="13" t="s">
        <v>144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3" t="s">
        <v>83</v>
      </c>
      <c r="BK232" s="231">
        <f>ROUND(I232*H232,2)</f>
        <v>0</v>
      </c>
      <c r="BL232" s="13" t="s">
        <v>152</v>
      </c>
      <c r="BM232" s="230" t="s">
        <v>913</v>
      </c>
    </row>
    <row r="233" spans="2:65" s="1" customFormat="1" ht="24" customHeight="1">
      <c r="B233" s="34"/>
      <c r="C233" s="219" t="s">
        <v>250</v>
      </c>
      <c r="D233" s="219" t="s">
        <v>147</v>
      </c>
      <c r="E233" s="220" t="s">
        <v>696</v>
      </c>
      <c r="F233" s="221" t="s">
        <v>697</v>
      </c>
      <c r="G233" s="222" t="s">
        <v>214</v>
      </c>
      <c r="H233" s="223">
        <v>3</v>
      </c>
      <c r="I233" s="224"/>
      <c r="J233" s="225">
        <f>ROUND(I233*H233,2)</f>
        <v>0</v>
      </c>
      <c r="K233" s="221" t="s">
        <v>1</v>
      </c>
      <c r="L233" s="39"/>
      <c r="M233" s="226" t="s">
        <v>1</v>
      </c>
      <c r="N233" s="227" t="s">
        <v>40</v>
      </c>
      <c r="O233" s="82"/>
      <c r="P233" s="228">
        <f>O233*H233</f>
        <v>0</v>
      </c>
      <c r="Q233" s="228">
        <v>0.00018</v>
      </c>
      <c r="R233" s="228">
        <f>Q233*H233</f>
        <v>0.00054</v>
      </c>
      <c r="S233" s="228">
        <v>0</v>
      </c>
      <c r="T233" s="229">
        <f>S233*H233</f>
        <v>0</v>
      </c>
      <c r="AR233" s="230" t="s">
        <v>152</v>
      </c>
      <c r="AT233" s="230" t="s">
        <v>147</v>
      </c>
      <c r="AU233" s="230" t="s">
        <v>85</v>
      </c>
      <c r="AY233" s="13" t="s">
        <v>144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3" t="s">
        <v>83</v>
      </c>
      <c r="BK233" s="231">
        <f>ROUND(I233*H233,2)</f>
        <v>0</v>
      </c>
      <c r="BL233" s="13" t="s">
        <v>152</v>
      </c>
      <c r="BM233" s="230" t="s">
        <v>914</v>
      </c>
    </row>
    <row r="234" spans="2:65" s="1" customFormat="1" ht="24" customHeight="1">
      <c r="B234" s="34"/>
      <c r="C234" s="219" t="s">
        <v>364</v>
      </c>
      <c r="D234" s="219" t="s">
        <v>147</v>
      </c>
      <c r="E234" s="220" t="s">
        <v>700</v>
      </c>
      <c r="F234" s="221" t="s">
        <v>701</v>
      </c>
      <c r="G234" s="222" t="s">
        <v>214</v>
      </c>
      <c r="H234" s="223">
        <v>5</v>
      </c>
      <c r="I234" s="224"/>
      <c r="J234" s="225">
        <f>ROUND(I234*H234,2)</f>
        <v>0</v>
      </c>
      <c r="K234" s="221" t="s">
        <v>151</v>
      </c>
      <c r="L234" s="39"/>
      <c r="M234" s="226" t="s">
        <v>1</v>
      </c>
      <c r="N234" s="227" t="s">
        <v>40</v>
      </c>
      <c r="O234" s="82"/>
      <c r="P234" s="228">
        <f>O234*H234</f>
        <v>0</v>
      </c>
      <c r="Q234" s="228">
        <v>0.00018</v>
      </c>
      <c r="R234" s="228">
        <f>Q234*H234</f>
        <v>0.0009000000000000001</v>
      </c>
      <c r="S234" s="228">
        <v>0</v>
      </c>
      <c r="T234" s="229">
        <f>S234*H234</f>
        <v>0</v>
      </c>
      <c r="AR234" s="230" t="s">
        <v>152</v>
      </c>
      <c r="AT234" s="230" t="s">
        <v>147</v>
      </c>
      <c r="AU234" s="230" t="s">
        <v>85</v>
      </c>
      <c r="AY234" s="13" t="s">
        <v>144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3" t="s">
        <v>83</v>
      </c>
      <c r="BK234" s="231">
        <f>ROUND(I234*H234,2)</f>
        <v>0</v>
      </c>
      <c r="BL234" s="13" t="s">
        <v>152</v>
      </c>
      <c r="BM234" s="230" t="s">
        <v>915</v>
      </c>
    </row>
    <row r="235" spans="2:65" s="1" customFormat="1" ht="24" customHeight="1">
      <c r="B235" s="34"/>
      <c r="C235" s="219" t="s">
        <v>368</v>
      </c>
      <c r="D235" s="219" t="s">
        <v>147</v>
      </c>
      <c r="E235" s="220" t="s">
        <v>395</v>
      </c>
      <c r="F235" s="221" t="s">
        <v>396</v>
      </c>
      <c r="G235" s="222" t="s">
        <v>214</v>
      </c>
      <c r="H235" s="223">
        <v>45</v>
      </c>
      <c r="I235" s="224"/>
      <c r="J235" s="225">
        <f>ROUND(I235*H235,2)</f>
        <v>0</v>
      </c>
      <c r="K235" s="221" t="s">
        <v>151</v>
      </c>
      <c r="L235" s="39"/>
      <c r="M235" s="226" t="s">
        <v>1</v>
      </c>
      <c r="N235" s="227" t="s">
        <v>40</v>
      </c>
      <c r="O235" s="82"/>
      <c r="P235" s="228">
        <f>O235*H235</f>
        <v>0</v>
      </c>
      <c r="Q235" s="228">
        <v>0.00022</v>
      </c>
      <c r="R235" s="228">
        <f>Q235*H235</f>
        <v>0.0099</v>
      </c>
      <c r="S235" s="228">
        <v>0</v>
      </c>
      <c r="T235" s="229">
        <f>S235*H235</f>
        <v>0</v>
      </c>
      <c r="AR235" s="230" t="s">
        <v>152</v>
      </c>
      <c r="AT235" s="230" t="s">
        <v>147</v>
      </c>
      <c r="AU235" s="230" t="s">
        <v>85</v>
      </c>
      <c r="AY235" s="13" t="s">
        <v>144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3" t="s">
        <v>83</v>
      </c>
      <c r="BK235" s="231">
        <f>ROUND(I235*H235,2)</f>
        <v>0</v>
      </c>
      <c r="BL235" s="13" t="s">
        <v>152</v>
      </c>
      <c r="BM235" s="230" t="s">
        <v>916</v>
      </c>
    </row>
    <row r="236" spans="2:65" s="1" customFormat="1" ht="16.5" customHeight="1">
      <c r="B236" s="34"/>
      <c r="C236" s="219" t="s">
        <v>410</v>
      </c>
      <c r="D236" s="219" t="s">
        <v>147</v>
      </c>
      <c r="E236" s="220" t="s">
        <v>704</v>
      </c>
      <c r="F236" s="221" t="s">
        <v>705</v>
      </c>
      <c r="G236" s="222" t="s">
        <v>214</v>
      </c>
      <c r="H236" s="223">
        <v>10</v>
      </c>
      <c r="I236" s="224"/>
      <c r="J236" s="225">
        <f>ROUND(I236*H236,2)</f>
        <v>0</v>
      </c>
      <c r="K236" s="221" t="s">
        <v>151</v>
      </c>
      <c r="L236" s="39"/>
      <c r="M236" s="226" t="s">
        <v>1</v>
      </c>
      <c r="N236" s="227" t="s">
        <v>40</v>
      </c>
      <c r="O236" s="82"/>
      <c r="P236" s="228">
        <f>O236*H236</f>
        <v>0</v>
      </c>
      <c r="Q236" s="228">
        <v>0.00021</v>
      </c>
      <c r="R236" s="228">
        <f>Q236*H236</f>
        <v>0.0021000000000000003</v>
      </c>
      <c r="S236" s="228">
        <v>0</v>
      </c>
      <c r="T236" s="229">
        <f>S236*H236</f>
        <v>0</v>
      </c>
      <c r="AR236" s="230" t="s">
        <v>152</v>
      </c>
      <c r="AT236" s="230" t="s">
        <v>147</v>
      </c>
      <c r="AU236" s="230" t="s">
        <v>85</v>
      </c>
      <c r="AY236" s="13" t="s">
        <v>144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3" t="s">
        <v>83</v>
      </c>
      <c r="BK236" s="231">
        <f>ROUND(I236*H236,2)</f>
        <v>0</v>
      </c>
      <c r="BL236" s="13" t="s">
        <v>152</v>
      </c>
      <c r="BM236" s="230" t="s">
        <v>917</v>
      </c>
    </row>
    <row r="237" spans="2:65" s="1" customFormat="1" ht="16.5" customHeight="1">
      <c r="B237" s="34"/>
      <c r="C237" s="219" t="s">
        <v>414</v>
      </c>
      <c r="D237" s="219" t="s">
        <v>147</v>
      </c>
      <c r="E237" s="220" t="s">
        <v>399</v>
      </c>
      <c r="F237" s="221" t="s">
        <v>400</v>
      </c>
      <c r="G237" s="222" t="s">
        <v>214</v>
      </c>
      <c r="H237" s="223">
        <v>25</v>
      </c>
      <c r="I237" s="224"/>
      <c r="J237" s="225">
        <f>ROUND(I237*H237,2)</f>
        <v>0</v>
      </c>
      <c r="K237" s="221" t="s">
        <v>151</v>
      </c>
      <c r="L237" s="39"/>
      <c r="M237" s="226" t="s">
        <v>1</v>
      </c>
      <c r="N237" s="227" t="s">
        <v>40</v>
      </c>
      <c r="O237" s="82"/>
      <c r="P237" s="228">
        <f>O237*H237</f>
        <v>0</v>
      </c>
      <c r="Q237" s="228">
        <v>0.00034</v>
      </c>
      <c r="R237" s="228">
        <f>Q237*H237</f>
        <v>0.0085</v>
      </c>
      <c r="S237" s="228">
        <v>0</v>
      </c>
      <c r="T237" s="229">
        <f>S237*H237</f>
        <v>0</v>
      </c>
      <c r="AR237" s="230" t="s">
        <v>152</v>
      </c>
      <c r="AT237" s="230" t="s">
        <v>147</v>
      </c>
      <c r="AU237" s="230" t="s">
        <v>85</v>
      </c>
      <c r="AY237" s="13" t="s">
        <v>144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3" t="s">
        <v>83</v>
      </c>
      <c r="BK237" s="231">
        <f>ROUND(I237*H237,2)</f>
        <v>0</v>
      </c>
      <c r="BL237" s="13" t="s">
        <v>152</v>
      </c>
      <c r="BM237" s="230" t="s">
        <v>918</v>
      </c>
    </row>
    <row r="238" spans="2:65" s="1" customFormat="1" ht="16.5" customHeight="1">
      <c r="B238" s="34"/>
      <c r="C238" s="219" t="s">
        <v>230</v>
      </c>
      <c r="D238" s="219" t="s">
        <v>147</v>
      </c>
      <c r="E238" s="220" t="s">
        <v>403</v>
      </c>
      <c r="F238" s="221" t="s">
        <v>404</v>
      </c>
      <c r="G238" s="222" t="s">
        <v>214</v>
      </c>
      <c r="H238" s="223">
        <v>6</v>
      </c>
      <c r="I238" s="224"/>
      <c r="J238" s="225">
        <f>ROUND(I238*H238,2)</f>
        <v>0</v>
      </c>
      <c r="K238" s="221" t="s">
        <v>151</v>
      </c>
      <c r="L238" s="39"/>
      <c r="M238" s="226" t="s">
        <v>1</v>
      </c>
      <c r="N238" s="227" t="s">
        <v>40</v>
      </c>
      <c r="O238" s="82"/>
      <c r="P238" s="228">
        <f>O238*H238</f>
        <v>0</v>
      </c>
      <c r="Q238" s="228">
        <v>0.0005</v>
      </c>
      <c r="R238" s="228">
        <f>Q238*H238</f>
        <v>0.003</v>
      </c>
      <c r="S238" s="228">
        <v>0</v>
      </c>
      <c r="T238" s="229">
        <f>S238*H238</f>
        <v>0</v>
      </c>
      <c r="AR238" s="230" t="s">
        <v>152</v>
      </c>
      <c r="AT238" s="230" t="s">
        <v>147</v>
      </c>
      <c r="AU238" s="230" t="s">
        <v>85</v>
      </c>
      <c r="AY238" s="13" t="s">
        <v>144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3" t="s">
        <v>83</v>
      </c>
      <c r="BK238" s="231">
        <f>ROUND(I238*H238,2)</f>
        <v>0</v>
      </c>
      <c r="BL238" s="13" t="s">
        <v>152</v>
      </c>
      <c r="BM238" s="230" t="s">
        <v>919</v>
      </c>
    </row>
    <row r="239" spans="2:65" s="1" customFormat="1" ht="16.5" customHeight="1">
      <c r="B239" s="34"/>
      <c r="C239" s="219" t="s">
        <v>234</v>
      </c>
      <c r="D239" s="219" t="s">
        <v>147</v>
      </c>
      <c r="E239" s="220" t="s">
        <v>407</v>
      </c>
      <c r="F239" s="221" t="s">
        <v>408</v>
      </c>
      <c r="G239" s="222" t="s">
        <v>214</v>
      </c>
      <c r="H239" s="223">
        <v>4</v>
      </c>
      <c r="I239" s="224"/>
      <c r="J239" s="225">
        <f>ROUND(I239*H239,2)</f>
        <v>0</v>
      </c>
      <c r="K239" s="221" t="s">
        <v>151</v>
      </c>
      <c r="L239" s="39"/>
      <c r="M239" s="226" t="s">
        <v>1</v>
      </c>
      <c r="N239" s="227" t="s">
        <v>40</v>
      </c>
      <c r="O239" s="82"/>
      <c r="P239" s="228">
        <f>O239*H239</f>
        <v>0</v>
      </c>
      <c r="Q239" s="228">
        <v>0.00168</v>
      </c>
      <c r="R239" s="228">
        <f>Q239*H239</f>
        <v>0.00672</v>
      </c>
      <c r="S239" s="228">
        <v>0</v>
      </c>
      <c r="T239" s="229">
        <f>S239*H239</f>
        <v>0</v>
      </c>
      <c r="AR239" s="230" t="s">
        <v>152</v>
      </c>
      <c r="AT239" s="230" t="s">
        <v>147</v>
      </c>
      <c r="AU239" s="230" t="s">
        <v>85</v>
      </c>
      <c r="AY239" s="13" t="s">
        <v>144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3" t="s">
        <v>83</v>
      </c>
      <c r="BK239" s="231">
        <f>ROUND(I239*H239,2)</f>
        <v>0</v>
      </c>
      <c r="BL239" s="13" t="s">
        <v>152</v>
      </c>
      <c r="BM239" s="230" t="s">
        <v>920</v>
      </c>
    </row>
    <row r="240" spans="2:65" s="1" customFormat="1" ht="16.5" customHeight="1">
      <c r="B240" s="34"/>
      <c r="C240" s="219" t="s">
        <v>921</v>
      </c>
      <c r="D240" s="219" t="s">
        <v>147</v>
      </c>
      <c r="E240" s="220" t="s">
        <v>411</v>
      </c>
      <c r="F240" s="221" t="s">
        <v>710</v>
      </c>
      <c r="G240" s="222" t="s">
        <v>199</v>
      </c>
      <c r="H240" s="223">
        <v>0.039</v>
      </c>
      <c r="I240" s="224"/>
      <c r="J240" s="225">
        <f>ROUND(I240*H240,2)</f>
        <v>0</v>
      </c>
      <c r="K240" s="221" t="s">
        <v>151</v>
      </c>
      <c r="L240" s="39"/>
      <c r="M240" s="226" t="s">
        <v>1</v>
      </c>
      <c r="N240" s="227" t="s">
        <v>40</v>
      </c>
      <c r="O240" s="8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AR240" s="230" t="s">
        <v>152</v>
      </c>
      <c r="AT240" s="230" t="s">
        <v>147</v>
      </c>
      <c r="AU240" s="230" t="s">
        <v>85</v>
      </c>
      <c r="AY240" s="13" t="s">
        <v>144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3" t="s">
        <v>83</v>
      </c>
      <c r="BK240" s="231">
        <f>ROUND(I240*H240,2)</f>
        <v>0</v>
      </c>
      <c r="BL240" s="13" t="s">
        <v>152</v>
      </c>
      <c r="BM240" s="230" t="s">
        <v>922</v>
      </c>
    </row>
    <row r="241" spans="2:65" s="1" customFormat="1" ht="24" customHeight="1">
      <c r="B241" s="34"/>
      <c r="C241" s="219" t="s">
        <v>923</v>
      </c>
      <c r="D241" s="219" t="s">
        <v>147</v>
      </c>
      <c r="E241" s="220" t="s">
        <v>415</v>
      </c>
      <c r="F241" s="221" t="s">
        <v>416</v>
      </c>
      <c r="G241" s="222" t="s">
        <v>199</v>
      </c>
      <c r="H241" s="223">
        <v>0.039</v>
      </c>
      <c r="I241" s="224"/>
      <c r="J241" s="225">
        <f>ROUND(I241*H241,2)</f>
        <v>0</v>
      </c>
      <c r="K241" s="221" t="s">
        <v>151</v>
      </c>
      <c r="L241" s="39"/>
      <c r="M241" s="226" t="s">
        <v>1</v>
      </c>
      <c r="N241" s="227" t="s">
        <v>40</v>
      </c>
      <c r="O241" s="8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AR241" s="230" t="s">
        <v>152</v>
      </c>
      <c r="AT241" s="230" t="s">
        <v>147</v>
      </c>
      <c r="AU241" s="230" t="s">
        <v>85</v>
      </c>
      <c r="AY241" s="13" t="s">
        <v>144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3" t="s">
        <v>83</v>
      </c>
      <c r="BK241" s="231">
        <f>ROUND(I241*H241,2)</f>
        <v>0</v>
      </c>
      <c r="BL241" s="13" t="s">
        <v>152</v>
      </c>
      <c r="BM241" s="230" t="s">
        <v>924</v>
      </c>
    </row>
    <row r="242" spans="2:63" s="11" customFormat="1" ht="22.8" customHeight="1">
      <c r="B242" s="203"/>
      <c r="C242" s="204"/>
      <c r="D242" s="205" t="s">
        <v>74</v>
      </c>
      <c r="E242" s="217" t="s">
        <v>418</v>
      </c>
      <c r="F242" s="217" t="s">
        <v>419</v>
      </c>
      <c r="G242" s="204"/>
      <c r="H242" s="204"/>
      <c r="I242" s="207"/>
      <c r="J242" s="218">
        <f>BK242</f>
        <v>0</v>
      </c>
      <c r="K242" s="204"/>
      <c r="L242" s="209"/>
      <c r="M242" s="210"/>
      <c r="N242" s="211"/>
      <c r="O242" s="211"/>
      <c r="P242" s="212">
        <f>SUM(P243:P250)</f>
        <v>0</v>
      </c>
      <c r="Q242" s="211"/>
      <c r="R242" s="212">
        <f>SUM(R243:R250)</f>
        <v>0</v>
      </c>
      <c r="S242" s="211"/>
      <c r="T242" s="213">
        <f>SUM(T243:T250)</f>
        <v>0</v>
      </c>
      <c r="AR242" s="214" t="s">
        <v>85</v>
      </c>
      <c r="AT242" s="215" t="s">
        <v>74</v>
      </c>
      <c r="AU242" s="215" t="s">
        <v>83</v>
      </c>
      <c r="AY242" s="214" t="s">
        <v>144</v>
      </c>
      <c r="BK242" s="216">
        <f>SUM(BK243:BK250)</f>
        <v>0</v>
      </c>
    </row>
    <row r="243" spans="2:65" s="1" customFormat="1" ht="24" customHeight="1">
      <c r="B243" s="34"/>
      <c r="C243" s="219" t="s">
        <v>925</v>
      </c>
      <c r="D243" s="219" t="s">
        <v>147</v>
      </c>
      <c r="E243" s="220" t="s">
        <v>498</v>
      </c>
      <c r="F243" s="221" t="s">
        <v>926</v>
      </c>
      <c r="G243" s="222" t="s">
        <v>150</v>
      </c>
      <c r="H243" s="223">
        <v>48</v>
      </c>
      <c r="I243" s="224"/>
      <c r="J243" s="225">
        <f>ROUND(I243*H243,2)</f>
        <v>0</v>
      </c>
      <c r="K243" s="221" t="s">
        <v>1</v>
      </c>
      <c r="L243" s="39"/>
      <c r="M243" s="226" t="s">
        <v>1</v>
      </c>
      <c r="N243" s="227" t="s">
        <v>40</v>
      </c>
      <c r="O243" s="8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AR243" s="230" t="s">
        <v>152</v>
      </c>
      <c r="AT243" s="230" t="s">
        <v>147</v>
      </c>
      <c r="AU243" s="230" t="s">
        <v>85</v>
      </c>
      <c r="AY243" s="13" t="s">
        <v>144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3" t="s">
        <v>83</v>
      </c>
      <c r="BK243" s="231">
        <f>ROUND(I243*H243,2)</f>
        <v>0</v>
      </c>
      <c r="BL243" s="13" t="s">
        <v>152</v>
      </c>
      <c r="BM243" s="230" t="s">
        <v>927</v>
      </c>
    </row>
    <row r="244" spans="2:65" s="1" customFormat="1" ht="16.5" customHeight="1">
      <c r="B244" s="34"/>
      <c r="C244" s="219" t="s">
        <v>445</v>
      </c>
      <c r="D244" s="219" t="s">
        <v>147</v>
      </c>
      <c r="E244" s="220" t="s">
        <v>421</v>
      </c>
      <c r="F244" s="221" t="s">
        <v>422</v>
      </c>
      <c r="G244" s="222" t="s">
        <v>423</v>
      </c>
      <c r="H244" s="223">
        <v>15</v>
      </c>
      <c r="I244" s="224"/>
      <c r="J244" s="225">
        <f>ROUND(I244*H244,2)</f>
        <v>0</v>
      </c>
      <c r="K244" s="221" t="s">
        <v>1</v>
      </c>
      <c r="L244" s="39"/>
      <c r="M244" s="226" t="s">
        <v>1</v>
      </c>
      <c r="N244" s="227" t="s">
        <v>40</v>
      </c>
      <c r="O244" s="8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AR244" s="230" t="s">
        <v>152</v>
      </c>
      <c r="AT244" s="230" t="s">
        <v>147</v>
      </c>
      <c r="AU244" s="230" t="s">
        <v>85</v>
      </c>
      <c r="AY244" s="13" t="s">
        <v>144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3" t="s">
        <v>83</v>
      </c>
      <c r="BK244" s="231">
        <f>ROUND(I244*H244,2)</f>
        <v>0</v>
      </c>
      <c r="BL244" s="13" t="s">
        <v>152</v>
      </c>
      <c r="BM244" s="230" t="s">
        <v>928</v>
      </c>
    </row>
    <row r="245" spans="2:65" s="1" customFormat="1" ht="16.5" customHeight="1">
      <c r="B245" s="34"/>
      <c r="C245" s="219" t="s">
        <v>675</v>
      </c>
      <c r="D245" s="219" t="s">
        <v>147</v>
      </c>
      <c r="E245" s="220" t="s">
        <v>426</v>
      </c>
      <c r="F245" s="221" t="s">
        <v>427</v>
      </c>
      <c r="G245" s="222" t="s">
        <v>312</v>
      </c>
      <c r="H245" s="223">
        <v>1</v>
      </c>
      <c r="I245" s="224"/>
      <c r="J245" s="225">
        <f>ROUND(I245*H245,2)</f>
        <v>0</v>
      </c>
      <c r="K245" s="221" t="s">
        <v>1</v>
      </c>
      <c r="L245" s="39"/>
      <c r="M245" s="226" t="s">
        <v>1</v>
      </c>
      <c r="N245" s="227" t="s">
        <v>40</v>
      </c>
      <c r="O245" s="8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AR245" s="230" t="s">
        <v>152</v>
      </c>
      <c r="AT245" s="230" t="s">
        <v>147</v>
      </c>
      <c r="AU245" s="230" t="s">
        <v>85</v>
      </c>
      <c r="AY245" s="13" t="s">
        <v>144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3" t="s">
        <v>83</v>
      </c>
      <c r="BK245" s="231">
        <f>ROUND(I245*H245,2)</f>
        <v>0</v>
      </c>
      <c r="BL245" s="13" t="s">
        <v>152</v>
      </c>
      <c r="BM245" s="230" t="s">
        <v>929</v>
      </c>
    </row>
    <row r="246" spans="2:65" s="1" customFormat="1" ht="16.5" customHeight="1">
      <c r="B246" s="34"/>
      <c r="C246" s="219" t="s">
        <v>699</v>
      </c>
      <c r="D246" s="219" t="s">
        <v>147</v>
      </c>
      <c r="E246" s="220" t="s">
        <v>430</v>
      </c>
      <c r="F246" s="221" t="s">
        <v>431</v>
      </c>
      <c r="G246" s="222" t="s">
        <v>312</v>
      </c>
      <c r="H246" s="223">
        <v>1</v>
      </c>
      <c r="I246" s="224"/>
      <c r="J246" s="225">
        <f>ROUND(I246*H246,2)</f>
        <v>0</v>
      </c>
      <c r="K246" s="221" t="s">
        <v>1</v>
      </c>
      <c r="L246" s="39"/>
      <c r="M246" s="226" t="s">
        <v>1</v>
      </c>
      <c r="N246" s="227" t="s">
        <v>40</v>
      </c>
      <c r="O246" s="8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AR246" s="230" t="s">
        <v>152</v>
      </c>
      <c r="AT246" s="230" t="s">
        <v>147</v>
      </c>
      <c r="AU246" s="230" t="s">
        <v>85</v>
      </c>
      <c r="AY246" s="13" t="s">
        <v>144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3" t="s">
        <v>83</v>
      </c>
      <c r="BK246" s="231">
        <f>ROUND(I246*H246,2)</f>
        <v>0</v>
      </c>
      <c r="BL246" s="13" t="s">
        <v>152</v>
      </c>
      <c r="BM246" s="230" t="s">
        <v>930</v>
      </c>
    </row>
    <row r="247" spans="2:65" s="1" customFormat="1" ht="16.5" customHeight="1">
      <c r="B247" s="34"/>
      <c r="C247" s="219" t="s">
        <v>695</v>
      </c>
      <c r="D247" s="219" t="s">
        <v>147</v>
      </c>
      <c r="E247" s="220" t="s">
        <v>434</v>
      </c>
      <c r="F247" s="221" t="s">
        <v>435</v>
      </c>
      <c r="G247" s="222" t="s">
        <v>312</v>
      </c>
      <c r="H247" s="223">
        <v>1</v>
      </c>
      <c r="I247" s="224"/>
      <c r="J247" s="225">
        <f>ROUND(I247*H247,2)</f>
        <v>0</v>
      </c>
      <c r="K247" s="221" t="s">
        <v>1</v>
      </c>
      <c r="L247" s="39"/>
      <c r="M247" s="226" t="s">
        <v>1</v>
      </c>
      <c r="N247" s="227" t="s">
        <v>40</v>
      </c>
      <c r="O247" s="8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AR247" s="230" t="s">
        <v>152</v>
      </c>
      <c r="AT247" s="230" t="s">
        <v>147</v>
      </c>
      <c r="AU247" s="230" t="s">
        <v>85</v>
      </c>
      <c r="AY247" s="13" t="s">
        <v>144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3" t="s">
        <v>83</v>
      </c>
      <c r="BK247" s="231">
        <f>ROUND(I247*H247,2)</f>
        <v>0</v>
      </c>
      <c r="BL247" s="13" t="s">
        <v>152</v>
      </c>
      <c r="BM247" s="230" t="s">
        <v>931</v>
      </c>
    </row>
    <row r="248" spans="2:65" s="1" customFormat="1" ht="24" customHeight="1">
      <c r="B248" s="34"/>
      <c r="C248" s="219" t="s">
        <v>932</v>
      </c>
      <c r="D248" s="219" t="s">
        <v>147</v>
      </c>
      <c r="E248" s="220" t="s">
        <v>438</v>
      </c>
      <c r="F248" s="221" t="s">
        <v>439</v>
      </c>
      <c r="G248" s="222" t="s">
        <v>312</v>
      </c>
      <c r="H248" s="223">
        <v>0</v>
      </c>
      <c r="I248" s="224"/>
      <c r="J248" s="225">
        <f>ROUND(I248*H248,2)</f>
        <v>0</v>
      </c>
      <c r="K248" s="221" t="s">
        <v>1</v>
      </c>
      <c r="L248" s="39"/>
      <c r="M248" s="226" t="s">
        <v>1</v>
      </c>
      <c r="N248" s="227" t="s">
        <v>40</v>
      </c>
      <c r="O248" s="8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AR248" s="230" t="s">
        <v>152</v>
      </c>
      <c r="AT248" s="230" t="s">
        <v>147</v>
      </c>
      <c r="AU248" s="230" t="s">
        <v>85</v>
      </c>
      <c r="AY248" s="13" t="s">
        <v>144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3" t="s">
        <v>83</v>
      </c>
      <c r="BK248" s="231">
        <f>ROUND(I248*H248,2)</f>
        <v>0</v>
      </c>
      <c r="BL248" s="13" t="s">
        <v>152</v>
      </c>
      <c r="BM248" s="230" t="s">
        <v>933</v>
      </c>
    </row>
    <row r="249" spans="2:65" s="1" customFormat="1" ht="24" customHeight="1">
      <c r="B249" s="34"/>
      <c r="C249" s="219" t="s">
        <v>934</v>
      </c>
      <c r="D249" s="219" t="s">
        <v>147</v>
      </c>
      <c r="E249" s="220" t="s">
        <v>442</v>
      </c>
      <c r="F249" s="221" t="s">
        <v>443</v>
      </c>
      <c r="G249" s="222" t="s">
        <v>214</v>
      </c>
      <c r="H249" s="223">
        <v>0</v>
      </c>
      <c r="I249" s="224"/>
      <c r="J249" s="225">
        <f>ROUND(I249*H249,2)</f>
        <v>0</v>
      </c>
      <c r="K249" s="221" t="s">
        <v>1</v>
      </c>
      <c r="L249" s="39"/>
      <c r="M249" s="226" t="s">
        <v>1</v>
      </c>
      <c r="N249" s="227" t="s">
        <v>40</v>
      </c>
      <c r="O249" s="8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AR249" s="230" t="s">
        <v>152</v>
      </c>
      <c r="AT249" s="230" t="s">
        <v>147</v>
      </c>
      <c r="AU249" s="230" t="s">
        <v>85</v>
      </c>
      <c r="AY249" s="13" t="s">
        <v>144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3" t="s">
        <v>83</v>
      </c>
      <c r="BK249" s="231">
        <f>ROUND(I249*H249,2)</f>
        <v>0</v>
      </c>
      <c r="BL249" s="13" t="s">
        <v>152</v>
      </c>
      <c r="BM249" s="230" t="s">
        <v>935</v>
      </c>
    </row>
    <row r="250" spans="2:65" s="1" customFormat="1" ht="24" customHeight="1">
      <c r="B250" s="34"/>
      <c r="C250" s="219" t="s">
        <v>936</v>
      </c>
      <c r="D250" s="219" t="s">
        <v>147</v>
      </c>
      <c r="E250" s="220" t="s">
        <v>446</v>
      </c>
      <c r="F250" s="221" t="s">
        <v>447</v>
      </c>
      <c r="G250" s="222" t="s">
        <v>214</v>
      </c>
      <c r="H250" s="223">
        <v>0</v>
      </c>
      <c r="I250" s="224"/>
      <c r="J250" s="225">
        <f>ROUND(I250*H250,2)</f>
        <v>0</v>
      </c>
      <c r="K250" s="221" t="s">
        <v>1</v>
      </c>
      <c r="L250" s="39"/>
      <c r="M250" s="242" t="s">
        <v>1</v>
      </c>
      <c r="N250" s="243" t="s">
        <v>40</v>
      </c>
      <c r="O250" s="244"/>
      <c r="P250" s="245">
        <f>O250*H250</f>
        <v>0</v>
      </c>
      <c r="Q250" s="245">
        <v>0</v>
      </c>
      <c r="R250" s="245">
        <f>Q250*H250</f>
        <v>0</v>
      </c>
      <c r="S250" s="245">
        <v>0</v>
      </c>
      <c r="T250" s="246">
        <f>S250*H250</f>
        <v>0</v>
      </c>
      <c r="AR250" s="230" t="s">
        <v>152</v>
      </c>
      <c r="AT250" s="230" t="s">
        <v>147</v>
      </c>
      <c r="AU250" s="230" t="s">
        <v>85</v>
      </c>
      <c r="AY250" s="13" t="s">
        <v>144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3" t="s">
        <v>83</v>
      </c>
      <c r="BK250" s="231">
        <f>ROUND(I250*H250,2)</f>
        <v>0</v>
      </c>
      <c r="BL250" s="13" t="s">
        <v>152</v>
      </c>
      <c r="BM250" s="230" t="s">
        <v>937</v>
      </c>
    </row>
    <row r="251" spans="2:12" s="1" customFormat="1" ht="6.95" customHeight="1">
      <c r="B251" s="57"/>
      <c r="C251" s="58"/>
      <c r="D251" s="58"/>
      <c r="E251" s="58"/>
      <c r="F251" s="58"/>
      <c r="G251" s="58"/>
      <c r="H251" s="58"/>
      <c r="I251" s="169"/>
      <c r="J251" s="58"/>
      <c r="K251" s="58"/>
      <c r="L251" s="39"/>
    </row>
  </sheetData>
  <sheetProtection password="CC35" sheet="1" objects="1" scenarios="1" formatColumns="0" formatRows="0" autoFilter="0"/>
  <autoFilter ref="C123:K25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100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938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ROUND(J124,2)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ROUND((SUM(BE124:BE266)),2)</f>
        <v>0</v>
      </c>
      <c r="I33" s="150">
        <v>0.21</v>
      </c>
      <c r="J33" s="149">
        <f>ROUND(((SUM(BE124:BE266))*I33),2)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ROUND((SUM(BF124:BF266)),2)</f>
        <v>0</v>
      </c>
      <c r="I34" s="150">
        <v>0.15</v>
      </c>
      <c r="J34" s="149">
        <f>ROUND(((SUM(BF124:BF266))*I34),2)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ROUND((SUM(BG124:BG266)),2)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ROUND((SUM(BH124:BH266)),2)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ROUND((SUM(BI124:BI266)),2)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2019/0032/05 - Pavilon S3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J124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J125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J126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123</v>
      </c>
      <c r="E99" s="189"/>
      <c r="F99" s="189"/>
      <c r="G99" s="189"/>
      <c r="H99" s="189"/>
      <c r="I99" s="190"/>
      <c r="J99" s="191">
        <f>J158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124</v>
      </c>
      <c r="E100" s="189"/>
      <c r="F100" s="189"/>
      <c r="G100" s="189"/>
      <c r="H100" s="189"/>
      <c r="I100" s="190"/>
      <c r="J100" s="191">
        <f>J169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125</v>
      </c>
      <c r="E101" s="189"/>
      <c r="F101" s="189"/>
      <c r="G101" s="189"/>
      <c r="H101" s="189"/>
      <c r="I101" s="190"/>
      <c r="J101" s="191">
        <f>J206</f>
        <v>0</v>
      </c>
      <c r="K101" s="187"/>
      <c r="L101" s="192"/>
    </row>
    <row r="102" spans="2:12" s="9" customFormat="1" ht="19.9" customHeight="1" hidden="1">
      <c r="B102" s="186"/>
      <c r="C102" s="187"/>
      <c r="D102" s="188" t="s">
        <v>126</v>
      </c>
      <c r="E102" s="189"/>
      <c r="F102" s="189"/>
      <c r="G102" s="189"/>
      <c r="H102" s="189"/>
      <c r="I102" s="190"/>
      <c r="J102" s="191">
        <f>J221</f>
        <v>0</v>
      </c>
      <c r="K102" s="187"/>
      <c r="L102" s="192"/>
    </row>
    <row r="103" spans="2:12" s="9" customFormat="1" ht="19.9" customHeight="1" hidden="1">
      <c r="B103" s="186"/>
      <c r="C103" s="187"/>
      <c r="D103" s="188" t="s">
        <v>127</v>
      </c>
      <c r="E103" s="189"/>
      <c r="F103" s="189"/>
      <c r="G103" s="189"/>
      <c r="H103" s="189"/>
      <c r="I103" s="190"/>
      <c r="J103" s="191">
        <f>J239</f>
        <v>0</v>
      </c>
      <c r="K103" s="187"/>
      <c r="L103" s="192"/>
    </row>
    <row r="104" spans="2:12" s="9" customFormat="1" ht="19.9" customHeight="1" hidden="1">
      <c r="B104" s="186"/>
      <c r="C104" s="187"/>
      <c r="D104" s="188" t="s">
        <v>128</v>
      </c>
      <c r="E104" s="189"/>
      <c r="F104" s="189"/>
      <c r="G104" s="189"/>
      <c r="H104" s="189"/>
      <c r="I104" s="190"/>
      <c r="J104" s="191">
        <f>J258</f>
        <v>0</v>
      </c>
      <c r="K104" s="187"/>
      <c r="L104" s="192"/>
    </row>
    <row r="105" spans="2:12" s="1" customFormat="1" ht="21.8" customHeight="1" hidden="1">
      <c r="B105" s="34"/>
      <c r="C105" s="35"/>
      <c r="D105" s="35"/>
      <c r="E105" s="35"/>
      <c r="F105" s="35"/>
      <c r="G105" s="35"/>
      <c r="H105" s="35"/>
      <c r="I105" s="135"/>
      <c r="J105" s="35"/>
      <c r="K105" s="35"/>
      <c r="L105" s="39"/>
    </row>
    <row r="106" spans="2:12" s="1" customFormat="1" ht="6.95" customHeight="1" hidden="1">
      <c r="B106" s="57"/>
      <c r="C106" s="58"/>
      <c r="D106" s="58"/>
      <c r="E106" s="58"/>
      <c r="F106" s="58"/>
      <c r="G106" s="58"/>
      <c r="H106" s="58"/>
      <c r="I106" s="169"/>
      <c r="J106" s="58"/>
      <c r="K106" s="58"/>
      <c r="L106" s="39"/>
    </row>
    <row r="107" ht="12" hidden="1"/>
    <row r="108" ht="12" hidden="1"/>
    <row r="109" ht="12" hidden="1"/>
    <row r="110" spans="2:12" s="1" customFormat="1" ht="6.95" customHeight="1">
      <c r="B110" s="59"/>
      <c r="C110" s="60"/>
      <c r="D110" s="60"/>
      <c r="E110" s="60"/>
      <c r="F110" s="60"/>
      <c r="G110" s="60"/>
      <c r="H110" s="60"/>
      <c r="I110" s="172"/>
      <c r="J110" s="60"/>
      <c r="K110" s="60"/>
      <c r="L110" s="39"/>
    </row>
    <row r="111" spans="2:12" s="1" customFormat="1" ht="24.95" customHeight="1">
      <c r="B111" s="34"/>
      <c r="C111" s="19" t="s">
        <v>129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12" customHeight="1">
      <c r="B113" s="34"/>
      <c r="C113" s="28" t="s">
        <v>16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6.5" customHeight="1">
      <c r="B114" s="34"/>
      <c r="C114" s="35"/>
      <c r="D114" s="35"/>
      <c r="E114" s="173" t="str">
        <f>E7</f>
        <v>Oprava potrubních rozvodů ZŠ Tolstého</v>
      </c>
      <c r="F114" s="28"/>
      <c r="G114" s="28"/>
      <c r="H114" s="28"/>
      <c r="I114" s="135"/>
      <c r="J114" s="35"/>
      <c r="K114" s="35"/>
      <c r="L114" s="39"/>
    </row>
    <row r="115" spans="2:12" s="1" customFormat="1" ht="12" customHeight="1">
      <c r="B115" s="34"/>
      <c r="C115" s="28" t="s">
        <v>114</v>
      </c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6.5" customHeight="1">
      <c r="B116" s="34"/>
      <c r="C116" s="35"/>
      <c r="D116" s="35"/>
      <c r="E116" s="67" t="str">
        <f>E9</f>
        <v>2019/0032/05 - Pavilon S3</v>
      </c>
      <c r="F116" s="35"/>
      <c r="G116" s="35"/>
      <c r="H116" s="35"/>
      <c r="I116" s="135"/>
      <c r="J116" s="35"/>
      <c r="K116" s="35"/>
      <c r="L116" s="39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pans="2:12" s="1" customFormat="1" ht="12" customHeight="1">
      <c r="B118" s="34"/>
      <c r="C118" s="28" t="s">
        <v>20</v>
      </c>
      <c r="D118" s="35"/>
      <c r="E118" s="35"/>
      <c r="F118" s="23" t="str">
        <f>F12</f>
        <v>Klatovy</v>
      </c>
      <c r="G118" s="35"/>
      <c r="H118" s="35"/>
      <c r="I118" s="138" t="s">
        <v>22</v>
      </c>
      <c r="J118" s="70" t="str">
        <f>IF(J12="","",J12)</f>
        <v>7. 3. 2019</v>
      </c>
      <c r="K118" s="35"/>
      <c r="L118" s="39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35"/>
      <c r="J119" s="35"/>
      <c r="K119" s="35"/>
      <c r="L119" s="39"/>
    </row>
    <row r="120" spans="2:12" s="1" customFormat="1" ht="15.15" customHeight="1">
      <c r="B120" s="34"/>
      <c r="C120" s="28" t="s">
        <v>24</v>
      </c>
      <c r="D120" s="35"/>
      <c r="E120" s="35"/>
      <c r="F120" s="23" t="str">
        <f>E15</f>
        <v xml:space="preserve"> </v>
      </c>
      <c r="G120" s="35"/>
      <c r="H120" s="35"/>
      <c r="I120" s="138" t="s">
        <v>30</v>
      </c>
      <c r="J120" s="32" t="str">
        <f>E21</f>
        <v xml:space="preserve"> </v>
      </c>
      <c r="K120" s="35"/>
      <c r="L120" s="39"/>
    </row>
    <row r="121" spans="2:12" s="1" customFormat="1" ht="15.15" customHeight="1">
      <c r="B121" s="34"/>
      <c r="C121" s="28" t="s">
        <v>28</v>
      </c>
      <c r="D121" s="35"/>
      <c r="E121" s="35"/>
      <c r="F121" s="23" t="str">
        <f>IF(E18="","",E18)</f>
        <v>Vyplň údaj</v>
      </c>
      <c r="G121" s="35"/>
      <c r="H121" s="35"/>
      <c r="I121" s="138" t="s">
        <v>32</v>
      </c>
      <c r="J121" s="32" t="str">
        <f>E24</f>
        <v>Jan Štětka</v>
      </c>
      <c r="K121" s="35"/>
      <c r="L121" s="39"/>
    </row>
    <row r="122" spans="2:12" s="1" customFormat="1" ht="10.3" customHeight="1">
      <c r="B122" s="34"/>
      <c r="C122" s="35"/>
      <c r="D122" s="35"/>
      <c r="E122" s="35"/>
      <c r="F122" s="35"/>
      <c r="G122" s="35"/>
      <c r="H122" s="35"/>
      <c r="I122" s="135"/>
      <c r="J122" s="35"/>
      <c r="K122" s="35"/>
      <c r="L122" s="39"/>
    </row>
    <row r="123" spans="2:20" s="10" customFormat="1" ht="29.25" customHeight="1">
      <c r="B123" s="193"/>
      <c r="C123" s="194" t="s">
        <v>130</v>
      </c>
      <c r="D123" s="195" t="s">
        <v>60</v>
      </c>
      <c r="E123" s="195" t="s">
        <v>56</v>
      </c>
      <c r="F123" s="195" t="s">
        <v>57</v>
      </c>
      <c r="G123" s="195" t="s">
        <v>131</v>
      </c>
      <c r="H123" s="195" t="s">
        <v>132</v>
      </c>
      <c r="I123" s="196" t="s">
        <v>133</v>
      </c>
      <c r="J123" s="195" t="s">
        <v>118</v>
      </c>
      <c r="K123" s="197" t="s">
        <v>134</v>
      </c>
      <c r="L123" s="198"/>
      <c r="M123" s="91" t="s">
        <v>1</v>
      </c>
      <c r="N123" s="92" t="s">
        <v>39</v>
      </c>
      <c r="O123" s="92" t="s">
        <v>135</v>
      </c>
      <c r="P123" s="92" t="s">
        <v>136</v>
      </c>
      <c r="Q123" s="92" t="s">
        <v>137</v>
      </c>
      <c r="R123" s="92" t="s">
        <v>138</v>
      </c>
      <c r="S123" s="92" t="s">
        <v>139</v>
      </c>
      <c r="T123" s="93" t="s">
        <v>140</v>
      </c>
    </row>
    <row r="124" spans="2:63" s="1" customFormat="1" ht="22.8" customHeight="1">
      <c r="B124" s="34"/>
      <c r="C124" s="98" t="s">
        <v>141</v>
      </c>
      <c r="D124" s="35"/>
      <c r="E124" s="35"/>
      <c r="F124" s="35"/>
      <c r="G124" s="35"/>
      <c r="H124" s="35"/>
      <c r="I124" s="135"/>
      <c r="J124" s="199">
        <f>BK124</f>
        <v>0</v>
      </c>
      <c r="K124" s="35"/>
      <c r="L124" s="39"/>
      <c r="M124" s="94"/>
      <c r="N124" s="95"/>
      <c r="O124" s="95"/>
      <c r="P124" s="200">
        <f>P125</f>
        <v>0</v>
      </c>
      <c r="Q124" s="95"/>
      <c r="R124" s="200">
        <f>R125</f>
        <v>2.33099</v>
      </c>
      <c r="S124" s="95"/>
      <c r="T124" s="201">
        <f>T125</f>
        <v>5.427809999999999</v>
      </c>
      <c r="AT124" s="13" t="s">
        <v>74</v>
      </c>
      <c r="AU124" s="13" t="s">
        <v>120</v>
      </c>
      <c r="BK124" s="202">
        <f>BK125</f>
        <v>0</v>
      </c>
    </row>
    <row r="125" spans="2:63" s="11" customFormat="1" ht="25.9" customHeight="1">
      <c r="B125" s="203"/>
      <c r="C125" s="204"/>
      <c r="D125" s="205" t="s">
        <v>74</v>
      </c>
      <c r="E125" s="206" t="s">
        <v>142</v>
      </c>
      <c r="F125" s="206" t="s">
        <v>143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P126+P158+P169+P206+P221+P239+P258</f>
        <v>0</v>
      </c>
      <c r="Q125" s="211"/>
      <c r="R125" s="212">
        <f>R126+R158+R169+R206+R221+R239+R258</f>
        <v>2.33099</v>
      </c>
      <c r="S125" s="211"/>
      <c r="T125" s="213">
        <f>T126+T158+T169+T206+T221+T239+T258</f>
        <v>5.427809999999999</v>
      </c>
      <c r="AR125" s="214" t="s">
        <v>85</v>
      </c>
      <c r="AT125" s="215" t="s">
        <v>74</v>
      </c>
      <c r="AU125" s="215" t="s">
        <v>75</v>
      </c>
      <c r="AY125" s="214" t="s">
        <v>144</v>
      </c>
      <c r="BK125" s="216">
        <f>BK126+BK158+BK169+BK206+BK221+BK239+BK258</f>
        <v>0</v>
      </c>
    </row>
    <row r="126" spans="2:63" s="11" customFormat="1" ht="22.8" customHeight="1">
      <c r="B126" s="203"/>
      <c r="C126" s="204"/>
      <c r="D126" s="205" t="s">
        <v>74</v>
      </c>
      <c r="E126" s="217" t="s">
        <v>145</v>
      </c>
      <c r="F126" s="217" t="s">
        <v>146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SUM(P127:P157)</f>
        <v>0</v>
      </c>
      <c r="Q126" s="211"/>
      <c r="R126" s="212">
        <f>SUM(R127:R157)</f>
        <v>0.3479799999999999</v>
      </c>
      <c r="S126" s="211"/>
      <c r="T126" s="213">
        <f>SUM(T127:T157)</f>
        <v>0</v>
      </c>
      <c r="AR126" s="214" t="s">
        <v>85</v>
      </c>
      <c r="AT126" s="215" t="s">
        <v>74</v>
      </c>
      <c r="AU126" s="215" t="s">
        <v>83</v>
      </c>
      <c r="AY126" s="214" t="s">
        <v>144</v>
      </c>
      <c r="BK126" s="216">
        <f>SUM(BK127:BK157)</f>
        <v>0</v>
      </c>
    </row>
    <row r="127" spans="2:65" s="1" customFormat="1" ht="24" customHeight="1">
      <c r="B127" s="34"/>
      <c r="C127" s="219" t="s">
        <v>83</v>
      </c>
      <c r="D127" s="219" t="s">
        <v>147</v>
      </c>
      <c r="E127" s="220" t="s">
        <v>148</v>
      </c>
      <c r="F127" s="221" t="s">
        <v>149</v>
      </c>
      <c r="G127" s="222" t="s">
        <v>150</v>
      </c>
      <c r="H127" s="223">
        <v>351</v>
      </c>
      <c r="I127" s="224"/>
      <c r="J127" s="225">
        <f>ROUND(I127*H127,2)</f>
        <v>0</v>
      </c>
      <c r="K127" s="221" t="s">
        <v>151</v>
      </c>
      <c r="L127" s="39"/>
      <c r="M127" s="226" t="s">
        <v>1</v>
      </c>
      <c r="N127" s="227" t="s">
        <v>40</v>
      </c>
      <c r="O127" s="82"/>
      <c r="P127" s="228">
        <f>O127*H127</f>
        <v>0</v>
      </c>
      <c r="Q127" s="228">
        <v>9E-05</v>
      </c>
      <c r="R127" s="228">
        <f>Q127*H127</f>
        <v>0.03159</v>
      </c>
      <c r="S127" s="228">
        <v>0</v>
      </c>
      <c r="T127" s="229">
        <f>S127*H127</f>
        <v>0</v>
      </c>
      <c r="AR127" s="230" t="s">
        <v>152</v>
      </c>
      <c r="AT127" s="230" t="s">
        <v>147</v>
      </c>
      <c r="AU127" s="230" t="s">
        <v>85</v>
      </c>
      <c r="AY127" s="13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83</v>
      </c>
      <c r="BK127" s="231">
        <f>ROUND(I127*H127,2)</f>
        <v>0</v>
      </c>
      <c r="BL127" s="13" t="s">
        <v>152</v>
      </c>
      <c r="BM127" s="230" t="s">
        <v>939</v>
      </c>
    </row>
    <row r="128" spans="2:65" s="1" customFormat="1" ht="24" customHeight="1">
      <c r="B128" s="34"/>
      <c r="C128" s="232" t="s">
        <v>159</v>
      </c>
      <c r="D128" s="232" t="s">
        <v>154</v>
      </c>
      <c r="E128" s="233" t="s">
        <v>155</v>
      </c>
      <c r="F128" s="234" t="s">
        <v>156</v>
      </c>
      <c r="G128" s="235" t="s">
        <v>150</v>
      </c>
      <c r="H128" s="236">
        <v>130</v>
      </c>
      <c r="I128" s="237"/>
      <c r="J128" s="238">
        <f>ROUND(I128*H128,2)</f>
        <v>0</v>
      </c>
      <c r="K128" s="234" t="s">
        <v>151</v>
      </c>
      <c r="L128" s="239"/>
      <c r="M128" s="240" t="s">
        <v>1</v>
      </c>
      <c r="N128" s="241" t="s">
        <v>40</v>
      </c>
      <c r="O128" s="82"/>
      <c r="P128" s="228">
        <f>O128*H128</f>
        <v>0</v>
      </c>
      <c r="Q128" s="228">
        <v>0.00065</v>
      </c>
      <c r="R128" s="228">
        <f>Q128*H128</f>
        <v>0.08449999999999999</v>
      </c>
      <c r="S128" s="228">
        <v>0</v>
      </c>
      <c r="T128" s="229">
        <f>S128*H128</f>
        <v>0</v>
      </c>
      <c r="AR128" s="230" t="s">
        <v>157</v>
      </c>
      <c r="AT128" s="230" t="s">
        <v>154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940</v>
      </c>
    </row>
    <row r="129" spans="2:65" s="1" customFormat="1" ht="24" customHeight="1">
      <c r="B129" s="34"/>
      <c r="C129" s="232" t="s">
        <v>163</v>
      </c>
      <c r="D129" s="232" t="s">
        <v>154</v>
      </c>
      <c r="E129" s="233" t="s">
        <v>160</v>
      </c>
      <c r="F129" s="234" t="s">
        <v>161</v>
      </c>
      <c r="G129" s="235" t="s">
        <v>150</v>
      </c>
      <c r="H129" s="236">
        <v>33</v>
      </c>
      <c r="I129" s="237"/>
      <c r="J129" s="238">
        <f>ROUND(I129*H129,2)</f>
        <v>0</v>
      </c>
      <c r="K129" s="234" t="s">
        <v>151</v>
      </c>
      <c r="L129" s="239"/>
      <c r="M129" s="240" t="s">
        <v>1</v>
      </c>
      <c r="N129" s="241" t="s">
        <v>40</v>
      </c>
      <c r="O129" s="82"/>
      <c r="P129" s="228">
        <f>O129*H129</f>
        <v>0</v>
      </c>
      <c r="Q129" s="228">
        <v>0.00059</v>
      </c>
      <c r="R129" s="228">
        <f>Q129*H129</f>
        <v>0.01947</v>
      </c>
      <c r="S129" s="228">
        <v>0</v>
      </c>
      <c r="T129" s="229">
        <f>S129*H129</f>
        <v>0</v>
      </c>
      <c r="AR129" s="230" t="s">
        <v>157</v>
      </c>
      <c r="AT129" s="230" t="s">
        <v>154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941</v>
      </c>
    </row>
    <row r="130" spans="2:65" s="1" customFormat="1" ht="24" customHeight="1">
      <c r="B130" s="34"/>
      <c r="C130" s="232" t="s">
        <v>167</v>
      </c>
      <c r="D130" s="232" t="s">
        <v>154</v>
      </c>
      <c r="E130" s="233" t="s">
        <v>164</v>
      </c>
      <c r="F130" s="234" t="s">
        <v>165</v>
      </c>
      <c r="G130" s="235" t="s">
        <v>150</v>
      </c>
      <c r="H130" s="236">
        <v>106</v>
      </c>
      <c r="I130" s="237"/>
      <c r="J130" s="238">
        <f>ROUND(I130*H130,2)</f>
        <v>0</v>
      </c>
      <c r="K130" s="234" t="s">
        <v>151</v>
      </c>
      <c r="L130" s="239"/>
      <c r="M130" s="240" t="s">
        <v>1</v>
      </c>
      <c r="N130" s="241" t="s">
        <v>40</v>
      </c>
      <c r="O130" s="82"/>
      <c r="P130" s="228">
        <f>O130*H130</f>
        <v>0</v>
      </c>
      <c r="Q130" s="228">
        <v>0.00027</v>
      </c>
      <c r="R130" s="228">
        <f>Q130*H130</f>
        <v>0.02862</v>
      </c>
      <c r="S130" s="228">
        <v>0</v>
      </c>
      <c r="T130" s="229">
        <f>S130*H130</f>
        <v>0</v>
      </c>
      <c r="AR130" s="230" t="s">
        <v>157</v>
      </c>
      <c r="AT130" s="230" t="s">
        <v>154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942</v>
      </c>
    </row>
    <row r="131" spans="2:65" s="1" customFormat="1" ht="24" customHeight="1">
      <c r="B131" s="34"/>
      <c r="C131" s="232" t="s">
        <v>512</v>
      </c>
      <c r="D131" s="232" t="s">
        <v>154</v>
      </c>
      <c r="E131" s="233" t="s">
        <v>168</v>
      </c>
      <c r="F131" s="234" t="s">
        <v>169</v>
      </c>
      <c r="G131" s="235" t="s">
        <v>150</v>
      </c>
      <c r="H131" s="236">
        <v>40</v>
      </c>
      <c r="I131" s="237"/>
      <c r="J131" s="238">
        <f>ROUND(I131*H131,2)</f>
        <v>0</v>
      </c>
      <c r="K131" s="234" t="s">
        <v>151</v>
      </c>
      <c r="L131" s="239"/>
      <c r="M131" s="240" t="s">
        <v>1</v>
      </c>
      <c r="N131" s="241" t="s">
        <v>40</v>
      </c>
      <c r="O131" s="82"/>
      <c r="P131" s="228">
        <f>O131*H131</f>
        <v>0</v>
      </c>
      <c r="Q131" s="228">
        <v>0.00025</v>
      </c>
      <c r="R131" s="228">
        <f>Q131*H131</f>
        <v>0.01</v>
      </c>
      <c r="S131" s="228">
        <v>0</v>
      </c>
      <c r="T131" s="229">
        <f>S131*H131</f>
        <v>0</v>
      </c>
      <c r="AR131" s="230" t="s">
        <v>157</v>
      </c>
      <c r="AT131" s="230" t="s">
        <v>154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943</v>
      </c>
    </row>
    <row r="132" spans="2:65" s="1" customFormat="1" ht="24" customHeight="1">
      <c r="B132" s="34"/>
      <c r="C132" s="232" t="s">
        <v>722</v>
      </c>
      <c r="D132" s="232" t="s">
        <v>154</v>
      </c>
      <c r="E132" s="233" t="s">
        <v>514</v>
      </c>
      <c r="F132" s="234" t="s">
        <v>515</v>
      </c>
      <c r="G132" s="235" t="s">
        <v>150</v>
      </c>
      <c r="H132" s="236">
        <v>42</v>
      </c>
      <c r="I132" s="237"/>
      <c r="J132" s="238">
        <f>ROUND(I132*H132,2)</f>
        <v>0</v>
      </c>
      <c r="K132" s="234" t="s">
        <v>151</v>
      </c>
      <c r="L132" s="239"/>
      <c r="M132" s="240" t="s">
        <v>1</v>
      </c>
      <c r="N132" s="241" t="s">
        <v>40</v>
      </c>
      <c r="O132" s="82"/>
      <c r="P132" s="228">
        <f>O132*H132</f>
        <v>0</v>
      </c>
      <c r="Q132" s="228">
        <v>0.00023</v>
      </c>
      <c r="R132" s="228">
        <f>Q132*H132</f>
        <v>0.00966</v>
      </c>
      <c r="S132" s="228">
        <v>0</v>
      </c>
      <c r="T132" s="229">
        <f>S132*H132</f>
        <v>0</v>
      </c>
      <c r="AR132" s="230" t="s">
        <v>157</v>
      </c>
      <c r="AT132" s="230" t="s">
        <v>154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944</v>
      </c>
    </row>
    <row r="133" spans="2:65" s="1" customFormat="1" ht="24" customHeight="1">
      <c r="B133" s="34"/>
      <c r="C133" s="219" t="s">
        <v>171</v>
      </c>
      <c r="D133" s="219" t="s">
        <v>147</v>
      </c>
      <c r="E133" s="220" t="s">
        <v>172</v>
      </c>
      <c r="F133" s="221" t="s">
        <v>173</v>
      </c>
      <c r="G133" s="222" t="s">
        <v>150</v>
      </c>
      <c r="H133" s="223">
        <v>85</v>
      </c>
      <c r="I133" s="224"/>
      <c r="J133" s="225">
        <f>ROUND(I133*H133,2)</f>
        <v>0</v>
      </c>
      <c r="K133" s="221" t="s">
        <v>151</v>
      </c>
      <c r="L133" s="39"/>
      <c r="M133" s="226" t="s">
        <v>1</v>
      </c>
      <c r="N133" s="227" t="s">
        <v>40</v>
      </c>
      <c r="O133" s="82"/>
      <c r="P133" s="228">
        <f>O133*H133</f>
        <v>0</v>
      </c>
      <c r="Q133" s="228">
        <v>0.00017</v>
      </c>
      <c r="R133" s="228">
        <f>Q133*H133</f>
        <v>0.014450000000000001</v>
      </c>
      <c r="S133" s="228">
        <v>0</v>
      </c>
      <c r="T133" s="229">
        <f>S133*H133</f>
        <v>0</v>
      </c>
      <c r="AR133" s="230" t="s">
        <v>152</v>
      </c>
      <c r="AT133" s="230" t="s">
        <v>147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945</v>
      </c>
    </row>
    <row r="134" spans="2:65" s="1" customFormat="1" ht="24" customHeight="1">
      <c r="B134" s="34"/>
      <c r="C134" s="232" t="s">
        <v>946</v>
      </c>
      <c r="D134" s="232" t="s">
        <v>154</v>
      </c>
      <c r="E134" s="233" t="s">
        <v>947</v>
      </c>
      <c r="F134" s="234" t="s">
        <v>948</v>
      </c>
      <c r="G134" s="235" t="s">
        <v>150</v>
      </c>
      <c r="H134" s="236">
        <v>14</v>
      </c>
      <c r="I134" s="237"/>
      <c r="J134" s="238">
        <f>ROUND(I134*H134,2)</f>
        <v>0</v>
      </c>
      <c r="K134" s="234" t="s">
        <v>151</v>
      </c>
      <c r="L134" s="239"/>
      <c r="M134" s="240" t="s">
        <v>1</v>
      </c>
      <c r="N134" s="241" t="s">
        <v>40</v>
      </c>
      <c r="O134" s="82"/>
      <c r="P134" s="228">
        <f>O134*H134</f>
        <v>0</v>
      </c>
      <c r="Q134" s="228">
        <v>0.00174</v>
      </c>
      <c r="R134" s="228">
        <f>Q134*H134</f>
        <v>0.02436</v>
      </c>
      <c r="S134" s="228">
        <v>0</v>
      </c>
      <c r="T134" s="229">
        <f>S134*H134</f>
        <v>0</v>
      </c>
      <c r="AR134" s="230" t="s">
        <v>157</v>
      </c>
      <c r="AT134" s="230" t="s">
        <v>154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949</v>
      </c>
    </row>
    <row r="135" spans="2:65" s="1" customFormat="1" ht="24" customHeight="1">
      <c r="B135" s="34"/>
      <c r="C135" s="232" t="s">
        <v>179</v>
      </c>
      <c r="D135" s="232" t="s">
        <v>154</v>
      </c>
      <c r="E135" s="233" t="s">
        <v>180</v>
      </c>
      <c r="F135" s="234" t="s">
        <v>181</v>
      </c>
      <c r="G135" s="235" t="s">
        <v>150</v>
      </c>
      <c r="H135" s="236">
        <v>39</v>
      </c>
      <c r="I135" s="237"/>
      <c r="J135" s="238">
        <f>ROUND(I135*H135,2)</f>
        <v>0</v>
      </c>
      <c r="K135" s="234" t="s">
        <v>151</v>
      </c>
      <c r="L135" s="239"/>
      <c r="M135" s="240" t="s">
        <v>1</v>
      </c>
      <c r="N135" s="241" t="s">
        <v>40</v>
      </c>
      <c r="O135" s="82"/>
      <c r="P135" s="228">
        <f>O135*H135</f>
        <v>0</v>
      </c>
      <c r="Q135" s="228">
        <v>0.00139</v>
      </c>
      <c r="R135" s="228">
        <f>Q135*H135</f>
        <v>0.05421</v>
      </c>
      <c r="S135" s="228">
        <v>0</v>
      </c>
      <c r="T135" s="229">
        <f>S135*H135</f>
        <v>0</v>
      </c>
      <c r="AR135" s="230" t="s">
        <v>157</v>
      </c>
      <c r="AT135" s="230" t="s">
        <v>154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950</v>
      </c>
    </row>
    <row r="136" spans="2:65" s="1" customFormat="1" ht="24" customHeight="1">
      <c r="B136" s="34"/>
      <c r="C136" s="232" t="s">
        <v>183</v>
      </c>
      <c r="D136" s="232" t="s">
        <v>154</v>
      </c>
      <c r="E136" s="233" t="s">
        <v>184</v>
      </c>
      <c r="F136" s="234" t="s">
        <v>185</v>
      </c>
      <c r="G136" s="235" t="s">
        <v>150</v>
      </c>
      <c r="H136" s="236">
        <v>32</v>
      </c>
      <c r="I136" s="237"/>
      <c r="J136" s="238">
        <f>ROUND(I136*H136,2)</f>
        <v>0</v>
      </c>
      <c r="K136" s="234" t="s">
        <v>151</v>
      </c>
      <c r="L136" s="239"/>
      <c r="M136" s="240" t="s">
        <v>1</v>
      </c>
      <c r="N136" s="241" t="s">
        <v>40</v>
      </c>
      <c r="O136" s="82"/>
      <c r="P136" s="228">
        <f>O136*H136</f>
        <v>0</v>
      </c>
      <c r="Q136" s="228">
        <v>0.00083</v>
      </c>
      <c r="R136" s="228">
        <f>Q136*H136</f>
        <v>0.02656</v>
      </c>
      <c r="S136" s="228">
        <v>0</v>
      </c>
      <c r="T136" s="229">
        <f>S136*H136</f>
        <v>0</v>
      </c>
      <c r="AR136" s="230" t="s">
        <v>157</v>
      </c>
      <c r="AT136" s="230" t="s">
        <v>154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951</v>
      </c>
    </row>
    <row r="137" spans="2:65" s="1" customFormat="1" ht="24" customHeight="1">
      <c r="B137" s="34"/>
      <c r="C137" s="219" t="s">
        <v>923</v>
      </c>
      <c r="D137" s="219" t="s">
        <v>147</v>
      </c>
      <c r="E137" s="220" t="s">
        <v>188</v>
      </c>
      <c r="F137" s="221" t="s">
        <v>189</v>
      </c>
      <c r="G137" s="222" t="s">
        <v>150</v>
      </c>
      <c r="H137" s="223">
        <v>266</v>
      </c>
      <c r="I137" s="224"/>
      <c r="J137" s="225">
        <f>ROUND(I137*H137,2)</f>
        <v>0</v>
      </c>
      <c r="K137" s="221" t="s">
        <v>151</v>
      </c>
      <c r="L137" s="39"/>
      <c r="M137" s="226" t="s">
        <v>1</v>
      </c>
      <c r="N137" s="227" t="s">
        <v>40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152</v>
      </c>
      <c r="AT137" s="230" t="s">
        <v>147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152</v>
      </c>
      <c r="BM137" s="230" t="s">
        <v>952</v>
      </c>
    </row>
    <row r="138" spans="2:65" s="1" customFormat="1" ht="24" customHeight="1">
      <c r="B138" s="34"/>
      <c r="C138" s="232" t="s">
        <v>734</v>
      </c>
      <c r="D138" s="232" t="s">
        <v>154</v>
      </c>
      <c r="E138" s="233" t="s">
        <v>737</v>
      </c>
      <c r="F138" s="234" t="s">
        <v>738</v>
      </c>
      <c r="G138" s="235" t="s">
        <v>150</v>
      </c>
      <c r="H138" s="236">
        <v>38</v>
      </c>
      <c r="I138" s="237"/>
      <c r="J138" s="238">
        <f>ROUND(I138*H138,2)</f>
        <v>0</v>
      </c>
      <c r="K138" s="234" t="s">
        <v>1</v>
      </c>
      <c r="L138" s="239"/>
      <c r="M138" s="240" t="s">
        <v>1</v>
      </c>
      <c r="N138" s="241" t="s">
        <v>40</v>
      </c>
      <c r="O138" s="82"/>
      <c r="P138" s="228">
        <f>O138*H138</f>
        <v>0</v>
      </c>
      <c r="Q138" s="228">
        <v>8E-05</v>
      </c>
      <c r="R138" s="228">
        <f>Q138*H138</f>
        <v>0.00304</v>
      </c>
      <c r="S138" s="228">
        <v>0</v>
      </c>
      <c r="T138" s="229">
        <f>S138*H138</f>
        <v>0</v>
      </c>
      <c r="AR138" s="230" t="s">
        <v>157</v>
      </c>
      <c r="AT138" s="230" t="s">
        <v>154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953</v>
      </c>
    </row>
    <row r="139" spans="2:65" s="1" customFormat="1" ht="24" customHeight="1">
      <c r="B139" s="34"/>
      <c r="C139" s="232" t="s">
        <v>736</v>
      </c>
      <c r="D139" s="232" t="s">
        <v>154</v>
      </c>
      <c r="E139" s="233" t="s">
        <v>741</v>
      </c>
      <c r="F139" s="234" t="s">
        <v>742</v>
      </c>
      <c r="G139" s="235" t="s">
        <v>150</v>
      </c>
      <c r="H139" s="236">
        <v>38</v>
      </c>
      <c r="I139" s="237"/>
      <c r="J139" s="238">
        <f>ROUND(I139*H139,2)</f>
        <v>0</v>
      </c>
      <c r="K139" s="234" t="s">
        <v>151</v>
      </c>
      <c r="L139" s="239"/>
      <c r="M139" s="240" t="s">
        <v>1</v>
      </c>
      <c r="N139" s="241" t="s">
        <v>40</v>
      </c>
      <c r="O139" s="82"/>
      <c r="P139" s="228">
        <f>O139*H139</f>
        <v>0</v>
      </c>
      <c r="Q139" s="228">
        <v>9E-05</v>
      </c>
      <c r="R139" s="228">
        <f>Q139*H139</f>
        <v>0.0034200000000000003</v>
      </c>
      <c r="S139" s="228">
        <v>0</v>
      </c>
      <c r="T139" s="229">
        <f>S139*H139</f>
        <v>0</v>
      </c>
      <c r="AR139" s="230" t="s">
        <v>157</v>
      </c>
      <c r="AT139" s="230" t="s">
        <v>154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152</v>
      </c>
      <c r="BM139" s="230" t="s">
        <v>954</v>
      </c>
    </row>
    <row r="140" spans="2:65" s="1" customFormat="1" ht="24" customHeight="1">
      <c r="B140" s="34"/>
      <c r="C140" s="232" t="s">
        <v>740</v>
      </c>
      <c r="D140" s="232" t="s">
        <v>154</v>
      </c>
      <c r="E140" s="233" t="s">
        <v>745</v>
      </c>
      <c r="F140" s="234" t="s">
        <v>746</v>
      </c>
      <c r="G140" s="235" t="s">
        <v>150</v>
      </c>
      <c r="H140" s="236">
        <v>26</v>
      </c>
      <c r="I140" s="237"/>
      <c r="J140" s="238">
        <f>ROUND(I140*H140,2)</f>
        <v>0</v>
      </c>
      <c r="K140" s="234" t="s">
        <v>1</v>
      </c>
      <c r="L140" s="239"/>
      <c r="M140" s="240" t="s">
        <v>1</v>
      </c>
      <c r="N140" s="241" t="s">
        <v>40</v>
      </c>
      <c r="O140" s="82"/>
      <c r="P140" s="228">
        <f>O140*H140</f>
        <v>0</v>
      </c>
      <c r="Q140" s="228">
        <v>0.00014</v>
      </c>
      <c r="R140" s="228">
        <f>Q140*H140</f>
        <v>0.0036399999999999996</v>
      </c>
      <c r="S140" s="228">
        <v>0</v>
      </c>
      <c r="T140" s="229">
        <f>S140*H140</f>
        <v>0</v>
      </c>
      <c r="AR140" s="230" t="s">
        <v>157</v>
      </c>
      <c r="AT140" s="230" t="s">
        <v>154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955</v>
      </c>
    </row>
    <row r="141" spans="2:65" s="1" customFormat="1" ht="24" customHeight="1">
      <c r="B141" s="34"/>
      <c r="C141" s="232" t="s">
        <v>744</v>
      </c>
      <c r="D141" s="232" t="s">
        <v>154</v>
      </c>
      <c r="E141" s="233" t="s">
        <v>749</v>
      </c>
      <c r="F141" s="234" t="s">
        <v>750</v>
      </c>
      <c r="G141" s="235" t="s">
        <v>150</v>
      </c>
      <c r="H141" s="236">
        <v>26</v>
      </c>
      <c r="I141" s="237"/>
      <c r="J141" s="238">
        <f>ROUND(I141*H141,2)</f>
        <v>0</v>
      </c>
      <c r="K141" s="234" t="s">
        <v>151</v>
      </c>
      <c r="L141" s="239"/>
      <c r="M141" s="240" t="s">
        <v>1</v>
      </c>
      <c r="N141" s="241" t="s">
        <v>40</v>
      </c>
      <c r="O141" s="82"/>
      <c r="P141" s="228">
        <f>O141*H141</f>
        <v>0</v>
      </c>
      <c r="Q141" s="228">
        <v>0.00024</v>
      </c>
      <c r="R141" s="228">
        <f>Q141*H141</f>
        <v>0.00624</v>
      </c>
      <c r="S141" s="228">
        <v>0</v>
      </c>
      <c r="T141" s="229">
        <f>S141*H141</f>
        <v>0</v>
      </c>
      <c r="AR141" s="230" t="s">
        <v>157</v>
      </c>
      <c r="AT141" s="230" t="s">
        <v>154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956</v>
      </c>
    </row>
    <row r="142" spans="2:65" s="1" customFormat="1" ht="24" customHeight="1">
      <c r="B142" s="34"/>
      <c r="C142" s="232" t="s">
        <v>869</v>
      </c>
      <c r="D142" s="232" t="s">
        <v>154</v>
      </c>
      <c r="E142" s="233" t="s">
        <v>753</v>
      </c>
      <c r="F142" s="234" t="s">
        <v>754</v>
      </c>
      <c r="G142" s="235" t="s">
        <v>150</v>
      </c>
      <c r="H142" s="236">
        <v>18</v>
      </c>
      <c r="I142" s="237"/>
      <c r="J142" s="238">
        <f>ROUND(I142*H142,2)</f>
        <v>0</v>
      </c>
      <c r="K142" s="234" t="s">
        <v>151</v>
      </c>
      <c r="L142" s="239"/>
      <c r="M142" s="240" t="s">
        <v>1</v>
      </c>
      <c r="N142" s="241" t="s">
        <v>40</v>
      </c>
      <c r="O142" s="82"/>
      <c r="P142" s="228">
        <f>O142*H142</f>
        <v>0</v>
      </c>
      <c r="Q142" s="228">
        <v>0.00015</v>
      </c>
      <c r="R142" s="228">
        <f>Q142*H142</f>
        <v>0.0026999999999999997</v>
      </c>
      <c r="S142" s="228">
        <v>0</v>
      </c>
      <c r="T142" s="229">
        <f>S142*H142</f>
        <v>0</v>
      </c>
      <c r="AR142" s="230" t="s">
        <v>157</v>
      </c>
      <c r="AT142" s="230" t="s">
        <v>154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152</v>
      </c>
      <c r="BM142" s="230" t="s">
        <v>957</v>
      </c>
    </row>
    <row r="143" spans="2:65" s="1" customFormat="1" ht="24" customHeight="1">
      <c r="B143" s="34"/>
      <c r="C143" s="232" t="s">
        <v>752</v>
      </c>
      <c r="D143" s="232" t="s">
        <v>154</v>
      </c>
      <c r="E143" s="233" t="s">
        <v>757</v>
      </c>
      <c r="F143" s="234" t="s">
        <v>758</v>
      </c>
      <c r="G143" s="235" t="s">
        <v>150</v>
      </c>
      <c r="H143" s="236">
        <v>18</v>
      </c>
      <c r="I143" s="237"/>
      <c r="J143" s="238">
        <f>ROUND(I143*H143,2)</f>
        <v>0</v>
      </c>
      <c r="K143" s="234" t="s">
        <v>151</v>
      </c>
      <c r="L143" s="239"/>
      <c r="M143" s="240" t="s">
        <v>1</v>
      </c>
      <c r="N143" s="241" t="s">
        <v>40</v>
      </c>
      <c r="O143" s="82"/>
      <c r="P143" s="228">
        <f>O143*H143</f>
        <v>0</v>
      </c>
      <c r="Q143" s="228">
        <v>0.00028</v>
      </c>
      <c r="R143" s="228">
        <f>Q143*H143</f>
        <v>0.005039999999999999</v>
      </c>
      <c r="S143" s="228">
        <v>0</v>
      </c>
      <c r="T143" s="229">
        <f>S143*H143</f>
        <v>0</v>
      </c>
      <c r="AR143" s="230" t="s">
        <v>157</v>
      </c>
      <c r="AT143" s="230" t="s">
        <v>154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958</v>
      </c>
    </row>
    <row r="144" spans="2:65" s="1" customFormat="1" ht="24" customHeight="1">
      <c r="B144" s="34"/>
      <c r="C144" s="232" t="s">
        <v>756</v>
      </c>
      <c r="D144" s="232" t="s">
        <v>154</v>
      </c>
      <c r="E144" s="233" t="s">
        <v>761</v>
      </c>
      <c r="F144" s="234" t="s">
        <v>762</v>
      </c>
      <c r="G144" s="235" t="s">
        <v>150</v>
      </c>
      <c r="H144" s="236">
        <v>5</v>
      </c>
      <c r="I144" s="237"/>
      <c r="J144" s="238">
        <f>ROUND(I144*H144,2)</f>
        <v>0</v>
      </c>
      <c r="K144" s="234" t="s">
        <v>151</v>
      </c>
      <c r="L144" s="239"/>
      <c r="M144" s="240" t="s">
        <v>1</v>
      </c>
      <c r="N144" s="241" t="s">
        <v>40</v>
      </c>
      <c r="O144" s="82"/>
      <c r="P144" s="228">
        <f>O144*H144</f>
        <v>0</v>
      </c>
      <c r="Q144" s="228">
        <v>0.00014</v>
      </c>
      <c r="R144" s="228">
        <f>Q144*H144</f>
        <v>0.0006999999999999999</v>
      </c>
      <c r="S144" s="228">
        <v>0</v>
      </c>
      <c r="T144" s="229">
        <f>S144*H144</f>
        <v>0</v>
      </c>
      <c r="AR144" s="230" t="s">
        <v>157</v>
      </c>
      <c r="AT144" s="230" t="s">
        <v>154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959</v>
      </c>
    </row>
    <row r="145" spans="2:65" s="1" customFormat="1" ht="24" customHeight="1">
      <c r="B145" s="34"/>
      <c r="C145" s="232" t="s">
        <v>760</v>
      </c>
      <c r="D145" s="232" t="s">
        <v>154</v>
      </c>
      <c r="E145" s="233" t="s">
        <v>765</v>
      </c>
      <c r="F145" s="234" t="s">
        <v>766</v>
      </c>
      <c r="G145" s="235" t="s">
        <v>150</v>
      </c>
      <c r="H145" s="236">
        <v>5</v>
      </c>
      <c r="I145" s="237"/>
      <c r="J145" s="238">
        <f>ROUND(I145*H145,2)</f>
        <v>0</v>
      </c>
      <c r="K145" s="234" t="s">
        <v>151</v>
      </c>
      <c r="L145" s="239"/>
      <c r="M145" s="240" t="s">
        <v>1</v>
      </c>
      <c r="N145" s="241" t="s">
        <v>40</v>
      </c>
      <c r="O145" s="82"/>
      <c r="P145" s="228">
        <f>O145*H145</f>
        <v>0</v>
      </c>
      <c r="Q145" s="228">
        <v>0.00021</v>
      </c>
      <c r="R145" s="228">
        <f>Q145*H145</f>
        <v>0.0010500000000000002</v>
      </c>
      <c r="S145" s="228">
        <v>0</v>
      </c>
      <c r="T145" s="229">
        <f>S145*H145</f>
        <v>0</v>
      </c>
      <c r="AR145" s="230" t="s">
        <v>157</v>
      </c>
      <c r="AT145" s="230" t="s">
        <v>154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960</v>
      </c>
    </row>
    <row r="146" spans="2:65" s="1" customFormat="1" ht="24" customHeight="1">
      <c r="B146" s="34"/>
      <c r="C146" s="232" t="s">
        <v>764</v>
      </c>
      <c r="D146" s="232" t="s">
        <v>154</v>
      </c>
      <c r="E146" s="233" t="s">
        <v>961</v>
      </c>
      <c r="F146" s="234" t="s">
        <v>962</v>
      </c>
      <c r="G146" s="235" t="s">
        <v>150</v>
      </c>
      <c r="H146" s="236">
        <v>37</v>
      </c>
      <c r="I146" s="237"/>
      <c r="J146" s="238">
        <f>ROUND(I146*H146,2)</f>
        <v>0</v>
      </c>
      <c r="K146" s="234" t="s">
        <v>151</v>
      </c>
      <c r="L146" s="239"/>
      <c r="M146" s="240" t="s">
        <v>1</v>
      </c>
      <c r="N146" s="241" t="s">
        <v>40</v>
      </c>
      <c r="O146" s="82"/>
      <c r="P146" s="228">
        <f>O146*H146</f>
        <v>0</v>
      </c>
      <c r="Q146" s="228">
        <v>9E-05</v>
      </c>
      <c r="R146" s="228">
        <f>Q146*H146</f>
        <v>0.00333</v>
      </c>
      <c r="S146" s="228">
        <v>0</v>
      </c>
      <c r="T146" s="229">
        <f>S146*H146</f>
        <v>0</v>
      </c>
      <c r="AR146" s="230" t="s">
        <v>157</v>
      </c>
      <c r="AT146" s="230" t="s">
        <v>154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963</v>
      </c>
    </row>
    <row r="147" spans="2:65" s="1" customFormat="1" ht="24" customHeight="1">
      <c r="B147" s="34"/>
      <c r="C147" s="232" t="s">
        <v>867</v>
      </c>
      <c r="D147" s="232" t="s">
        <v>154</v>
      </c>
      <c r="E147" s="233" t="s">
        <v>964</v>
      </c>
      <c r="F147" s="234" t="s">
        <v>965</v>
      </c>
      <c r="G147" s="235" t="s">
        <v>150</v>
      </c>
      <c r="H147" s="236">
        <v>37</v>
      </c>
      <c r="I147" s="237"/>
      <c r="J147" s="238">
        <f>ROUND(I147*H147,2)</f>
        <v>0</v>
      </c>
      <c r="K147" s="234" t="s">
        <v>1</v>
      </c>
      <c r="L147" s="239"/>
      <c r="M147" s="240" t="s">
        <v>1</v>
      </c>
      <c r="N147" s="241" t="s">
        <v>40</v>
      </c>
      <c r="O147" s="82"/>
      <c r="P147" s="228">
        <f>O147*H147</f>
        <v>0</v>
      </c>
      <c r="Q147" s="228">
        <v>0.00028</v>
      </c>
      <c r="R147" s="228">
        <f>Q147*H147</f>
        <v>0.01036</v>
      </c>
      <c r="S147" s="228">
        <v>0</v>
      </c>
      <c r="T147" s="229">
        <f>S147*H147</f>
        <v>0</v>
      </c>
      <c r="AR147" s="230" t="s">
        <v>157</v>
      </c>
      <c r="AT147" s="230" t="s">
        <v>154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966</v>
      </c>
    </row>
    <row r="148" spans="2:65" s="1" customFormat="1" ht="24" customHeight="1">
      <c r="B148" s="34"/>
      <c r="C148" s="232" t="s">
        <v>925</v>
      </c>
      <c r="D148" s="232" t="s">
        <v>154</v>
      </c>
      <c r="E148" s="233" t="s">
        <v>765</v>
      </c>
      <c r="F148" s="234" t="s">
        <v>766</v>
      </c>
      <c r="G148" s="235" t="s">
        <v>150</v>
      </c>
      <c r="H148" s="236">
        <v>9</v>
      </c>
      <c r="I148" s="237"/>
      <c r="J148" s="238">
        <f>ROUND(I148*H148,2)</f>
        <v>0</v>
      </c>
      <c r="K148" s="234" t="s">
        <v>151</v>
      </c>
      <c r="L148" s="239"/>
      <c r="M148" s="240" t="s">
        <v>1</v>
      </c>
      <c r="N148" s="241" t="s">
        <v>40</v>
      </c>
      <c r="O148" s="82"/>
      <c r="P148" s="228">
        <f>O148*H148</f>
        <v>0</v>
      </c>
      <c r="Q148" s="228">
        <v>0.00021</v>
      </c>
      <c r="R148" s="228">
        <f>Q148*H148</f>
        <v>0.0018900000000000002</v>
      </c>
      <c r="S148" s="228">
        <v>0</v>
      </c>
      <c r="T148" s="229">
        <f>S148*H148</f>
        <v>0</v>
      </c>
      <c r="AR148" s="230" t="s">
        <v>157</v>
      </c>
      <c r="AT148" s="230" t="s">
        <v>154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967</v>
      </c>
    </row>
    <row r="149" spans="2:65" s="1" customFormat="1" ht="24" customHeight="1">
      <c r="B149" s="34"/>
      <c r="C149" s="232" t="s">
        <v>832</v>
      </c>
      <c r="D149" s="232" t="s">
        <v>154</v>
      </c>
      <c r="E149" s="233" t="s">
        <v>968</v>
      </c>
      <c r="F149" s="234" t="s">
        <v>969</v>
      </c>
      <c r="G149" s="235" t="s">
        <v>150</v>
      </c>
      <c r="H149" s="236">
        <v>9</v>
      </c>
      <c r="I149" s="237"/>
      <c r="J149" s="238">
        <f>ROUND(I149*H149,2)</f>
        <v>0</v>
      </c>
      <c r="K149" s="234" t="s">
        <v>151</v>
      </c>
      <c r="L149" s="239"/>
      <c r="M149" s="240" t="s">
        <v>1</v>
      </c>
      <c r="N149" s="241" t="s">
        <v>40</v>
      </c>
      <c r="O149" s="82"/>
      <c r="P149" s="228">
        <f>O149*H149</f>
        <v>0</v>
      </c>
      <c r="Q149" s="228">
        <v>0.00035</v>
      </c>
      <c r="R149" s="228">
        <f>Q149*H149</f>
        <v>0.00315</v>
      </c>
      <c r="S149" s="228">
        <v>0</v>
      </c>
      <c r="T149" s="229">
        <f>S149*H149</f>
        <v>0</v>
      </c>
      <c r="AR149" s="230" t="s">
        <v>157</v>
      </c>
      <c r="AT149" s="230" t="s">
        <v>154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970</v>
      </c>
    </row>
    <row r="150" spans="2:65" s="1" customFormat="1" ht="24" customHeight="1">
      <c r="B150" s="34"/>
      <c r="C150" s="219" t="s">
        <v>774</v>
      </c>
      <c r="D150" s="219" t="s">
        <v>147</v>
      </c>
      <c r="E150" s="220" t="s">
        <v>188</v>
      </c>
      <c r="F150" s="221" t="s">
        <v>189</v>
      </c>
      <c r="G150" s="222" t="s">
        <v>150</v>
      </c>
      <c r="H150" s="223">
        <v>157</v>
      </c>
      <c r="I150" s="224"/>
      <c r="J150" s="225">
        <f>ROUND(I150*H150,2)</f>
        <v>0</v>
      </c>
      <c r="K150" s="221" t="s">
        <v>151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152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152</v>
      </c>
      <c r="BM150" s="230" t="s">
        <v>971</v>
      </c>
    </row>
    <row r="151" spans="2:65" s="1" customFormat="1" ht="16.5" customHeight="1">
      <c r="B151" s="34"/>
      <c r="C151" s="219" t="s">
        <v>796</v>
      </c>
      <c r="D151" s="219" t="s">
        <v>147</v>
      </c>
      <c r="E151" s="220" t="s">
        <v>557</v>
      </c>
      <c r="F151" s="221" t="s">
        <v>558</v>
      </c>
      <c r="G151" s="222" t="s">
        <v>150</v>
      </c>
      <c r="H151" s="223">
        <v>48</v>
      </c>
      <c r="I151" s="224"/>
      <c r="J151" s="225">
        <f>ROUND(I151*H151,2)</f>
        <v>0</v>
      </c>
      <c r="K151" s="221" t="s">
        <v>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972</v>
      </c>
    </row>
    <row r="152" spans="2:65" s="1" customFormat="1" ht="16.5" customHeight="1">
      <c r="B152" s="34"/>
      <c r="C152" s="219" t="s">
        <v>842</v>
      </c>
      <c r="D152" s="219" t="s">
        <v>147</v>
      </c>
      <c r="E152" s="220" t="s">
        <v>770</v>
      </c>
      <c r="F152" s="221" t="s">
        <v>771</v>
      </c>
      <c r="G152" s="222" t="s">
        <v>312</v>
      </c>
      <c r="H152" s="223">
        <v>14</v>
      </c>
      <c r="I152" s="224"/>
      <c r="J152" s="225">
        <f>ROUND(I152*H152,2)</f>
        <v>0</v>
      </c>
      <c r="K152" s="221" t="s">
        <v>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973</v>
      </c>
    </row>
    <row r="153" spans="2:65" s="1" customFormat="1" ht="16.5" customHeight="1">
      <c r="B153" s="34"/>
      <c r="C153" s="219" t="s">
        <v>860</v>
      </c>
      <c r="D153" s="219" t="s">
        <v>147</v>
      </c>
      <c r="E153" s="220" t="s">
        <v>561</v>
      </c>
      <c r="F153" s="221" t="s">
        <v>562</v>
      </c>
      <c r="G153" s="222" t="s">
        <v>150</v>
      </c>
      <c r="H153" s="223">
        <v>22</v>
      </c>
      <c r="I153" s="224"/>
      <c r="J153" s="225">
        <f>ROUND(I153*H153,2)</f>
        <v>0</v>
      </c>
      <c r="K153" s="221" t="s">
        <v>1</v>
      </c>
      <c r="L153" s="39"/>
      <c r="M153" s="226" t="s">
        <v>1</v>
      </c>
      <c r="N153" s="227" t="s">
        <v>40</v>
      </c>
      <c r="O153" s="8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152</v>
      </c>
      <c r="AT153" s="230" t="s">
        <v>147</v>
      </c>
      <c r="AU153" s="230" t="s">
        <v>85</v>
      </c>
      <c r="AY153" s="13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83</v>
      </c>
      <c r="BK153" s="231">
        <f>ROUND(I153*H153,2)</f>
        <v>0</v>
      </c>
      <c r="BL153" s="13" t="s">
        <v>152</v>
      </c>
      <c r="BM153" s="230" t="s">
        <v>974</v>
      </c>
    </row>
    <row r="154" spans="2:65" s="1" customFormat="1" ht="16.5" customHeight="1">
      <c r="B154" s="34"/>
      <c r="C154" s="219" t="s">
        <v>840</v>
      </c>
      <c r="D154" s="219" t="s">
        <v>147</v>
      </c>
      <c r="E154" s="220" t="s">
        <v>192</v>
      </c>
      <c r="F154" s="221" t="s">
        <v>193</v>
      </c>
      <c r="G154" s="222" t="s">
        <v>150</v>
      </c>
      <c r="H154" s="223">
        <v>34</v>
      </c>
      <c r="I154" s="224"/>
      <c r="J154" s="225">
        <f>ROUND(I154*H154,2)</f>
        <v>0</v>
      </c>
      <c r="K154" s="221" t="s">
        <v>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194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194</v>
      </c>
      <c r="BM154" s="230" t="s">
        <v>975</v>
      </c>
    </row>
    <row r="155" spans="2:65" s="1" customFormat="1" ht="16.5" customHeight="1">
      <c r="B155" s="34"/>
      <c r="C155" s="219" t="s">
        <v>846</v>
      </c>
      <c r="D155" s="219" t="s">
        <v>147</v>
      </c>
      <c r="E155" s="220" t="s">
        <v>976</v>
      </c>
      <c r="F155" s="221" t="s">
        <v>977</v>
      </c>
      <c r="G155" s="222" t="s">
        <v>150</v>
      </c>
      <c r="H155" s="223">
        <v>39</v>
      </c>
      <c r="I155" s="224"/>
      <c r="J155" s="225">
        <f>ROUND(I155*H155,2)</f>
        <v>0</v>
      </c>
      <c r="K155" s="221" t="s">
        <v>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194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194</v>
      </c>
      <c r="BM155" s="230" t="s">
        <v>978</v>
      </c>
    </row>
    <row r="156" spans="2:65" s="1" customFormat="1" ht="24" customHeight="1">
      <c r="B156" s="34"/>
      <c r="C156" s="219" t="s">
        <v>979</v>
      </c>
      <c r="D156" s="219" t="s">
        <v>147</v>
      </c>
      <c r="E156" s="220" t="s">
        <v>197</v>
      </c>
      <c r="F156" s="221" t="s">
        <v>198</v>
      </c>
      <c r="G156" s="222" t="s">
        <v>199</v>
      </c>
      <c r="H156" s="223">
        <v>0.348</v>
      </c>
      <c r="I156" s="224"/>
      <c r="J156" s="225">
        <f>ROUND(I156*H156,2)</f>
        <v>0</v>
      </c>
      <c r="K156" s="221" t="s">
        <v>151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980</v>
      </c>
    </row>
    <row r="157" spans="2:65" s="1" customFormat="1" ht="24" customHeight="1">
      <c r="B157" s="34"/>
      <c r="C157" s="219" t="s">
        <v>584</v>
      </c>
      <c r="D157" s="219" t="s">
        <v>147</v>
      </c>
      <c r="E157" s="220" t="s">
        <v>202</v>
      </c>
      <c r="F157" s="221" t="s">
        <v>203</v>
      </c>
      <c r="G157" s="222" t="s">
        <v>199</v>
      </c>
      <c r="H157" s="223">
        <v>0.348</v>
      </c>
      <c r="I157" s="224"/>
      <c r="J157" s="225">
        <f>ROUND(I157*H157,2)</f>
        <v>0</v>
      </c>
      <c r="K157" s="221" t="s">
        <v>151</v>
      </c>
      <c r="L157" s="39"/>
      <c r="M157" s="226" t="s">
        <v>1</v>
      </c>
      <c r="N157" s="227" t="s">
        <v>40</v>
      </c>
      <c r="O157" s="8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152</v>
      </c>
      <c r="AT157" s="230" t="s">
        <v>147</v>
      </c>
      <c r="AU157" s="230" t="s">
        <v>85</v>
      </c>
      <c r="AY157" s="13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83</v>
      </c>
      <c r="BK157" s="231">
        <f>ROUND(I157*H157,2)</f>
        <v>0</v>
      </c>
      <c r="BL157" s="13" t="s">
        <v>152</v>
      </c>
      <c r="BM157" s="230" t="s">
        <v>981</v>
      </c>
    </row>
    <row r="158" spans="2:63" s="11" customFormat="1" ht="22.8" customHeight="1">
      <c r="B158" s="203"/>
      <c r="C158" s="204"/>
      <c r="D158" s="205" t="s">
        <v>74</v>
      </c>
      <c r="E158" s="217" t="s">
        <v>205</v>
      </c>
      <c r="F158" s="217" t="s">
        <v>206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SUM(P159:P168)</f>
        <v>0</v>
      </c>
      <c r="Q158" s="211"/>
      <c r="R158" s="212">
        <f>SUM(R159:R168)</f>
        <v>0</v>
      </c>
      <c r="S158" s="211"/>
      <c r="T158" s="213">
        <f>SUM(T159:T168)</f>
        <v>1.8635099999999996</v>
      </c>
      <c r="AR158" s="214" t="s">
        <v>83</v>
      </c>
      <c r="AT158" s="215" t="s">
        <v>74</v>
      </c>
      <c r="AU158" s="215" t="s">
        <v>83</v>
      </c>
      <c r="AY158" s="214" t="s">
        <v>144</v>
      </c>
      <c r="BK158" s="216">
        <f>SUM(BK159:BK168)</f>
        <v>0</v>
      </c>
    </row>
    <row r="159" spans="2:65" s="1" customFormat="1" ht="24" customHeight="1">
      <c r="B159" s="34"/>
      <c r="C159" s="219" t="s">
        <v>465</v>
      </c>
      <c r="D159" s="219" t="s">
        <v>147</v>
      </c>
      <c r="E159" s="220" t="s">
        <v>569</v>
      </c>
      <c r="F159" s="221" t="s">
        <v>570</v>
      </c>
      <c r="G159" s="222" t="s">
        <v>150</v>
      </c>
      <c r="H159" s="223">
        <v>207</v>
      </c>
      <c r="I159" s="224"/>
      <c r="J159" s="225">
        <f>ROUND(I159*H159,2)</f>
        <v>0</v>
      </c>
      <c r="K159" s="221" t="s">
        <v>151</v>
      </c>
      <c r="L159" s="39"/>
      <c r="M159" s="226" t="s">
        <v>1</v>
      </c>
      <c r="N159" s="227" t="s">
        <v>40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0.00213</v>
      </c>
      <c r="T159" s="229">
        <f>S159*H159</f>
        <v>0.44090999999999997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982</v>
      </c>
    </row>
    <row r="160" spans="2:65" s="1" customFormat="1" ht="24" customHeight="1">
      <c r="B160" s="34"/>
      <c r="C160" s="219" t="s">
        <v>468</v>
      </c>
      <c r="D160" s="219" t="s">
        <v>147</v>
      </c>
      <c r="E160" s="220" t="s">
        <v>572</v>
      </c>
      <c r="F160" s="221" t="s">
        <v>573</v>
      </c>
      <c r="G160" s="222" t="s">
        <v>150</v>
      </c>
      <c r="H160" s="223">
        <v>89</v>
      </c>
      <c r="I160" s="224"/>
      <c r="J160" s="225">
        <f>ROUND(I160*H160,2)</f>
        <v>0</v>
      </c>
      <c r="K160" s="221" t="s">
        <v>151</v>
      </c>
      <c r="L160" s="39"/>
      <c r="M160" s="226" t="s">
        <v>1</v>
      </c>
      <c r="N160" s="227" t="s">
        <v>40</v>
      </c>
      <c r="O160" s="82"/>
      <c r="P160" s="228">
        <f>O160*H160</f>
        <v>0</v>
      </c>
      <c r="Q160" s="228">
        <v>0</v>
      </c>
      <c r="R160" s="228">
        <f>Q160*H160</f>
        <v>0</v>
      </c>
      <c r="S160" s="228">
        <v>0.00497</v>
      </c>
      <c r="T160" s="229">
        <f>S160*H160</f>
        <v>0.44232999999999995</v>
      </c>
      <c r="AR160" s="230" t="s">
        <v>152</v>
      </c>
      <c r="AT160" s="230" t="s">
        <v>147</v>
      </c>
      <c r="AU160" s="230" t="s">
        <v>85</v>
      </c>
      <c r="AY160" s="13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83</v>
      </c>
      <c r="BK160" s="231">
        <f>ROUND(I160*H160,2)</f>
        <v>0</v>
      </c>
      <c r="BL160" s="13" t="s">
        <v>152</v>
      </c>
      <c r="BM160" s="230" t="s">
        <v>983</v>
      </c>
    </row>
    <row r="161" spans="2:65" s="1" customFormat="1" ht="24" customHeight="1">
      <c r="B161" s="34"/>
      <c r="C161" s="219" t="s">
        <v>191</v>
      </c>
      <c r="D161" s="219" t="s">
        <v>147</v>
      </c>
      <c r="E161" s="220" t="s">
        <v>208</v>
      </c>
      <c r="F161" s="221" t="s">
        <v>209</v>
      </c>
      <c r="G161" s="222" t="s">
        <v>150</v>
      </c>
      <c r="H161" s="223">
        <v>68</v>
      </c>
      <c r="I161" s="224"/>
      <c r="J161" s="225">
        <f>ROUND(I161*H161,2)</f>
        <v>0</v>
      </c>
      <c r="K161" s="221" t="s">
        <v>151</v>
      </c>
      <c r="L161" s="39"/>
      <c r="M161" s="226" t="s">
        <v>1</v>
      </c>
      <c r="N161" s="227" t="s">
        <v>40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0.0067</v>
      </c>
      <c r="T161" s="229">
        <f>S161*H161</f>
        <v>0.4556</v>
      </c>
      <c r="AR161" s="230" t="s">
        <v>152</v>
      </c>
      <c r="AT161" s="230" t="s">
        <v>147</v>
      </c>
      <c r="AU161" s="230" t="s">
        <v>85</v>
      </c>
      <c r="AY161" s="13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83</v>
      </c>
      <c r="BK161" s="231">
        <f>ROUND(I161*H161,2)</f>
        <v>0</v>
      </c>
      <c r="BL161" s="13" t="s">
        <v>152</v>
      </c>
      <c r="BM161" s="230" t="s">
        <v>984</v>
      </c>
    </row>
    <row r="162" spans="2:65" s="1" customFormat="1" ht="24" customHeight="1">
      <c r="B162" s="34"/>
      <c r="C162" s="219" t="s">
        <v>683</v>
      </c>
      <c r="D162" s="219" t="s">
        <v>147</v>
      </c>
      <c r="E162" s="220" t="s">
        <v>985</v>
      </c>
      <c r="F162" s="221" t="s">
        <v>986</v>
      </c>
      <c r="G162" s="222" t="s">
        <v>150</v>
      </c>
      <c r="H162" s="223">
        <v>48</v>
      </c>
      <c r="I162" s="224"/>
      <c r="J162" s="225">
        <f>ROUND(I162*H162,2)</f>
        <v>0</v>
      </c>
      <c r="K162" s="221" t="s">
        <v>151</v>
      </c>
      <c r="L162" s="39"/>
      <c r="M162" s="226" t="s">
        <v>1</v>
      </c>
      <c r="N162" s="227" t="s">
        <v>40</v>
      </c>
      <c r="O162" s="82"/>
      <c r="P162" s="228">
        <f>O162*H162</f>
        <v>0</v>
      </c>
      <c r="Q162" s="228">
        <v>0</v>
      </c>
      <c r="R162" s="228">
        <f>Q162*H162</f>
        <v>0</v>
      </c>
      <c r="S162" s="228">
        <v>0.00959</v>
      </c>
      <c r="T162" s="229">
        <f>S162*H162</f>
        <v>0.46031999999999995</v>
      </c>
      <c r="AR162" s="230" t="s">
        <v>152</v>
      </c>
      <c r="AT162" s="230" t="s">
        <v>147</v>
      </c>
      <c r="AU162" s="230" t="s">
        <v>85</v>
      </c>
      <c r="AY162" s="13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83</v>
      </c>
      <c r="BK162" s="231">
        <f>ROUND(I162*H162,2)</f>
        <v>0</v>
      </c>
      <c r="BL162" s="13" t="s">
        <v>152</v>
      </c>
      <c r="BM162" s="230" t="s">
        <v>987</v>
      </c>
    </row>
    <row r="163" spans="2:65" s="1" customFormat="1" ht="16.5" customHeight="1">
      <c r="B163" s="34"/>
      <c r="C163" s="219" t="s">
        <v>8</v>
      </c>
      <c r="D163" s="219" t="s">
        <v>147</v>
      </c>
      <c r="E163" s="220" t="s">
        <v>576</v>
      </c>
      <c r="F163" s="221" t="s">
        <v>577</v>
      </c>
      <c r="G163" s="222" t="s">
        <v>214</v>
      </c>
      <c r="H163" s="223">
        <v>26</v>
      </c>
      <c r="I163" s="224"/>
      <c r="J163" s="225">
        <f>ROUND(I163*H163,2)</f>
        <v>0</v>
      </c>
      <c r="K163" s="221" t="s">
        <v>151</v>
      </c>
      <c r="L163" s="39"/>
      <c r="M163" s="226" t="s">
        <v>1</v>
      </c>
      <c r="N163" s="227" t="s">
        <v>40</v>
      </c>
      <c r="O163" s="82"/>
      <c r="P163" s="228">
        <f>O163*H163</f>
        <v>0</v>
      </c>
      <c r="Q163" s="228">
        <v>0</v>
      </c>
      <c r="R163" s="228">
        <f>Q163*H163</f>
        <v>0</v>
      </c>
      <c r="S163" s="228">
        <v>0.00053</v>
      </c>
      <c r="T163" s="229">
        <f>S163*H163</f>
        <v>0.013779999999999999</v>
      </c>
      <c r="AR163" s="230" t="s">
        <v>152</v>
      </c>
      <c r="AT163" s="230" t="s">
        <v>147</v>
      </c>
      <c r="AU163" s="230" t="s">
        <v>85</v>
      </c>
      <c r="AY163" s="13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83</v>
      </c>
      <c r="BK163" s="231">
        <f>ROUND(I163*H163,2)</f>
        <v>0</v>
      </c>
      <c r="BL163" s="13" t="s">
        <v>152</v>
      </c>
      <c r="BM163" s="230" t="s">
        <v>988</v>
      </c>
    </row>
    <row r="164" spans="2:65" s="1" customFormat="1" ht="16.5" customHeight="1">
      <c r="B164" s="34"/>
      <c r="C164" s="219" t="s">
        <v>152</v>
      </c>
      <c r="D164" s="219" t="s">
        <v>147</v>
      </c>
      <c r="E164" s="220" t="s">
        <v>579</v>
      </c>
      <c r="F164" s="221" t="s">
        <v>580</v>
      </c>
      <c r="G164" s="222" t="s">
        <v>214</v>
      </c>
      <c r="H164" s="223">
        <v>19</v>
      </c>
      <c r="I164" s="224"/>
      <c r="J164" s="225">
        <f>ROUND(I164*H164,2)</f>
        <v>0</v>
      </c>
      <c r="K164" s="221" t="s">
        <v>151</v>
      </c>
      <c r="L164" s="39"/>
      <c r="M164" s="226" t="s">
        <v>1</v>
      </c>
      <c r="N164" s="227" t="s">
        <v>40</v>
      </c>
      <c r="O164" s="82"/>
      <c r="P164" s="228">
        <f>O164*H164</f>
        <v>0</v>
      </c>
      <c r="Q164" s="228">
        <v>0</v>
      </c>
      <c r="R164" s="228">
        <f>Q164*H164</f>
        <v>0</v>
      </c>
      <c r="S164" s="228">
        <v>0.00123</v>
      </c>
      <c r="T164" s="229">
        <f>S164*H164</f>
        <v>0.02337</v>
      </c>
      <c r="AR164" s="230" t="s">
        <v>152</v>
      </c>
      <c r="AT164" s="230" t="s">
        <v>147</v>
      </c>
      <c r="AU164" s="230" t="s">
        <v>85</v>
      </c>
      <c r="AY164" s="13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3" t="s">
        <v>83</v>
      </c>
      <c r="BK164" s="231">
        <f>ROUND(I164*H164,2)</f>
        <v>0</v>
      </c>
      <c r="BL164" s="13" t="s">
        <v>152</v>
      </c>
      <c r="BM164" s="230" t="s">
        <v>989</v>
      </c>
    </row>
    <row r="165" spans="2:65" s="1" customFormat="1" ht="16.5" customHeight="1">
      <c r="B165" s="34"/>
      <c r="C165" s="219" t="s">
        <v>689</v>
      </c>
      <c r="D165" s="219" t="s">
        <v>147</v>
      </c>
      <c r="E165" s="220" t="s">
        <v>788</v>
      </c>
      <c r="F165" s="221" t="s">
        <v>789</v>
      </c>
      <c r="G165" s="222" t="s">
        <v>214</v>
      </c>
      <c r="H165" s="223">
        <v>2</v>
      </c>
      <c r="I165" s="224"/>
      <c r="J165" s="225">
        <f>ROUND(I165*H165,2)</f>
        <v>0</v>
      </c>
      <c r="K165" s="221" t="s">
        <v>151</v>
      </c>
      <c r="L165" s="39"/>
      <c r="M165" s="226" t="s">
        <v>1</v>
      </c>
      <c r="N165" s="227" t="s">
        <v>40</v>
      </c>
      <c r="O165" s="82"/>
      <c r="P165" s="228">
        <f>O165*H165</f>
        <v>0</v>
      </c>
      <c r="Q165" s="228">
        <v>0</v>
      </c>
      <c r="R165" s="228">
        <f>Q165*H165</f>
        <v>0</v>
      </c>
      <c r="S165" s="228">
        <v>0.00146</v>
      </c>
      <c r="T165" s="229">
        <f>S165*H165</f>
        <v>0.00292</v>
      </c>
      <c r="AR165" s="230" t="s">
        <v>152</v>
      </c>
      <c r="AT165" s="230" t="s">
        <v>147</v>
      </c>
      <c r="AU165" s="230" t="s">
        <v>85</v>
      </c>
      <c r="AY165" s="13" t="s">
        <v>144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3" t="s">
        <v>83</v>
      </c>
      <c r="BK165" s="231">
        <f>ROUND(I165*H165,2)</f>
        <v>0</v>
      </c>
      <c r="BL165" s="13" t="s">
        <v>152</v>
      </c>
      <c r="BM165" s="230" t="s">
        <v>990</v>
      </c>
    </row>
    <row r="166" spans="2:65" s="1" customFormat="1" ht="16.5" customHeight="1">
      <c r="B166" s="34"/>
      <c r="C166" s="219" t="s">
        <v>485</v>
      </c>
      <c r="D166" s="219" t="s">
        <v>147</v>
      </c>
      <c r="E166" s="220" t="s">
        <v>212</v>
      </c>
      <c r="F166" s="221" t="s">
        <v>213</v>
      </c>
      <c r="G166" s="222" t="s">
        <v>214</v>
      </c>
      <c r="H166" s="223">
        <v>4</v>
      </c>
      <c r="I166" s="224"/>
      <c r="J166" s="225">
        <f>ROUND(I166*H166,2)</f>
        <v>0</v>
      </c>
      <c r="K166" s="221" t="s">
        <v>151</v>
      </c>
      <c r="L166" s="39"/>
      <c r="M166" s="226" t="s">
        <v>1</v>
      </c>
      <c r="N166" s="227" t="s">
        <v>40</v>
      </c>
      <c r="O166" s="82"/>
      <c r="P166" s="228">
        <f>O166*H166</f>
        <v>0</v>
      </c>
      <c r="Q166" s="228">
        <v>0</v>
      </c>
      <c r="R166" s="228">
        <f>Q166*H166</f>
        <v>0</v>
      </c>
      <c r="S166" s="228">
        <v>0.00244</v>
      </c>
      <c r="T166" s="229">
        <f>S166*H166</f>
        <v>0.00976</v>
      </c>
      <c r="AR166" s="230" t="s">
        <v>152</v>
      </c>
      <c r="AT166" s="230" t="s">
        <v>147</v>
      </c>
      <c r="AU166" s="230" t="s">
        <v>85</v>
      </c>
      <c r="AY166" s="13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3" t="s">
        <v>83</v>
      </c>
      <c r="BK166" s="231">
        <f>ROUND(I166*H166,2)</f>
        <v>0</v>
      </c>
      <c r="BL166" s="13" t="s">
        <v>152</v>
      </c>
      <c r="BM166" s="230" t="s">
        <v>991</v>
      </c>
    </row>
    <row r="167" spans="2:65" s="1" customFormat="1" ht="16.5" customHeight="1">
      <c r="B167" s="34"/>
      <c r="C167" s="219" t="s">
        <v>685</v>
      </c>
      <c r="D167" s="219" t="s">
        <v>147</v>
      </c>
      <c r="E167" s="220" t="s">
        <v>992</v>
      </c>
      <c r="F167" s="221" t="s">
        <v>993</v>
      </c>
      <c r="G167" s="222" t="s">
        <v>214</v>
      </c>
      <c r="H167" s="223">
        <v>2</v>
      </c>
      <c r="I167" s="224"/>
      <c r="J167" s="225">
        <f>ROUND(I167*H167,2)</f>
        <v>0</v>
      </c>
      <c r="K167" s="221" t="s">
        <v>151</v>
      </c>
      <c r="L167" s="39"/>
      <c r="M167" s="226" t="s">
        <v>1</v>
      </c>
      <c r="N167" s="227" t="s">
        <v>40</v>
      </c>
      <c r="O167" s="82"/>
      <c r="P167" s="228">
        <f>O167*H167</f>
        <v>0</v>
      </c>
      <c r="Q167" s="228">
        <v>0</v>
      </c>
      <c r="R167" s="228">
        <f>Q167*H167</f>
        <v>0</v>
      </c>
      <c r="S167" s="228">
        <v>0.00726</v>
      </c>
      <c r="T167" s="229">
        <f>S167*H167</f>
        <v>0.01452</v>
      </c>
      <c r="AR167" s="230" t="s">
        <v>152</v>
      </c>
      <c r="AT167" s="230" t="s">
        <v>147</v>
      </c>
      <c r="AU167" s="230" t="s">
        <v>85</v>
      </c>
      <c r="AY167" s="13" t="s">
        <v>144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3" t="s">
        <v>83</v>
      </c>
      <c r="BK167" s="231">
        <f>ROUND(I167*H167,2)</f>
        <v>0</v>
      </c>
      <c r="BL167" s="13" t="s">
        <v>152</v>
      </c>
      <c r="BM167" s="230" t="s">
        <v>994</v>
      </c>
    </row>
    <row r="168" spans="2:65" s="1" customFormat="1" ht="24" customHeight="1">
      <c r="B168" s="34"/>
      <c r="C168" s="219" t="s">
        <v>272</v>
      </c>
      <c r="D168" s="219" t="s">
        <v>147</v>
      </c>
      <c r="E168" s="220" t="s">
        <v>217</v>
      </c>
      <c r="F168" s="221" t="s">
        <v>218</v>
      </c>
      <c r="G168" s="222" t="s">
        <v>199</v>
      </c>
      <c r="H168" s="223">
        <v>2.5</v>
      </c>
      <c r="I168" s="224"/>
      <c r="J168" s="225">
        <f>ROUND(I168*H168,2)</f>
        <v>0</v>
      </c>
      <c r="K168" s="221" t="s">
        <v>151</v>
      </c>
      <c r="L168" s="39"/>
      <c r="M168" s="226" t="s">
        <v>1</v>
      </c>
      <c r="N168" s="227" t="s">
        <v>40</v>
      </c>
      <c r="O168" s="8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30" t="s">
        <v>152</v>
      </c>
      <c r="AT168" s="230" t="s">
        <v>147</v>
      </c>
      <c r="AU168" s="230" t="s">
        <v>85</v>
      </c>
      <c r="AY168" s="13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3" t="s">
        <v>83</v>
      </c>
      <c r="BK168" s="231">
        <f>ROUND(I168*H168,2)</f>
        <v>0</v>
      </c>
      <c r="BL168" s="13" t="s">
        <v>152</v>
      </c>
      <c r="BM168" s="230" t="s">
        <v>995</v>
      </c>
    </row>
    <row r="169" spans="2:63" s="11" customFormat="1" ht="22.8" customHeight="1">
      <c r="B169" s="203"/>
      <c r="C169" s="204"/>
      <c r="D169" s="205" t="s">
        <v>74</v>
      </c>
      <c r="E169" s="217" t="s">
        <v>220</v>
      </c>
      <c r="F169" s="217" t="s">
        <v>221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SUM(P170:P205)</f>
        <v>0</v>
      </c>
      <c r="Q169" s="211"/>
      <c r="R169" s="212">
        <f>SUM(R170:R205)</f>
        <v>1.13861</v>
      </c>
      <c r="S169" s="211"/>
      <c r="T169" s="213">
        <f>SUM(T170:T205)</f>
        <v>0</v>
      </c>
      <c r="AR169" s="214" t="s">
        <v>85</v>
      </c>
      <c r="AT169" s="215" t="s">
        <v>74</v>
      </c>
      <c r="AU169" s="215" t="s">
        <v>83</v>
      </c>
      <c r="AY169" s="214" t="s">
        <v>144</v>
      </c>
      <c r="BK169" s="216">
        <f>SUM(BK170:BK205)</f>
        <v>0</v>
      </c>
    </row>
    <row r="170" spans="2:65" s="1" customFormat="1" ht="24" customHeight="1">
      <c r="B170" s="34"/>
      <c r="C170" s="219" t="s">
        <v>792</v>
      </c>
      <c r="D170" s="219" t="s">
        <v>147</v>
      </c>
      <c r="E170" s="220" t="s">
        <v>585</v>
      </c>
      <c r="F170" s="221" t="s">
        <v>586</v>
      </c>
      <c r="G170" s="222" t="s">
        <v>312</v>
      </c>
      <c r="H170" s="223">
        <v>43</v>
      </c>
      <c r="I170" s="224"/>
      <c r="J170" s="225">
        <f>ROUND(I170*H170,2)</f>
        <v>0</v>
      </c>
      <c r="K170" s="221" t="s">
        <v>1</v>
      </c>
      <c r="L170" s="39"/>
      <c r="M170" s="226" t="s">
        <v>1</v>
      </c>
      <c r="N170" s="227" t="s">
        <v>40</v>
      </c>
      <c r="O170" s="8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30" t="s">
        <v>152</v>
      </c>
      <c r="AT170" s="230" t="s">
        <v>147</v>
      </c>
      <c r="AU170" s="230" t="s">
        <v>85</v>
      </c>
      <c r="AY170" s="13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3" t="s">
        <v>83</v>
      </c>
      <c r="BK170" s="231">
        <f>ROUND(I170*H170,2)</f>
        <v>0</v>
      </c>
      <c r="BL170" s="13" t="s">
        <v>152</v>
      </c>
      <c r="BM170" s="230" t="s">
        <v>996</v>
      </c>
    </row>
    <row r="171" spans="2:65" s="1" customFormat="1" ht="16.5" customHeight="1">
      <c r="B171" s="34"/>
      <c r="C171" s="219" t="s">
        <v>811</v>
      </c>
      <c r="D171" s="219" t="s">
        <v>147</v>
      </c>
      <c r="E171" s="220" t="s">
        <v>802</v>
      </c>
      <c r="F171" s="221" t="s">
        <v>803</v>
      </c>
      <c r="G171" s="222" t="s">
        <v>214</v>
      </c>
      <c r="H171" s="223">
        <v>15</v>
      </c>
      <c r="I171" s="224"/>
      <c r="J171" s="225">
        <f>ROUND(I171*H171,2)</f>
        <v>0</v>
      </c>
      <c r="K171" s="221" t="s">
        <v>1</v>
      </c>
      <c r="L171" s="39"/>
      <c r="M171" s="226" t="s">
        <v>1</v>
      </c>
      <c r="N171" s="227" t="s">
        <v>40</v>
      </c>
      <c r="O171" s="8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0" t="s">
        <v>152</v>
      </c>
      <c r="AT171" s="230" t="s">
        <v>147</v>
      </c>
      <c r="AU171" s="230" t="s">
        <v>85</v>
      </c>
      <c r="AY171" s="13" t="s">
        <v>144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3" t="s">
        <v>83</v>
      </c>
      <c r="BK171" s="231">
        <f>ROUND(I171*H171,2)</f>
        <v>0</v>
      </c>
      <c r="BL171" s="13" t="s">
        <v>152</v>
      </c>
      <c r="BM171" s="230" t="s">
        <v>997</v>
      </c>
    </row>
    <row r="172" spans="2:65" s="1" customFormat="1" ht="24" customHeight="1">
      <c r="B172" s="34"/>
      <c r="C172" s="219" t="s">
        <v>207</v>
      </c>
      <c r="D172" s="219" t="s">
        <v>147</v>
      </c>
      <c r="E172" s="220" t="s">
        <v>588</v>
      </c>
      <c r="F172" s="221" t="s">
        <v>589</v>
      </c>
      <c r="G172" s="222" t="s">
        <v>150</v>
      </c>
      <c r="H172" s="223">
        <v>48</v>
      </c>
      <c r="I172" s="224"/>
      <c r="J172" s="225">
        <f>ROUND(I172*H172,2)</f>
        <v>0</v>
      </c>
      <c r="K172" s="221" t="s">
        <v>151</v>
      </c>
      <c r="L172" s="39"/>
      <c r="M172" s="226" t="s">
        <v>1</v>
      </c>
      <c r="N172" s="227" t="s">
        <v>40</v>
      </c>
      <c r="O172" s="82"/>
      <c r="P172" s="228">
        <f>O172*H172</f>
        <v>0</v>
      </c>
      <c r="Q172" s="228">
        <v>0.00091</v>
      </c>
      <c r="R172" s="228">
        <f>Q172*H172</f>
        <v>0.04368</v>
      </c>
      <c r="S172" s="228">
        <v>0</v>
      </c>
      <c r="T172" s="229">
        <f>S172*H172</f>
        <v>0</v>
      </c>
      <c r="AR172" s="230" t="s">
        <v>152</v>
      </c>
      <c r="AT172" s="230" t="s">
        <v>147</v>
      </c>
      <c r="AU172" s="230" t="s">
        <v>85</v>
      </c>
      <c r="AY172" s="13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83</v>
      </c>
      <c r="BK172" s="231">
        <f>ROUND(I172*H172,2)</f>
        <v>0</v>
      </c>
      <c r="BL172" s="13" t="s">
        <v>152</v>
      </c>
      <c r="BM172" s="230" t="s">
        <v>998</v>
      </c>
    </row>
    <row r="173" spans="2:65" s="1" customFormat="1" ht="24" customHeight="1">
      <c r="B173" s="34"/>
      <c r="C173" s="219" t="s">
        <v>691</v>
      </c>
      <c r="D173" s="219" t="s">
        <v>147</v>
      </c>
      <c r="E173" s="220" t="s">
        <v>807</v>
      </c>
      <c r="F173" s="221" t="s">
        <v>808</v>
      </c>
      <c r="G173" s="222" t="s">
        <v>150</v>
      </c>
      <c r="H173" s="223">
        <v>14</v>
      </c>
      <c r="I173" s="224"/>
      <c r="J173" s="225">
        <f>ROUND(I173*H173,2)</f>
        <v>0</v>
      </c>
      <c r="K173" s="221" t="s">
        <v>151</v>
      </c>
      <c r="L173" s="39"/>
      <c r="M173" s="226" t="s">
        <v>1</v>
      </c>
      <c r="N173" s="227" t="s">
        <v>40</v>
      </c>
      <c r="O173" s="82"/>
      <c r="P173" s="228">
        <f>O173*H173</f>
        <v>0</v>
      </c>
      <c r="Q173" s="228">
        <v>0.00118</v>
      </c>
      <c r="R173" s="228">
        <f>Q173*H173</f>
        <v>0.01652</v>
      </c>
      <c r="S173" s="228">
        <v>0</v>
      </c>
      <c r="T173" s="229">
        <f>S173*H173</f>
        <v>0</v>
      </c>
      <c r="AR173" s="230" t="s">
        <v>152</v>
      </c>
      <c r="AT173" s="230" t="s">
        <v>147</v>
      </c>
      <c r="AU173" s="230" t="s">
        <v>85</v>
      </c>
      <c r="AY173" s="13" t="s">
        <v>144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3" t="s">
        <v>83</v>
      </c>
      <c r="BK173" s="231">
        <f>ROUND(I173*H173,2)</f>
        <v>0</v>
      </c>
      <c r="BL173" s="13" t="s">
        <v>152</v>
      </c>
      <c r="BM173" s="230" t="s">
        <v>999</v>
      </c>
    </row>
    <row r="174" spans="2:65" s="1" customFormat="1" ht="24" customHeight="1">
      <c r="B174" s="34"/>
      <c r="C174" s="219" t="s">
        <v>211</v>
      </c>
      <c r="D174" s="219" t="s">
        <v>147</v>
      </c>
      <c r="E174" s="220" t="s">
        <v>591</v>
      </c>
      <c r="F174" s="221" t="s">
        <v>592</v>
      </c>
      <c r="G174" s="222" t="s">
        <v>150</v>
      </c>
      <c r="H174" s="223">
        <v>22</v>
      </c>
      <c r="I174" s="224"/>
      <c r="J174" s="225">
        <f>ROUND(I174*H174,2)</f>
        <v>0</v>
      </c>
      <c r="K174" s="221" t="s">
        <v>151</v>
      </c>
      <c r="L174" s="39"/>
      <c r="M174" s="226" t="s">
        <v>1</v>
      </c>
      <c r="N174" s="227" t="s">
        <v>40</v>
      </c>
      <c r="O174" s="82"/>
      <c r="P174" s="228">
        <f>O174*H174</f>
        <v>0</v>
      </c>
      <c r="Q174" s="228">
        <v>0.0015</v>
      </c>
      <c r="R174" s="228">
        <f>Q174*H174</f>
        <v>0.033</v>
      </c>
      <c r="S174" s="228">
        <v>0</v>
      </c>
      <c r="T174" s="229">
        <f>S174*H174</f>
        <v>0</v>
      </c>
      <c r="AR174" s="230" t="s">
        <v>152</v>
      </c>
      <c r="AT174" s="230" t="s">
        <v>147</v>
      </c>
      <c r="AU174" s="230" t="s">
        <v>85</v>
      </c>
      <c r="AY174" s="13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83</v>
      </c>
      <c r="BK174" s="231">
        <f>ROUND(I174*H174,2)</f>
        <v>0</v>
      </c>
      <c r="BL174" s="13" t="s">
        <v>152</v>
      </c>
      <c r="BM174" s="230" t="s">
        <v>1000</v>
      </c>
    </row>
    <row r="175" spans="2:65" s="1" customFormat="1" ht="24" customHeight="1">
      <c r="B175" s="34"/>
      <c r="C175" s="219" t="s">
        <v>216</v>
      </c>
      <c r="D175" s="219" t="s">
        <v>147</v>
      </c>
      <c r="E175" s="220" t="s">
        <v>595</v>
      </c>
      <c r="F175" s="221" t="s">
        <v>596</v>
      </c>
      <c r="G175" s="222" t="s">
        <v>150</v>
      </c>
      <c r="H175" s="223">
        <v>34</v>
      </c>
      <c r="I175" s="224"/>
      <c r="J175" s="225">
        <f>ROUND(I175*H175,2)</f>
        <v>0</v>
      </c>
      <c r="K175" s="221" t="s">
        <v>151</v>
      </c>
      <c r="L175" s="39"/>
      <c r="M175" s="226" t="s">
        <v>1</v>
      </c>
      <c r="N175" s="227" t="s">
        <v>40</v>
      </c>
      <c r="O175" s="82"/>
      <c r="P175" s="228">
        <f>O175*H175</f>
        <v>0</v>
      </c>
      <c r="Q175" s="228">
        <v>0.00261</v>
      </c>
      <c r="R175" s="228">
        <f>Q175*H175</f>
        <v>0.08874</v>
      </c>
      <c r="S175" s="228">
        <v>0</v>
      </c>
      <c r="T175" s="229">
        <f>S175*H175</f>
        <v>0</v>
      </c>
      <c r="AR175" s="230" t="s">
        <v>152</v>
      </c>
      <c r="AT175" s="230" t="s">
        <v>147</v>
      </c>
      <c r="AU175" s="230" t="s">
        <v>85</v>
      </c>
      <c r="AY175" s="13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3" t="s">
        <v>83</v>
      </c>
      <c r="BK175" s="231">
        <f>ROUND(I175*H175,2)</f>
        <v>0</v>
      </c>
      <c r="BL175" s="13" t="s">
        <v>152</v>
      </c>
      <c r="BM175" s="230" t="s">
        <v>1001</v>
      </c>
    </row>
    <row r="176" spans="2:65" s="1" customFormat="1" ht="24" customHeight="1">
      <c r="B176" s="34"/>
      <c r="C176" s="219" t="s">
        <v>554</v>
      </c>
      <c r="D176" s="219" t="s">
        <v>147</v>
      </c>
      <c r="E176" s="220" t="s">
        <v>1002</v>
      </c>
      <c r="F176" s="221" t="s">
        <v>1003</v>
      </c>
      <c r="G176" s="222" t="s">
        <v>150</v>
      </c>
      <c r="H176" s="223">
        <v>39</v>
      </c>
      <c r="I176" s="224"/>
      <c r="J176" s="225">
        <f>ROUND(I176*H176,2)</f>
        <v>0</v>
      </c>
      <c r="K176" s="221" t="s">
        <v>151</v>
      </c>
      <c r="L176" s="39"/>
      <c r="M176" s="226" t="s">
        <v>1</v>
      </c>
      <c r="N176" s="227" t="s">
        <v>40</v>
      </c>
      <c r="O176" s="82"/>
      <c r="P176" s="228">
        <f>O176*H176</f>
        <v>0</v>
      </c>
      <c r="Q176" s="228">
        <v>0.00352</v>
      </c>
      <c r="R176" s="228">
        <f>Q176*H176</f>
        <v>0.13728</v>
      </c>
      <c r="S176" s="228">
        <v>0</v>
      </c>
      <c r="T176" s="229">
        <f>S176*H176</f>
        <v>0</v>
      </c>
      <c r="AR176" s="230" t="s">
        <v>152</v>
      </c>
      <c r="AT176" s="230" t="s">
        <v>147</v>
      </c>
      <c r="AU176" s="230" t="s">
        <v>85</v>
      </c>
      <c r="AY176" s="13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3" t="s">
        <v>83</v>
      </c>
      <c r="BK176" s="231">
        <f>ROUND(I176*H176,2)</f>
        <v>0</v>
      </c>
      <c r="BL176" s="13" t="s">
        <v>152</v>
      </c>
      <c r="BM176" s="230" t="s">
        <v>1004</v>
      </c>
    </row>
    <row r="177" spans="2:65" s="1" customFormat="1" ht="24" customHeight="1">
      <c r="B177" s="34"/>
      <c r="C177" s="219" t="s">
        <v>598</v>
      </c>
      <c r="D177" s="219" t="s">
        <v>147</v>
      </c>
      <c r="E177" s="220" t="s">
        <v>816</v>
      </c>
      <c r="F177" s="221" t="s">
        <v>817</v>
      </c>
      <c r="G177" s="222" t="s">
        <v>150</v>
      </c>
      <c r="H177" s="223">
        <v>119</v>
      </c>
      <c r="I177" s="224"/>
      <c r="J177" s="225">
        <f>ROUND(I177*H177,2)</f>
        <v>0</v>
      </c>
      <c r="K177" s="221" t="s">
        <v>151</v>
      </c>
      <c r="L177" s="39"/>
      <c r="M177" s="226" t="s">
        <v>1</v>
      </c>
      <c r="N177" s="227" t="s">
        <v>40</v>
      </c>
      <c r="O177" s="82"/>
      <c r="P177" s="228">
        <f>O177*H177</f>
        <v>0</v>
      </c>
      <c r="Q177" s="228">
        <v>0.00091</v>
      </c>
      <c r="R177" s="228">
        <f>Q177*H177</f>
        <v>0.10829</v>
      </c>
      <c r="S177" s="228">
        <v>0</v>
      </c>
      <c r="T177" s="229">
        <f>S177*H177</f>
        <v>0</v>
      </c>
      <c r="AR177" s="230" t="s">
        <v>152</v>
      </c>
      <c r="AT177" s="230" t="s">
        <v>147</v>
      </c>
      <c r="AU177" s="230" t="s">
        <v>85</v>
      </c>
      <c r="AY177" s="13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3" t="s">
        <v>83</v>
      </c>
      <c r="BK177" s="231">
        <f>ROUND(I177*H177,2)</f>
        <v>0</v>
      </c>
      <c r="BL177" s="13" t="s">
        <v>152</v>
      </c>
      <c r="BM177" s="230" t="s">
        <v>1005</v>
      </c>
    </row>
    <row r="178" spans="2:65" s="1" customFormat="1" ht="24" customHeight="1">
      <c r="B178" s="34"/>
      <c r="C178" s="219" t="s">
        <v>624</v>
      </c>
      <c r="D178" s="219" t="s">
        <v>147</v>
      </c>
      <c r="E178" s="220" t="s">
        <v>819</v>
      </c>
      <c r="F178" s="221" t="s">
        <v>820</v>
      </c>
      <c r="G178" s="222" t="s">
        <v>150</v>
      </c>
      <c r="H178" s="223">
        <v>26</v>
      </c>
      <c r="I178" s="224"/>
      <c r="J178" s="225">
        <f>ROUND(I178*H178,2)</f>
        <v>0</v>
      </c>
      <c r="K178" s="221" t="s">
        <v>151</v>
      </c>
      <c r="L178" s="39"/>
      <c r="M178" s="226" t="s">
        <v>1</v>
      </c>
      <c r="N178" s="227" t="s">
        <v>40</v>
      </c>
      <c r="O178" s="82"/>
      <c r="P178" s="228">
        <f>O178*H178</f>
        <v>0</v>
      </c>
      <c r="Q178" s="228">
        <v>0.00119</v>
      </c>
      <c r="R178" s="228">
        <f>Q178*H178</f>
        <v>0.030940000000000002</v>
      </c>
      <c r="S178" s="228">
        <v>0</v>
      </c>
      <c r="T178" s="229">
        <f>S178*H178</f>
        <v>0</v>
      </c>
      <c r="AR178" s="230" t="s">
        <v>152</v>
      </c>
      <c r="AT178" s="230" t="s">
        <v>147</v>
      </c>
      <c r="AU178" s="230" t="s">
        <v>85</v>
      </c>
      <c r="AY178" s="13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3" t="s">
        <v>83</v>
      </c>
      <c r="BK178" s="231">
        <f>ROUND(I178*H178,2)</f>
        <v>0</v>
      </c>
      <c r="BL178" s="13" t="s">
        <v>152</v>
      </c>
      <c r="BM178" s="230" t="s">
        <v>1006</v>
      </c>
    </row>
    <row r="179" spans="2:65" s="1" customFormat="1" ht="24" customHeight="1">
      <c r="B179" s="34"/>
      <c r="C179" s="219" t="s">
        <v>805</v>
      </c>
      <c r="D179" s="219" t="s">
        <v>147</v>
      </c>
      <c r="E179" s="220" t="s">
        <v>822</v>
      </c>
      <c r="F179" s="221" t="s">
        <v>823</v>
      </c>
      <c r="G179" s="222" t="s">
        <v>150</v>
      </c>
      <c r="H179" s="223">
        <v>53</v>
      </c>
      <c r="I179" s="224"/>
      <c r="J179" s="225">
        <f>ROUND(I179*H179,2)</f>
        <v>0</v>
      </c>
      <c r="K179" s="221" t="s">
        <v>151</v>
      </c>
      <c r="L179" s="39"/>
      <c r="M179" s="226" t="s">
        <v>1</v>
      </c>
      <c r="N179" s="227" t="s">
        <v>40</v>
      </c>
      <c r="O179" s="82"/>
      <c r="P179" s="228">
        <f>O179*H179</f>
        <v>0</v>
      </c>
      <c r="Q179" s="228">
        <v>0.00252</v>
      </c>
      <c r="R179" s="228">
        <f>Q179*H179</f>
        <v>0.13356</v>
      </c>
      <c r="S179" s="228">
        <v>0</v>
      </c>
      <c r="T179" s="229">
        <f>S179*H179</f>
        <v>0</v>
      </c>
      <c r="AR179" s="230" t="s">
        <v>152</v>
      </c>
      <c r="AT179" s="230" t="s">
        <v>147</v>
      </c>
      <c r="AU179" s="230" t="s">
        <v>85</v>
      </c>
      <c r="AY179" s="13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3" t="s">
        <v>83</v>
      </c>
      <c r="BK179" s="231">
        <f>ROUND(I179*H179,2)</f>
        <v>0</v>
      </c>
      <c r="BL179" s="13" t="s">
        <v>152</v>
      </c>
      <c r="BM179" s="230" t="s">
        <v>1007</v>
      </c>
    </row>
    <row r="180" spans="2:65" s="1" customFormat="1" ht="24" customHeight="1">
      <c r="B180" s="34"/>
      <c r="C180" s="219" t="s">
        <v>622</v>
      </c>
      <c r="D180" s="219" t="s">
        <v>147</v>
      </c>
      <c r="E180" s="220" t="s">
        <v>825</v>
      </c>
      <c r="F180" s="221" t="s">
        <v>826</v>
      </c>
      <c r="G180" s="222" t="s">
        <v>150</v>
      </c>
      <c r="H180" s="223">
        <v>14</v>
      </c>
      <c r="I180" s="224"/>
      <c r="J180" s="225">
        <f>ROUND(I180*H180,2)</f>
        <v>0</v>
      </c>
      <c r="K180" s="221" t="s">
        <v>151</v>
      </c>
      <c r="L180" s="39"/>
      <c r="M180" s="226" t="s">
        <v>1</v>
      </c>
      <c r="N180" s="227" t="s">
        <v>40</v>
      </c>
      <c r="O180" s="82"/>
      <c r="P180" s="228">
        <f>O180*H180</f>
        <v>0</v>
      </c>
      <c r="Q180" s="228">
        <v>0.0035</v>
      </c>
      <c r="R180" s="228">
        <f>Q180*H180</f>
        <v>0.049</v>
      </c>
      <c r="S180" s="228">
        <v>0</v>
      </c>
      <c r="T180" s="229">
        <f>S180*H180</f>
        <v>0</v>
      </c>
      <c r="AR180" s="230" t="s">
        <v>152</v>
      </c>
      <c r="AT180" s="230" t="s">
        <v>147</v>
      </c>
      <c r="AU180" s="230" t="s">
        <v>85</v>
      </c>
      <c r="AY180" s="13" t="s">
        <v>144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3" t="s">
        <v>83</v>
      </c>
      <c r="BK180" s="231">
        <f>ROUND(I180*H180,2)</f>
        <v>0</v>
      </c>
      <c r="BL180" s="13" t="s">
        <v>152</v>
      </c>
      <c r="BM180" s="230" t="s">
        <v>1008</v>
      </c>
    </row>
    <row r="181" spans="2:65" s="1" customFormat="1" ht="24" customHeight="1">
      <c r="B181" s="34"/>
      <c r="C181" s="219" t="s">
        <v>613</v>
      </c>
      <c r="D181" s="219" t="s">
        <v>147</v>
      </c>
      <c r="E181" s="220" t="s">
        <v>1009</v>
      </c>
      <c r="F181" s="221" t="s">
        <v>1010</v>
      </c>
      <c r="G181" s="222" t="s">
        <v>150</v>
      </c>
      <c r="H181" s="223">
        <v>37</v>
      </c>
      <c r="I181" s="224"/>
      <c r="J181" s="225">
        <f>ROUND(I181*H181,2)</f>
        <v>0</v>
      </c>
      <c r="K181" s="221" t="s">
        <v>151</v>
      </c>
      <c r="L181" s="39"/>
      <c r="M181" s="226" t="s">
        <v>1</v>
      </c>
      <c r="N181" s="227" t="s">
        <v>40</v>
      </c>
      <c r="O181" s="82"/>
      <c r="P181" s="228">
        <f>O181*H181</f>
        <v>0</v>
      </c>
      <c r="Q181" s="228">
        <v>0.00586</v>
      </c>
      <c r="R181" s="228">
        <f>Q181*H181</f>
        <v>0.21681999999999998</v>
      </c>
      <c r="S181" s="228">
        <v>0</v>
      </c>
      <c r="T181" s="229">
        <f>S181*H181</f>
        <v>0</v>
      </c>
      <c r="AR181" s="230" t="s">
        <v>152</v>
      </c>
      <c r="AT181" s="230" t="s">
        <v>147</v>
      </c>
      <c r="AU181" s="230" t="s">
        <v>85</v>
      </c>
      <c r="AY181" s="13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3" t="s">
        <v>83</v>
      </c>
      <c r="BK181" s="231">
        <f>ROUND(I181*H181,2)</f>
        <v>0</v>
      </c>
      <c r="BL181" s="13" t="s">
        <v>152</v>
      </c>
      <c r="BM181" s="230" t="s">
        <v>1011</v>
      </c>
    </row>
    <row r="182" spans="2:65" s="1" customFormat="1" ht="24" customHeight="1">
      <c r="B182" s="34"/>
      <c r="C182" s="219" t="s">
        <v>602</v>
      </c>
      <c r="D182" s="219" t="s">
        <v>147</v>
      </c>
      <c r="E182" s="220" t="s">
        <v>1012</v>
      </c>
      <c r="F182" s="221" t="s">
        <v>1013</v>
      </c>
      <c r="G182" s="222" t="s">
        <v>150</v>
      </c>
      <c r="H182" s="223">
        <v>9</v>
      </c>
      <c r="I182" s="224"/>
      <c r="J182" s="225">
        <f>ROUND(I182*H182,2)</f>
        <v>0</v>
      </c>
      <c r="K182" s="221" t="s">
        <v>151</v>
      </c>
      <c r="L182" s="39"/>
      <c r="M182" s="226" t="s">
        <v>1</v>
      </c>
      <c r="N182" s="227" t="s">
        <v>40</v>
      </c>
      <c r="O182" s="82"/>
      <c r="P182" s="228">
        <f>O182*H182</f>
        <v>0</v>
      </c>
      <c r="Q182" s="228">
        <v>0.00586</v>
      </c>
      <c r="R182" s="228">
        <f>Q182*H182</f>
        <v>0.052739999999999995</v>
      </c>
      <c r="S182" s="228">
        <v>0</v>
      </c>
      <c r="T182" s="229">
        <f>S182*H182</f>
        <v>0</v>
      </c>
      <c r="AR182" s="230" t="s">
        <v>152</v>
      </c>
      <c r="AT182" s="230" t="s">
        <v>147</v>
      </c>
      <c r="AU182" s="230" t="s">
        <v>85</v>
      </c>
      <c r="AY182" s="13" t="s">
        <v>144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3" t="s">
        <v>83</v>
      </c>
      <c r="BK182" s="231">
        <f>ROUND(I182*H182,2)</f>
        <v>0</v>
      </c>
      <c r="BL182" s="13" t="s">
        <v>152</v>
      </c>
      <c r="BM182" s="230" t="s">
        <v>1014</v>
      </c>
    </row>
    <row r="183" spans="2:65" s="1" customFormat="1" ht="24" customHeight="1">
      <c r="B183" s="34"/>
      <c r="C183" s="219" t="s">
        <v>1015</v>
      </c>
      <c r="D183" s="219" t="s">
        <v>147</v>
      </c>
      <c r="E183" s="220" t="s">
        <v>1016</v>
      </c>
      <c r="F183" s="221" t="s">
        <v>1017</v>
      </c>
      <c r="G183" s="222" t="s">
        <v>214</v>
      </c>
      <c r="H183" s="223">
        <v>3</v>
      </c>
      <c r="I183" s="224"/>
      <c r="J183" s="225">
        <f>ROUND(I183*H183,2)</f>
        <v>0</v>
      </c>
      <c r="K183" s="221" t="s">
        <v>151</v>
      </c>
      <c r="L183" s="39"/>
      <c r="M183" s="226" t="s">
        <v>1</v>
      </c>
      <c r="N183" s="227" t="s">
        <v>40</v>
      </c>
      <c r="O183" s="82"/>
      <c r="P183" s="228">
        <f>O183*H183</f>
        <v>0</v>
      </c>
      <c r="Q183" s="228">
        <v>0.00108</v>
      </c>
      <c r="R183" s="228">
        <f>Q183*H183</f>
        <v>0.00324</v>
      </c>
      <c r="S183" s="228">
        <v>0</v>
      </c>
      <c r="T183" s="229">
        <f>S183*H183</f>
        <v>0</v>
      </c>
      <c r="AR183" s="230" t="s">
        <v>152</v>
      </c>
      <c r="AT183" s="230" t="s">
        <v>147</v>
      </c>
      <c r="AU183" s="230" t="s">
        <v>85</v>
      </c>
      <c r="AY183" s="13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3" t="s">
        <v>83</v>
      </c>
      <c r="BK183" s="231">
        <f>ROUND(I183*H183,2)</f>
        <v>0</v>
      </c>
      <c r="BL183" s="13" t="s">
        <v>152</v>
      </c>
      <c r="BM183" s="230" t="s">
        <v>1018</v>
      </c>
    </row>
    <row r="184" spans="2:65" s="1" customFormat="1" ht="24" customHeight="1">
      <c r="B184" s="34"/>
      <c r="C184" s="219" t="s">
        <v>936</v>
      </c>
      <c r="D184" s="219" t="s">
        <v>147</v>
      </c>
      <c r="E184" s="220" t="s">
        <v>1019</v>
      </c>
      <c r="F184" s="221" t="s">
        <v>1020</v>
      </c>
      <c r="G184" s="222" t="s">
        <v>214</v>
      </c>
      <c r="H184" s="223">
        <v>1</v>
      </c>
      <c r="I184" s="224"/>
      <c r="J184" s="225">
        <f>ROUND(I184*H184,2)</f>
        <v>0</v>
      </c>
      <c r="K184" s="221" t="s">
        <v>151</v>
      </c>
      <c r="L184" s="39"/>
      <c r="M184" s="226" t="s">
        <v>1</v>
      </c>
      <c r="N184" s="227" t="s">
        <v>40</v>
      </c>
      <c r="O184" s="82"/>
      <c r="P184" s="228">
        <f>O184*H184</f>
        <v>0</v>
      </c>
      <c r="Q184" s="228">
        <v>0.00145</v>
      </c>
      <c r="R184" s="228">
        <f>Q184*H184</f>
        <v>0.00145</v>
      </c>
      <c r="S184" s="228">
        <v>0</v>
      </c>
      <c r="T184" s="229">
        <f>S184*H184</f>
        <v>0</v>
      </c>
      <c r="AR184" s="230" t="s">
        <v>152</v>
      </c>
      <c r="AT184" s="230" t="s">
        <v>147</v>
      </c>
      <c r="AU184" s="230" t="s">
        <v>85</v>
      </c>
      <c r="AY184" s="13" t="s">
        <v>144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3" t="s">
        <v>83</v>
      </c>
      <c r="BK184" s="231">
        <f>ROUND(I184*H184,2)</f>
        <v>0</v>
      </c>
      <c r="BL184" s="13" t="s">
        <v>152</v>
      </c>
      <c r="BM184" s="230" t="s">
        <v>1021</v>
      </c>
    </row>
    <row r="185" spans="2:65" s="1" customFormat="1" ht="24" customHeight="1">
      <c r="B185" s="34"/>
      <c r="C185" s="219" t="s">
        <v>934</v>
      </c>
      <c r="D185" s="219" t="s">
        <v>147</v>
      </c>
      <c r="E185" s="220" t="s">
        <v>1022</v>
      </c>
      <c r="F185" s="221" t="s">
        <v>1023</v>
      </c>
      <c r="G185" s="222" t="s">
        <v>214</v>
      </c>
      <c r="H185" s="223">
        <v>5</v>
      </c>
      <c r="I185" s="224"/>
      <c r="J185" s="225">
        <f>ROUND(I185*H185,2)</f>
        <v>0</v>
      </c>
      <c r="K185" s="221" t="s">
        <v>151</v>
      </c>
      <c r="L185" s="39"/>
      <c r="M185" s="226" t="s">
        <v>1</v>
      </c>
      <c r="N185" s="227" t="s">
        <v>40</v>
      </c>
      <c r="O185" s="82"/>
      <c r="P185" s="228">
        <f>O185*H185</f>
        <v>0</v>
      </c>
      <c r="Q185" s="228">
        <v>0.00218</v>
      </c>
      <c r="R185" s="228">
        <f>Q185*H185</f>
        <v>0.0109</v>
      </c>
      <c r="S185" s="228">
        <v>0</v>
      </c>
      <c r="T185" s="229">
        <f>S185*H185</f>
        <v>0</v>
      </c>
      <c r="AR185" s="230" t="s">
        <v>152</v>
      </c>
      <c r="AT185" s="230" t="s">
        <v>147</v>
      </c>
      <c r="AU185" s="230" t="s">
        <v>85</v>
      </c>
      <c r="AY185" s="13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3" t="s">
        <v>83</v>
      </c>
      <c r="BK185" s="231">
        <f>ROUND(I185*H185,2)</f>
        <v>0</v>
      </c>
      <c r="BL185" s="13" t="s">
        <v>152</v>
      </c>
      <c r="BM185" s="230" t="s">
        <v>1024</v>
      </c>
    </row>
    <row r="186" spans="2:65" s="1" customFormat="1" ht="24" customHeight="1">
      <c r="B186" s="34"/>
      <c r="C186" s="219" t="s">
        <v>605</v>
      </c>
      <c r="D186" s="219" t="s">
        <v>147</v>
      </c>
      <c r="E186" s="220" t="s">
        <v>1025</v>
      </c>
      <c r="F186" s="221" t="s">
        <v>1026</v>
      </c>
      <c r="G186" s="222" t="s">
        <v>214</v>
      </c>
      <c r="H186" s="223">
        <v>3</v>
      </c>
      <c r="I186" s="224"/>
      <c r="J186" s="225">
        <f>ROUND(I186*H186,2)</f>
        <v>0</v>
      </c>
      <c r="K186" s="221" t="s">
        <v>151</v>
      </c>
      <c r="L186" s="39"/>
      <c r="M186" s="226" t="s">
        <v>1</v>
      </c>
      <c r="N186" s="227" t="s">
        <v>40</v>
      </c>
      <c r="O186" s="82"/>
      <c r="P186" s="228">
        <f>O186*H186</f>
        <v>0</v>
      </c>
      <c r="Q186" s="228">
        <v>0.00973</v>
      </c>
      <c r="R186" s="228">
        <f>Q186*H186</f>
        <v>0.02919</v>
      </c>
      <c r="S186" s="228">
        <v>0</v>
      </c>
      <c r="T186" s="229">
        <f>S186*H186</f>
        <v>0</v>
      </c>
      <c r="AR186" s="230" t="s">
        <v>152</v>
      </c>
      <c r="AT186" s="230" t="s">
        <v>147</v>
      </c>
      <c r="AU186" s="230" t="s">
        <v>85</v>
      </c>
      <c r="AY186" s="13" t="s">
        <v>144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3" t="s">
        <v>83</v>
      </c>
      <c r="BK186" s="231">
        <f>ROUND(I186*H186,2)</f>
        <v>0</v>
      </c>
      <c r="BL186" s="13" t="s">
        <v>152</v>
      </c>
      <c r="BM186" s="230" t="s">
        <v>1027</v>
      </c>
    </row>
    <row r="187" spans="2:65" s="1" customFormat="1" ht="24" customHeight="1">
      <c r="B187" s="34"/>
      <c r="C187" s="219" t="s">
        <v>1028</v>
      </c>
      <c r="D187" s="219" t="s">
        <v>147</v>
      </c>
      <c r="E187" s="220" t="s">
        <v>223</v>
      </c>
      <c r="F187" s="221" t="s">
        <v>224</v>
      </c>
      <c r="G187" s="222" t="s">
        <v>214</v>
      </c>
      <c r="H187" s="223">
        <v>1</v>
      </c>
      <c r="I187" s="224"/>
      <c r="J187" s="225">
        <f>ROUND(I187*H187,2)</f>
        <v>0</v>
      </c>
      <c r="K187" s="221" t="s">
        <v>151</v>
      </c>
      <c r="L187" s="39"/>
      <c r="M187" s="226" t="s">
        <v>1</v>
      </c>
      <c r="N187" s="227" t="s">
        <v>40</v>
      </c>
      <c r="O187" s="82"/>
      <c r="P187" s="228">
        <f>O187*H187</f>
        <v>0</v>
      </c>
      <c r="Q187" s="228">
        <v>0.00022</v>
      </c>
      <c r="R187" s="228">
        <f>Q187*H187</f>
        <v>0.00022</v>
      </c>
      <c r="S187" s="228">
        <v>0</v>
      </c>
      <c r="T187" s="229">
        <f>S187*H187</f>
        <v>0</v>
      </c>
      <c r="AR187" s="230" t="s">
        <v>152</v>
      </c>
      <c r="AT187" s="230" t="s">
        <v>147</v>
      </c>
      <c r="AU187" s="230" t="s">
        <v>85</v>
      </c>
      <c r="AY187" s="13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3" t="s">
        <v>83</v>
      </c>
      <c r="BK187" s="231">
        <f>ROUND(I187*H187,2)</f>
        <v>0</v>
      </c>
      <c r="BL187" s="13" t="s">
        <v>152</v>
      </c>
      <c r="BM187" s="230" t="s">
        <v>1029</v>
      </c>
    </row>
    <row r="188" spans="2:65" s="1" customFormat="1" ht="24" customHeight="1">
      <c r="B188" s="34"/>
      <c r="C188" s="219" t="s">
        <v>1030</v>
      </c>
      <c r="D188" s="219" t="s">
        <v>147</v>
      </c>
      <c r="E188" s="220" t="s">
        <v>1031</v>
      </c>
      <c r="F188" s="221" t="s">
        <v>1032</v>
      </c>
      <c r="G188" s="222" t="s">
        <v>214</v>
      </c>
      <c r="H188" s="223">
        <v>1</v>
      </c>
      <c r="I188" s="224"/>
      <c r="J188" s="225">
        <f>ROUND(I188*H188,2)</f>
        <v>0</v>
      </c>
      <c r="K188" s="221" t="s">
        <v>151</v>
      </c>
      <c r="L188" s="39"/>
      <c r="M188" s="226" t="s">
        <v>1</v>
      </c>
      <c r="N188" s="227" t="s">
        <v>40</v>
      </c>
      <c r="O188" s="82"/>
      <c r="P188" s="228">
        <f>O188*H188</f>
        <v>0</v>
      </c>
      <c r="Q188" s="228">
        <v>2E-05</v>
      </c>
      <c r="R188" s="228">
        <f>Q188*H188</f>
        <v>2E-05</v>
      </c>
      <c r="S188" s="228">
        <v>0</v>
      </c>
      <c r="T188" s="229">
        <f>S188*H188</f>
        <v>0</v>
      </c>
      <c r="AR188" s="230" t="s">
        <v>152</v>
      </c>
      <c r="AT188" s="230" t="s">
        <v>147</v>
      </c>
      <c r="AU188" s="230" t="s">
        <v>85</v>
      </c>
      <c r="AY188" s="13" t="s">
        <v>144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3" t="s">
        <v>83</v>
      </c>
      <c r="BK188" s="231">
        <f>ROUND(I188*H188,2)</f>
        <v>0</v>
      </c>
      <c r="BL188" s="13" t="s">
        <v>152</v>
      </c>
      <c r="BM188" s="230" t="s">
        <v>1033</v>
      </c>
    </row>
    <row r="189" spans="2:65" s="1" customFormat="1" ht="24" customHeight="1">
      <c r="B189" s="34"/>
      <c r="C189" s="219" t="s">
        <v>560</v>
      </c>
      <c r="D189" s="219" t="s">
        <v>147</v>
      </c>
      <c r="E189" s="220" t="s">
        <v>1034</v>
      </c>
      <c r="F189" s="221" t="s">
        <v>1035</v>
      </c>
      <c r="G189" s="222" t="s">
        <v>214</v>
      </c>
      <c r="H189" s="223">
        <v>3</v>
      </c>
      <c r="I189" s="224"/>
      <c r="J189" s="225">
        <f>ROUND(I189*H189,2)</f>
        <v>0</v>
      </c>
      <c r="K189" s="221" t="s">
        <v>151</v>
      </c>
      <c r="L189" s="39"/>
      <c r="M189" s="226" t="s">
        <v>1</v>
      </c>
      <c r="N189" s="227" t="s">
        <v>40</v>
      </c>
      <c r="O189" s="82"/>
      <c r="P189" s="228">
        <f>O189*H189</f>
        <v>0</v>
      </c>
      <c r="Q189" s="228">
        <v>0.00106</v>
      </c>
      <c r="R189" s="228">
        <f>Q189*H189</f>
        <v>0.0031799999999999997</v>
      </c>
      <c r="S189" s="228">
        <v>0</v>
      </c>
      <c r="T189" s="229">
        <f>S189*H189</f>
        <v>0</v>
      </c>
      <c r="AR189" s="230" t="s">
        <v>152</v>
      </c>
      <c r="AT189" s="230" t="s">
        <v>147</v>
      </c>
      <c r="AU189" s="230" t="s">
        <v>85</v>
      </c>
      <c r="AY189" s="13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3" t="s">
        <v>83</v>
      </c>
      <c r="BK189" s="231">
        <f>ROUND(I189*H189,2)</f>
        <v>0</v>
      </c>
      <c r="BL189" s="13" t="s">
        <v>152</v>
      </c>
      <c r="BM189" s="230" t="s">
        <v>1036</v>
      </c>
    </row>
    <row r="190" spans="2:65" s="1" customFormat="1" ht="24" customHeight="1">
      <c r="B190" s="34"/>
      <c r="C190" s="219" t="s">
        <v>1037</v>
      </c>
      <c r="D190" s="219" t="s">
        <v>147</v>
      </c>
      <c r="E190" s="220" t="s">
        <v>599</v>
      </c>
      <c r="F190" s="221" t="s">
        <v>600</v>
      </c>
      <c r="G190" s="222" t="s">
        <v>214</v>
      </c>
      <c r="H190" s="223">
        <v>3</v>
      </c>
      <c r="I190" s="224"/>
      <c r="J190" s="225">
        <f>ROUND(I190*H190,2)</f>
        <v>0</v>
      </c>
      <c r="K190" s="221" t="s">
        <v>151</v>
      </c>
      <c r="L190" s="39"/>
      <c r="M190" s="226" t="s">
        <v>1</v>
      </c>
      <c r="N190" s="227" t="s">
        <v>40</v>
      </c>
      <c r="O190" s="82"/>
      <c r="P190" s="228">
        <f>O190*H190</f>
        <v>0</v>
      </c>
      <c r="Q190" s="228">
        <v>0.00076</v>
      </c>
      <c r="R190" s="228">
        <f>Q190*H190</f>
        <v>0.00228</v>
      </c>
      <c r="S190" s="228">
        <v>0</v>
      </c>
      <c r="T190" s="229">
        <f>S190*H190</f>
        <v>0</v>
      </c>
      <c r="AR190" s="230" t="s">
        <v>152</v>
      </c>
      <c r="AT190" s="230" t="s">
        <v>147</v>
      </c>
      <c r="AU190" s="230" t="s">
        <v>85</v>
      </c>
      <c r="AY190" s="13" t="s">
        <v>144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3" t="s">
        <v>83</v>
      </c>
      <c r="BK190" s="231">
        <f>ROUND(I190*H190,2)</f>
        <v>0</v>
      </c>
      <c r="BL190" s="13" t="s">
        <v>152</v>
      </c>
      <c r="BM190" s="230" t="s">
        <v>1038</v>
      </c>
    </row>
    <row r="191" spans="2:65" s="1" customFormat="1" ht="16.5" customHeight="1">
      <c r="B191" s="34"/>
      <c r="C191" s="219" t="s">
        <v>1039</v>
      </c>
      <c r="D191" s="219" t="s">
        <v>147</v>
      </c>
      <c r="E191" s="220" t="s">
        <v>603</v>
      </c>
      <c r="F191" s="221" t="s">
        <v>408</v>
      </c>
      <c r="G191" s="222" t="s">
        <v>214</v>
      </c>
      <c r="H191" s="223">
        <v>3</v>
      </c>
      <c r="I191" s="224"/>
      <c r="J191" s="225">
        <f>ROUND(I191*H191,2)</f>
        <v>0</v>
      </c>
      <c r="K191" s="221" t="s">
        <v>151</v>
      </c>
      <c r="L191" s="39"/>
      <c r="M191" s="226" t="s">
        <v>1</v>
      </c>
      <c r="N191" s="227" t="s">
        <v>40</v>
      </c>
      <c r="O191" s="82"/>
      <c r="P191" s="228">
        <f>O191*H191</f>
        <v>0</v>
      </c>
      <c r="Q191" s="228">
        <v>0.00168</v>
      </c>
      <c r="R191" s="228">
        <f>Q191*H191</f>
        <v>0.00504</v>
      </c>
      <c r="S191" s="228">
        <v>0</v>
      </c>
      <c r="T191" s="229">
        <f>S191*H191</f>
        <v>0</v>
      </c>
      <c r="AR191" s="230" t="s">
        <v>152</v>
      </c>
      <c r="AT191" s="230" t="s">
        <v>147</v>
      </c>
      <c r="AU191" s="230" t="s">
        <v>85</v>
      </c>
      <c r="AY191" s="13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3" t="s">
        <v>83</v>
      </c>
      <c r="BK191" s="231">
        <f>ROUND(I191*H191,2)</f>
        <v>0</v>
      </c>
      <c r="BL191" s="13" t="s">
        <v>152</v>
      </c>
      <c r="BM191" s="230" t="s">
        <v>1040</v>
      </c>
    </row>
    <row r="192" spans="2:65" s="1" customFormat="1" ht="24" customHeight="1">
      <c r="B192" s="34"/>
      <c r="C192" s="219" t="s">
        <v>850</v>
      </c>
      <c r="D192" s="219" t="s">
        <v>147</v>
      </c>
      <c r="E192" s="220" t="s">
        <v>606</v>
      </c>
      <c r="F192" s="221" t="s">
        <v>607</v>
      </c>
      <c r="G192" s="222" t="s">
        <v>214</v>
      </c>
      <c r="H192" s="223">
        <v>26</v>
      </c>
      <c r="I192" s="224"/>
      <c r="J192" s="225">
        <f>ROUND(I192*H192,2)</f>
        <v>0</v>
      </c>
      <c r="K192" s="221" t="s">
        <v>151</v>
      </c>
      <c r="L192" s="39"/>
      <c r="M192" s="226" t="s">
        <v>1</v>
      </c>
      <c r="N192" s="227" t="s">
        <v>40</v>
      </c>
      <c r="O192" s="82"/>
      <c r="P192" s="228">
        <f>O192*H192</f>
        <v>0</v>
      </c>
      <c r="Q192" s="228">
        <v>0.0004</v>
      </c>
      <c r="R192" s="228">
        <f>Q192*H192</f>
        <v>0.010400000000000001</v>
      </c>
      <c r="S192" s="228">
        <v>0</v>
      </c>
      <c r="T192" s="229">
        <f>S192*H192</f>
        <v>0</v>
      </c>
      <c r="AR192" s="230" t="s">
        <v>152</v>
      </c>
      <c r="AT192" s="230" t="s">
        <v>147</v>
      </c>
      <c r="AU192" s="230" t="s">
        <v>85</v>
      </c>
      <c r="AY192" s="13" t="s">
        <v>144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83</v>
      </c>
      <c r="BK192" s="231">
        <f>ROUND(I192*H192,2)</f>
        <v>0</v>
      </c>
      <c r="BL192" s="13" t="s">
        <v>152</v>
      </c>
      <c r="BM192" s="230" t="s">
        <v>1041</v>
      </c>
    </row>
    <row r="193" spans="2:65" s="1" customFormat="1" ht="24" customHeight="1">
      <c r="B193" s="34"/>
      <c r="C193" s="219" t="s">
        <v>779</v>
      </c>
      <c r="D193" s="219" t="s">
        <v>147</v>
      </c>
      <c r="E193" s="220" t="s">
        <v>843</v>
      </c>
      <c r="F193" s="221" t="s">
        <v>844</v>
      </c>
      <c r="G193" s="222" t="s">
        <v>214</v>
      </c>
      <c r="H193" s="223">
        <v>11</v>
      </c>
      <c r="I193" s="224"/>
      <c r="J193" s="225">
        <f>ROUND(I193*H193,2)</f>
        <v>0</v>
      </c>
      <c r="K193" s="221" t="s">
        <v>151</v>
      </c>
      <c r="L193" s="39"/>
      <c r="M193" s="226" t="s">
        <v>1</v>
      </c>
      <c r="N193" s="227" t="s">
        <v>40</v>
      </c>
      <c r="O193" s="82"/>
      <c r="P193" s="228">
        <f>O193*H193</f>
        <v>0</v>
      </c>
      <c r="Q193" s="228">
        <v>0.00057</v>
      </c>
      <c r="R193" s="228">
        <f>Q193*H193</f>
        <v>0.0062699999999999995</v>
      </c>
      <c r="S193" s="228">
        <v>0</v>
      </c>
      <c r="T193" s="229">
        <f>S193*H193</f>
        <v>0</v>
      </c>
      <c r="AR193" s="230" t="s">
        <v>152</v>
      </c>
      <c r="AT193" s="230" t="s">
        <v>147</v>
      </c>
      <c r="AU193" s="230" t="s">
        <v>85</v>
      </c>
      <c r="AY193" s="13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3" t="s">
        <v>83</v>
      </c>
      <c r="BK193" s="231">
        <f>ROUND(I193*H193,2)</f>
        <v>0</v>
      </c>
      <c r="BL193" s="13" t="s">
        <v>152</v>
      </c>
      <c r="BM193" s="230" t="s">
        <v>1042</v>
      </c>
    </row>
    <row r="194" spans="2:65" s="1" customFormat="1" ht="24" customHeight="1">
      <c r="B194" s="34"/>
      <c r="C194" s="219" t="s">
        <v>781</v>
      </c>
      <c r="D194" s="219" t="s">
        <v>147</v>
      </c>
      <c r="E194" s="220" t="s">
        <v>610</v>
      </c>
      <c r="F194" s="221" t="s">
        <v>611</v>
      </c>
      <c r="G194" s="222" t="s">
        <v>214</v>
      </c>
      <c r="H194" s="223">
        <v>4</v>
      </c>
      <c r="I194" s="224"/>
      <c r="J194" s="225">
        <f>ROUND(I194*H194,2)</f>
        <v>0</v>
      </c>
      <c r="K194" s="221" t="s">
        <v>151</v>
      </c>
      <c r="L194" s="39"/>
      <c r="M194" s="226" t="s">
        <v>1</v>
      </c>
      <c r="N194" s="227" t="s">
        <v>40</v>
      </c>
      <c r="O194" s="82"/>
      <c r="P194" s="228">
        <f>O194*H194</f>
        <v>0</v>
      </c>
      <c r="Q194" s="228">
        <v>0.0008</v>
      </c>
      <c r="R194" s="228">
        <f>Q194*H194</f>
        <v>0.0032</v>
      </c>
      <c r="S194" s="228">
        <v>0</v>
      </c>
      <c r="T194" s="229">
        <f>S194*H194</f>
        <v>0</v>
      </c>
      <c r="AR194" s="230" t="s">
        <v>152</v>
      </c>
      <c r="AT194" s="230" t="s">
        <v>147</v>
      </c>
      <c r="AU194" s="230" t="s">
        <v>85</v>
      </c>
      <c r="AY194" s="13" t="s">
        <v>144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3" t="s">
        <v>83</v>
      </c>
      <c r="BK194" s="231">
        <f>ROUND(I194*H194,2)</f>
        <v>0</v>
      </c>
      <c r="BL194" s="13" t="s">
        <v>152</v>
      </c>
      <c r="BM194" s="230" t="s">
        <v>1043</v>
      </c>
    </row>
    <row r="195" spans="2:65" s="1" customFormat="1" ht="24" customHeight="1">
      <c r="B195" s="34"/>
      <c r="C195" s="219" t="s">
        <v>871</v>
      </c>
      <c r="D195" s="219" t="s">
        <v>147</v>
      </c>
      <c r="E195" s="220" t="s">
        <v>847</v>
      </c>
      <c r="F195" s="221" t="s">
        <v>848</v>
      </c>
      <c r="G195" s="222" t="s">
        <v>214</v>
      </c>
      <c r="H195" s="223">
        <v>2</v>
      </c>
      <c r="I195" s="224"/>
      <c r="J195" s="225">
        <f>ROUND(I195*H195,2)</f>
        <v>0</v>
      </c>
      <c r="K195" s="221" t="s">
        <v>151</v>
      </c>
      <c r="L195" s="39"/>
      <c r="M195" s="226" t="s">
        <v>1</v>
      </c>
      <c r="N195" s="227" t="s">
        <v>40</v>
      </c>
      <c r="O195" s="82"/>
      <c r="P195" s="228">
        <f>O195*H195</f>
        <v>0</v>
      </c>
      <c r="Q195" s="228">
        <v>0.0012</v>
      </c>
      <c r="R195" s="228">
        <f>Q195*H195</f>
        <v>0.0024</v>
      </c>
      <c r="S195" s="228">
        <v>0</v>
      </c>
      <c r="T195" s="229">
        <f>S195*H195</f>
        <v>0</v>
      </c>
      <c r="AR195" s="230" t="s">
        <v>152</v>
      </c>
      <c r="AT195" s="230" t="s">
        <v>147</v>
      </c>
      <c r="AU195" s="230" t="s">
        <v>85</v>
      </c>
      <c r="AY195" s="13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3" t="s">
        <v>83</v>
      </c>
      <c r="BK195" s="231">
        <f>ROUND(I195*H195,2)</f>
        <v>0</v>
      </c>
      <c r="BL195" s="13" t="s">
        <v>152</v>
      </c>
      <c r="BM195" s="230" t="s">
        <v>1044</v>
      </c>
    </row>
    <row r="196" spans="2:65" s="1" customFormat="1" ht="24" customHeight="1">
      <c r="B196" s="34"/>
      <c r="C196" s="219" t="s">
        <v>905</v>
      </c>
      <c r="D196" s="219" t="s">
        <v>147</v>
      </c>
      <c r="E196" s="220" t="s">
        <v>227</v>
      </c>
      <c r="F196" s="221" t="s">
        <v>228</v>
      </c>
      <c r="G196" s="222" t="s">
        <v>214</v>
      </c>
      <c r="H196" s="223">
        <v>4</v>
      </c>
      <c r="I196" s="224"/>
      <c r="J196" s="225">
        <f>ROUND(I196*H196,2)</f>
        <v>0</v>
      </c>
      <c r="K196" s="221" t="s">
        <v>151</v>
      </c>
      <c r="L196" s="39"/>
      <c r="M196" s="226" t="s">
        <v>1</v>
      </c>
      <c r="N196" s="227" t="s">
        <v>40</v>
      </c>
      <c r="O196" s="82"/>
      <c r="P196" s="228">
        <f>O196*H196</f>
        <v>0</v>
      </c>
      <c r="Q196" s="228">
        <v>0.00182</v>
      </c>
      <c r="R196" s="228">
        <f>Q196*H196</f>
        <v>0.00728</v>
      </c>
      <c r="S196" s="228">
        <v>0</v>
      </c>
      <c r="T196" s="229">
        <f>S196*H196</f>
        <v>0</v>
      </c>
      <c r="AR196" s="230" t="s">
        <v>152</v>
      </c>
      <c r="AT196" s="230" t="s">
        <v>147</v>
      </c>
      <c r="AU196" s="230" t="s">
        <v>85</v>
      </c>
      <c r="AY196" s="13" t="s">
        <v>144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3" t="s">
        <v>83</v>
      </c>
      <c r="BK196" s="231">
        <f>ROUND(I196*H196,2)</f>
        <v>0</v>
      </c>
      <c r="BL196" s="13" t="s">
        <v>152</v>
      </c>
      <c r="BM196" s="230" t="s">
        <v>1045</v>
      </c>
    </row>
    <row r="197" spans="2:65" s="1" customFormat="1" ht="16.5" customHeight="1">
      <c r="B197" s="34"/>
      <c r="C197" s="219" t="s">
        <v>256</v>
      </c>
      <c r="D197" s="219" t="s">
        <v>147</v>
      </c>
      <c r="E197" s="220" t="s">
        <v>615</v>
      </c>
      <c r="F197" s="221" t="s">
        <v>616</v>
      </c>
      <c r="G197" s="222" t="s">
        <v>214</v>
      </c>
      <c r="H197" s="223">
        <v>26</v>
      </c>
      <c r="I197" s="224"/>
      <c r="J197" s="225">
        <f>ROUND(I197*H197,2)</f>
        <v>0</v>
      </c>
      <c r="K197" s="221" t="s">
        <v>151</v>
      </c>
      <c r="L197" s="39"/>
      <c r="M197" s="226" t="s">
        <v>1</v>
      </c>
      <c r="N197" s="227" t="s">
        <v>40</v>
      </c>
      <c r="O197" s="82"/>
      <c r="P197" s="228">
        <f>O197*H197</f>
        <v>0</v>
      </c>
      <c r="Q197" s="228">
        <v>2E-05</v>
      </c>
      <c r="R197" s="228">
        <f>Q197*H197</f>
        <v>0.0005200000000000001</v>
      </c>
      <c r="S197" s="228">
        <v>0</v>
      </c>
      <c r="T197" s="229">
        <f>S197*H197</f>
        <v>0</v>
      </c>
      <c r="AR197" s="230" t="s">
        <v>152</v>
      </c>
      <c r="AT197" s="230" t="s">
        <v>147</v>
      </c>
      <c r="AU197" s="230" t="s">
        <v>85</v>
      </c>
      <c r="AY197" s="13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3" t="s">
        <v>83</v>
      </c>
      <c r="BK197" s="231">
        <f>ROUND(I197*H197,2)</f>
        <v>0</v>
      </c>
      <c r="BL197" s="13" t="s">
        <v>152</v>
      </c>
      <c r="BM197" s="230" t="s">
        <v>1046</v>
      </c>
    </row>
    <row r="198" spans="2:65" s="1" customFormat="1" ht="16.5" customHeight="1">
      <c r="B198" s="34"/>
      <c r="C198" s="219" t="s">
        <v>564</v>
      </c>
      <c r="D198" s="219" t="s">
        <v>147</v>
      </c>
      <c r="E198" s="220" t="s">
        <v>853</v>
      </c>
      <c r="F198" s="221" t="s">
        <v>854</v>
      </c>
      <c r="G198" s="222" t="s">
        <v>214</v>
      </c>
      <c r="H198" s="223">
        <v>11</v>
      </c>
      <c r="I198" s="224"/>
      <c r="J198" s="225">
        <f>ROUND(I198*H198,2)</f>
        <v>0</v>
      </c>
      <c r="K198" s="221" t="s">
        <v>151</v>
      </c>
      <c r="L198" s="39"/>
      <c r="M198" s="226" t="s">
        <v>1</v>
      </c>
      <c r="N198" s="227" t="s">
        <v>40</v>
      </c>
      <c r="O198" s="82"/>
      <c r="P198" s="228">
        <f>O198*H198</f>
        <v>0</v>
      </c>
      <c r="Q198" s="228">
        <v>2E-05</v>
      </c>
      <c r="R198" s="228">
        <f>Q198*H198</f>
        <v>0.00022</v>
      </c>
      <c r="S198" s="228">
        <v>0</v>
      </c>
      <c r="T198" s="229">
        <f>S198*H198</f>
        <v>0</v>
      </c>
      <c r="AR198" s="230" t="s">
        <v>152</v>
      </c>
      <c r="AT198" s="230" t="s">
        <v>147</v>
      </c>
      <c r="AU198" s="230" t="s">
        <v>85</v>
      </c>
      <c r="AY198" s="13" t="s">
        <v>144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3" t="s">
        <v>83</v>
      </c>
      <c r="BK198" s="231">
        <f>ROUND(I198*H198,2)</f>
        <v>0</v>
      </c>
      <c r="BL198" s="13" t="s">
        <v>152</v>
      </c>
      <c r="BM198" s="230" t="s">
        <v>1047</v>
      </c>
    </row>
    <row r="199" spans="2:65" s="1" customFormat="1" ht="16.5" customHeight="1">
      <c r="B199" s="34"/>
      <c r="C199" s="219" t="s">
        <v>260</v>
      </c>
      <c r="D199" s="219" t="s">
        <v>147</v>
      </c>
      <c r="E199" s="220" t="s">
        <v>618</v>
      </c>
      <c r="F199" s="221" t="s">
        <v>619</v>
      </c>
      <c r="G199" s="222" t="s">
        <v>214</v>
      </c>
      <c r="H199" s="223">
        <v>4</v>
      </c>
      <c r="I199" s="224"/>
      <c r="J199" s="225">
        <f>ROUND(I199*H199,2)</f>
        <v>0</v>
      </c>
      <c r="K199" s="221" t="s">
        <v>151</v>
      </c>
      <c r="L199" s="39"/>
      <c r="M199" s="226" t="s">
        <v>1</v>
      </c>
      <c r="N199" s="227" t="s">
        <v>40</v>
      </c>
      <c r="O199" s="82"/>
      <c r="P199" s="228">
        <f>O199*H199</f>
        <v>0</v>
      </c>
      <c r="Q199" s="228">
        <v>2E-05</v>
      </c>
      <c r="R199" s="228">
        <f>Q199*H199</f>
        <v>8E-05</v>
      </c>
      <c r="S199" s="228">
        <v>0</v>
      </c>
      <c r="T199" s="229">
        <f>S199*H199</f>
        <v>0</v>
      </c>
      <c r="AR199" s="230" t="s">
        <v>152</v>
      </c>
      <c r="AT199" s="230" t="s">
        <v>147</v>
      </c>
      <c r="AU199" s="230" t="s">
        <v>85</v>
      </c>
      <c r="AY199" s="13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3" t="s">
        <v>83</v>
      </c>
      <c r="BK199" s="231">
        <f>ROUND(I199*H199,2)</f>
        <v>0</v>
      </c>
      <c r="BL199" s="13" t="s">
        <v>152</v>
      </c>
      <c r="BM199" s="230" t="s">
        <v>1048</v>
      </c>
    </row>
    <row r="200" spans="2:65" s="1" customFormat="1" ht="16.5" customHeight="1">
      <c r="B200" s="34"/>
      <c r="C200" s="219" t="s">
        <v>264</v>
      </c>
      <c r="D200" s="219" t="s">
        <v>147</v>
      </c>
      <c r="E200" s="220" t="s">
        <v>243</v>
      </c>
      <c r="F200" s="221" t="s">
        <v>244</v>
      </c>
      <c r="G200" s="222" t="s">
        <v>214</v>
      </c>
      <c r="H200" s="223">
        <v>10</v>
      </c>
      <c r="I200" s="224"/>
      <c r="J200" s="225">
        <f>ROUND(I200*H200,2)</f>
        <v>0</v>
      </c>
      <c r="K200" s="221" t="s">
        <v>151</v>
      </c>
      <c r="L200" s="39"/>
      <c r="M200" s="226" t="s">
        <v>1</v>
      </c>
      <c r="N200" s="227" t="s">
        <v>40</v>
      </c>
      <c r="O200" s="82"/>
      <c r="P200" s="228">
        <f>O200*H200</f>
        <v>0</v>
      </c>
      <c r="Q200" s="228">
        <v>2E-05</v>
      </c>
      <c r="R200" s="228">
        <f>Q200*H200</f>
        <v>0.0002</v>
      </c>
      <c r="S200" s="228">
        <v>0</v>
      </c>
      <c r="T200" s="229">
        <f>S200*H200</f>
        <v>0</v>
      </c>
      <c r="AR200" s="230" t="s">
        <v>152</v>
      </c>
      <c r="AT200" s="230" t="s">
        <v>147</v>
      </c>
      <c r="AU200" s="230" t="s">
        <v>85</v>
      </c>
      <c r="AY200" s="13" t="s">
        <v>144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3" t="s">
        <v>83</v>
      </c>
      <c r="BK200" s="231">
        <f>ROUND(I200*H200,2)</f>
        <v>0</v>
      </c>
      <c r="BL200" s="13" t="s">
        <v>152</v>
      </c>
      <c r="BM200" s="230" t="s">
        <v>1049</v>
      </c>
    </row>
    <row r="201" spans="2:65" s="1" customFormat="1" ht="24" customHeight="1">
      <c r="B201" s="34"/>
      <c r="C201" s="219" t="s">
        <v>268</v>
      </c>
      <c r="D201" s="219" t="s">
        <v>147</v>
      </c>
      <c r="E201" s="220" t="s">
        <v>864</v>
      </c>
      <c r="F201" s="221" t="s">
        <v>865</v>
      </c>
      <c r="G201" s="222" t="s">
        <v>150</v>
      </c>
      <c r="H201" s="223">
        <v>251</v>
      </c>
      <c r="I201" s="224"/>
      <c r="J201" s="225">
        <f>ROUND(I201*H201,2)</f>
        <v>0</v>
      </c>
      <c r="K201" s="221" t="s">
        <v>151</v>
      </c>
      <c r="L201" s="39"/>
      <c r="M201" s="226" t="s">
        <v>1</v>
      </c>
      <c r="N201" s="227" t="s">
        <v>40</v>
      </c>
      <c r="O201" s="82"/>
      <c r="P201" s="228">
        <f>O201*H201</f>
        <v>0</v>
      </c>
      <c r="Q201" s="228">
        <v>0.0004</v>
      </c>
      <c r="R201" s="228">
        <f>Q201*H201</f>
        <v>0.1004</v>
      </c>
      <c r="S201" s="228">
        <v>0</v>
      </c>
      <c r="T201" s="229">
        <f>S201*H201</f>
        <v>0</v>
      </c>
      <c r="AR201" s="230" t="s">
        <v>152</v>
      </c>
      <c r="AT201" s="230" t="s">
        <v>147</v>
      </c>
      <c r="AU201" s="230" t="s">
        <v>85</v>
      </c>
      <c r="AY201" s="13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3" t="s">
        <v>83</v>
      </c>
      <c r="BK201" s="231">
        <f>ROUND(I201*H201,2)</f>
        <v>0</v>
      </c>
      <c r="BL201" s="13" t="s">
        <v>152</v>
      </c>
      <c r="BM201" s="230" t="s">
        <v>1050</v>
      </c>
    </row>
    <row r="202" spans="2:65" s="1" customFormat="1" ht="24" customHeight="1">
      <c r="B202" s="34"/>
      <c r="C202" s="219" t="s">
        <v>828</v>
      </c>
      <c r="D202" s="219" t="s">
        <v>147</v>
      </c>
      <c r="E202" s="220" t="s">
        <v>231</v>
      </c>
      <c r="F202" s="221" t="s">
        <v>232</v>
      </c>
      <c r="G202" s="222" t="s">
        <v>150</v>
      </c>
      <c r="H202" s="223">
        <v>125</v>
      </c>
      <c r="I202" s="224"/>
      <c r="J202" s="225">
        <f>ROUND(I202*H202,2)</f>
        <v>0</v>
      </c>
      <c r="K202" s="221" t="s">
        <v>151</v>
      </c>
      <c r="L202" s="39"/>
      <c r="M202" s="226" t="s">
        <v>1</v>
      </c>
      <c r="N202" s="227" t="s">
        <v>40</v>
      </c>
      <c r="O202" s="82"/>
      <c r="P202" s="228">
        <f>O202*H202</f>
        <v>0</v>
      </c>
      <c r="Q202" s="228">
        <v>0.00019</v>
      </c>
      <c r="R202" s="228">
        <f>Q202*H202</f>
        <v>0.02375</v>
      </c>
      <c r="S202" s="228">
        <v>0</v>
      </c>
      <c r="T202" s="229">
        <f>S202*H202</f>
        <v>0</v>
      </c>
      <c r="AR202" s="230" t="s">
        <v>152</v>
      </c>
      <c r="AT202" s="230" t="s">
        <v>147</v>
      </c>
      <c r="AU202" s="230" t="s">
        <v>85</v>
      </c>
      <c r="AY202" s="13" t="s">
        <v>144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3" t="s">
        <v>83</v>
      </c>
      <c r="BK202" s="231">
        <f>ROUND(I202*H202,2)</f>
        <v>0</v>
      </c>
      <c r="BL202" s="13" t="s">
        <v>152</v>
      </c>
      <c r="BM202" s="230" t="s">
        <v>1051</v>
      </c>
    </row>
    <row r="203" spans="2:65" s="1" customFormat="1" ht="24" customHeight="1">
      <c r="B203" s="34"/>
      <c r="C203" s="219" t="s">
        <v>838</v>
      </c>
      <c r="D203" s="219" t="s">
        <v>147</v>
      </c>
      <c r="E203" s="220" t="s">
        <v>1052</v>
      </c>
      <c r="F203" s="221" t="s">
        <v>1053</v>
      </c>
      <c r="G203" s="222" t="s">
        <v>150</v>
      </c>
      <c r="H203" s="223">
        <v>39</v>
      </c>
      <c r="I203" s="224"/>
      <c r="J203" s="225">
        <f>ROUND(I203*H203,2)</f>
        <v>0</v>
      </c>
      <c r="K203" s="221" t="s">
        <v>151</v>
      </c>
      <c r="L203" s="39"/>
      <c r="M203" s="226" t="s">
        <v>1</v>
      </c>
      <c r="N203" s="227" t="s">
        <v>40</v>
      </c>
      <c r="O203" s="82"/>
      <c r="P203" s="228">
        <f>O203*H203</f>
        <v>0</v>
      </c>
      <c r="Q203" s="228">
        <v>0.00035</v>
      </c>
      <c r="R203" s="228">
        <f>Q203*H203</f>
        <v>0.01365</v>
      </c>
      <c r="S203" s="228">
        <v>0</v>
      </c>
      <c r="T203" s="229">
        <f>S203*H203</f>
        <v>0</v>
      </c>
      <c r="AR203" s="230" t="s">
        <v>152</v>
      </c>
      <c r="AT203" s="230" t="s">
        <v>147</v>
      </c>
      <c r="AU203" s="230" t="s">
        <v>85</v>
      </c>
      <c r="AY203" s="13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3" t="s">
        <v>83</v>
      </c>
      <c r="BK203" s="231">
        <f>ROUND(I203*H203,2)</f>
        <v>0</v>
      </c>
      <c r="BL203" s="13" t="s">
        <v>152</v>
      </c>
      <c r="BM203" s="230" t="s">
        <v>1054</v>
      </c>
    </row>
    <row r="204" spans="2:65" s="1" customFormat="1" ht="16.5" customHeight="1">
      <c r="B204" s="34"/>
      <c r="C204" s="219" t="s">
        <v>836</v>
      </c>
      <c r="D204" s="219" t="s">
        <v>147</v>
      </c>
      <c r="E204" s="220" t="s">
        <v>235</v>
      </c>
      <c r="F204" s="221" t="s">
        <v>236</v>
      </c>
      <c r="G204" s="222" t="s">
        <v>150</v>
      </c>
      <c r="H204" s="223">
        <v>415</v>
      </c>
      <c r="I204" s="224"/>
      <c r="J204" s="225">
        <f>ROUND(I204*H204,2)</f>
        <v>0</v>
      </c>
      <c r="K204" s="221" t="s">
        <v>151</v>
      </c>
      <c r="L204" s="39"/>
      <c r="M204" s="226" t="s">
        <v>1</v>
      </c>
      <c r="N204" s="227" t="s">
        <v>40</v>
      </c>
      <c r="O204" s="82"/>
      <c r="P204" s="228">
        <f>O204*H204</f>
        <v>0</v>
      </c>
      <c r="Q204" s="228">
        <v>1E-05</v>
      </c>
      <c r="R204" s="228">
        <f>Q204*H204</f>
        <v>0.00415</v>
      </c>
      <c r="S204" s="228">
        <v>0</v>
      </c>
      <c r="T204" s="229">
        <f>S204*H204</f>
        <v>0</v>
      </c>
      <c r="AR204" s="230" t="s">
        <v>152</v>
      </c>
      <c r="AT204" s="230" t="s">
        <v>147</v>
      </c>
      <c r="AU204" s="230" t="s">
        <v>85</v>
      </c>
      <c r="AY204" s="13" t="s">
        <v>144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3" t="s">
        <v>83</v>
      </c>
      <c r="BK204" s="231">
        <f>ROUND(I204*H204,2)</f>
        <v>0</v>
      </c>
      <c r="BL204" s="13" t="s">
        <v>152</v>
      </c>
      <c r="BM204" s="230" t="s">
        <v>1055</v>
      </c>
    </row>
    <row r="205" spans="2:65" s="1" customFormat="1" ht="24" customHeight="1">
      <c r="B205" s="34"/>
      <c r="C205" s="219" t="s">
        <v>609</v>
      </c>
      <c r="D205" s="219" t="s">
        <v>147</v>
      </c>
      <c r="E205" s="220" t="s">
        <v>247</v>
      </c>
      <c r="F205" s="221" t="s">
        <v>626</v>
      </c>
      <c r="G205" s="222" t="s">
        <v>199</v>
      </c>
      <c r="H205" s="223">
        <v>1.139</v>
      </c>
      <c r="I205" s="224"/>
      <c r="J205" s="225">
        <f>ROUND(I205*H205,2)</f>
        <v>0</v>
      </c>
      <c r="K205" s="221" t="s">
        <v>151</v>
      </c>
      <c r="L205" s="39"/>
      <c r="M205" s="226" t="s">
        <v>1</v>
      </c>
      <c r="N205" s="227" t="s">
        <v>40</v>
      </c>
      <c r="O205" s="8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AR205" s="230" t="s">
        <v>152</v>
      </c>
      <c r="AT205" s="230" t="s">
        <v>147</v>
      </c>
      <c r="AU205" s="230" t="s">
        <v>85</v>
      </c>
      <c r="AY205" s="13" t="s">
        <v>144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3" t="s">
        <v>83</v>
      </c>
      <c r="BK205" s="231">
        <f>ROUND(I205*H205,2)</f>
        <v>0</v>
      </c>
      <c r="BL205" s="13" t="s">
        <v>152</v>
      </c>
      <c r="BM205" s="230" t="s">
        <v>1056</v>
      </c>
    </row>
    <row r="206" spans="2:63" s="11" customFormat="1" ht="22.8" customHeight="1">
      <c r="B206" s="203"/>
      <c r="C206" s="204"/>
      <c r="D206" s="205" t="s">
        <v>74</v>
      </c>
      <c r="E206" s="217" t="s">
        <v>254</v>
      </c>
      <c r="F206" s="217" t="s">
        <v>255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SUM(P207:P220)</f>
        <v>0</v>
      </c>
      <c r="Q206" s="211"/>
      <c r="R206" s="212">
        <f>SUM(R207:R220)</f>
        <v>0.011260000000000001</v>
      </c>
      <c r="S206" s="211"/>
      <c r="T206" s="213">
        <f>SUM(T207:T220)</f>
        <v>3.5642999999999994</v>
      </c>
      <c r="AR206" s="214" t="s">
        <v>85</v>
      </c>
      <c r="AT206" s="215" t="s">
        <v>74</v>
      </c>
      <c r="AU206" s="215" t="s">
        <v>83</v>
      </c>
      <c r="AY206" s="214" t="s">
        <v>144</v>
      </c>
      <c r="BK206" s="216">
        <f>SUM(BK207:BK220)</f>
        <v>0</v>
      </c>
    </row>
    <row r="207" spans="2:65" s="1" customFormat="1" ht="24" customHeight="1">
      <c r="B207" s="34"/>
      <c r="C207" s="219" t="s">
        <v>280</v>
      </c>
      <c r="D207" s="219" t="s">
        <v>147</v>
      </c>
      <c r="E207" s="220" t="s">
        <v>257</v>
      </c>
      <c r="F207" s="221" t="s">
        <v>258</v>
      </c>
      <c r="G207" s="222" t="s">
        <v>150</v>
      </c>
      <c r="H207" s="223">
        <v>398</v>
      </c>
      <c r="I207" s="224"/>
      <c r="J207" s="225">
        <f>ROUND(I207*H207,2)</f>
        <v>0</v>
      </c>
      <c r="K207" s="221" t="s">
        <v>151</v>
      </c>
      <c r="L207" s="39"/>
      <c r="M207" s="226" t="s">
        <v>1</v>
      </c>
      <c r="N207" s="227" t="s">
        <v>40</v>
      </c>
      <c r="O207" s="82"/>
      <c r="P207" s="228">
        <f>O207*H207</f>
        <v>0</v>
      </c>
      <c r="Q207" s="228">
        <v>0</v>
      </c>
      <c r="R207" s="228">
        <f>Q207*H207</f>
        <v>0</v>
      </c>
      <c r="S207" s="228">
        <v>0.0053</v>
      </c>
      <c r="T207" s="229">
        <f>S207*H207</f>
        <v>2.1094</v>
      </c>
      <c r="AR207" s="230" t="s">
        <v>152</v>
      </c>
      <c r="AT207" s="230" t="s">
        <v>147</v>
      </c>
      <c r="AU207" s="230" t="s">
        <v>85</v>
      </c>
      <c r="AY207" s="13" t="s">
        <v>144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3" t="s">
        <v>83</v>
      </c>
      <c r="BK207" s="231">
        <f>ROUND(I207*H207,2)</f>
        <v>0</v>
      </c>
      <c r="BL207" s="13" t="s">
        <v>152</v>
      </c>
      <c r="BM207" s="230" t="s">
        <v>1057</v>
      </c>
    </row>
    <row r="208" spans="2:65" s="1" customFormat="1" ht="16.5" customHeight="1">
      <c r="B208" s="34"/>
      <c r="C208" s="219" t="s">
        <v>250</v>
      </c>
      <c r="D208" s="219" t="s">
        <v>147</v>
      </c>
      <c r="E208" s="220" t="s">
        <v>261</v>
      </c>
      <c r="F208" s="221" t="s">
        <v>262</v>
      </c>
      <c r="G208" s="222" t="s">
        <v>150</v>
      </c>
      <c r="H208" s="223">
        <v>42</v>
      </c>
      <c r="I208" s="224"/>
      <c r="J208" s="225">
        <f>ROUND(I208*H208,2)</f>
        <v>0</v>
      </c>
      <c r="K208" s="221" t="s">
        <v>151</v>
      </c>
      <c r="L208" s="39"/>
      <c r="M208" s="226" t="s">
        <v>1</v>
      </c>
      <c r="N208" s="227" t="s">
        <v>40</v>
      </c>
      <c r="O208" s="82"/>
      <c r="P208" s="228">
        <f>O208*H208</f>
        <v>0</v>
      </c>
      <c r="Q208" s="228">
        <v>2E-05</v>
      </c>
      <c r="R208" s="228">
        <f>Q208*H208</f>
        <v>0.00084</v>
      </c>
      <c r="S208" s="228">
        <v>0.001</v>
      </c>
      <c r="T208" s="229">
        <f>S208*H208</f>
        <v>0.042</v>
      </c>
      <c r="AR208" s="230" t="s">
        <v>152</v>
      </c>
      <c r="AT208" s="230" t="s">
        <v>147</v>
      </c>
      <c r="AU208" s="230" t="s">
        <v>85</v>
      </c>
      <c r="AY208" s="13" t="s">
        <v>144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3" t="s">
        <v>83</v>
      </c>
      <c r="BK208" s="231">
        <f>ROUND(I208*H208,2)</f>
        <v>0</v>
      </c>
      <c r="BL208" s="13" t="s">
        <v>152</v>
      </c>
      <c r="BM208" s="230" t="s">
        <v>1058</v>
      </c>
    </row>
    <row r="209" spans="2:65" s="1" customFormat="1" ht="16.5" customHeight="1">
      <c r="B209" s="34"/>
      <c r="C209" s="219" t="s">
        <v>284</v>
      </c>
      <c r="D209" s="219" t="s">
        <v>147</v>
      </c>
      <c r="E209" s="220" t="s">
        <v>265</v>
      </c>
      <c r="F209" s="221" t="s">
        <v>266</v>
      </c>
      <c r="G209" s="222" t="s">
        <v>150</v>
      </c>
      <c r="H209" s="223">
        <v>285</v>
      </c>
      <c r="I209" s="224"/>
      <c r="J209" s="225">
        <f>ROUND(I209*H209,2)</f>
        <v>0</v>
      </c>
      <c r="K209" s="221" t="s">
        <v>151</v>
      </c>
      <c r="L209" s="39"/>
      <c r="M209" s="226" t="s">
        <v>1</v>
      </c>
      <c r="N209" s="227" t="s">
        <v>40</v>
      </c>
      <c r="O209" s="82"/>
      <c r="P209" s="228">
        <f>O209*H209</f>
        <v>0</v>
      </c>
      <c r="Q209" s="228">
        <v>2E-05</v>
      </c>
      <c r="R209" s="228">
        <f>Q209*H209</f>
        <v>0.0057</v>
      </c>
      <c r="S209" s="228">
        <v>0.0032</v>
      </c>
      <c r="T209" s="229">
        <f>S209*H209</f>
        <v>0.912</v>
      </c>
      <c r="AR209" s="230" t="s">
        <v>152</v>
      </c>
      <c r="AT209" s="230" t="s">
        <v>147</v>
      </c>
      <c r="AU209" s="230" t="s">
        <v>85</v>
      </c>
      <c r="AY209" s="13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3" t="s">
        <v>83</v>
      </c>
      <c r="BK209" s="231">
        <f>ROUND(I209*H209,2)</f>
        <v>0</v>
      </c>
      <c r="BL209" s="13" t="s">
        <v>152</v>
      </c>
      <c r="BM209" s="230" t="s">
        <v>1059</v>
      </c>
    </row>
    <row r="210" spans="2:65" s="1" customFormat="1" ht="16.5" customHeight="1">
      <c r="B210" s="34"/>
      <c r="C210" s="219" t="s">
        <v>157</v>
      </c>
      <c r="D210" s="219" t="s">
        <v>147</v>
      </c>
      <c r="E210" s="220" t="s">
        <v>269</v>
      </c>
      <c r="F210" s="221" t="s">
        <v>270</v>
      </c>
      <c r="G210" s="222" t="s">
        <v>150</v>
      </c>
      <c r="H210" s="223">
        <v>39</v>
      </c>
      <c r="I210" s="224"/>
      <c r="J210" s="225">
        <f>ROUND(I210*H210,2)</f>
        <v>0</v>
      </c>
      <c r="K210" s="221" t="s">
        <v>151</v>
      </c>
      <c r="L210" s="39"/>
      <c r="M210" s="226" t="s">
        <v>1</v>
      </c>
      <c r="N210" s="227" t="s">
        <v>40</v>
      </c>
      <c r="O210" s="82"/>
      <c r="P210" s="228">
        <f>O210*H210</f>
        <v>0</v>
      </c>
      <c r="Q210" s="228">
        <v>5E-05</v>
      </c>
      <c r="R210" s="228">
        <f>Q210*H210</f>
        <v>0.0019500000000000001</v>
      </c>
      <c r="S210" s="228">
        <v>0.00532</v>
      </c>
      <c r="T210" s="229">
        <f>S210*H210</f>
        <v>0.20748</v>
      </c>
      <c r="AR210" s="230" t="s">
        <v>152</v>
      </c>
      <c r="AT210" s="230" t="s">
        <v>147</v>
      </c>
      <c r="AU210" s="230" t="s">
        <v>85</v>
      </c>
      <c r="AY210" s="13" t="s">
        <v>144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3" t="s">
        <v>83</v>
      </c>
      <c r="BK210" s="231">
        <f>ROUND(I210*H210,2)</f>
        <v>0</v>
      </c>
      <c r="BL210" s="13" t="s">
        <v>152</v>
      </c>
      <c r="BM210" s="230" t="s">
        <v>1060</v>
      </c>
    </row>
    <row r="211" spans="2:65" s="1" customFormat="1" ht="16.5" customHeight="1">
      <c r="B211" s="34"/>
      <c r="C211" s="219" t="s">
        <v>291</v>
      </c>
      <c r="D211" s="219" t="s">
        <v>147</v>
      </c>
      <c r="E211" s="220" t="s">
        <v>273</v>
      </c>
      <c r="F211" s="221" t="s">
        <v>274</v>
      </c>
      <c r="G211" s="222" t="s">
        <v>150</v>
      </c>
      <c r="H211" s="223">
        <v>32</v>
      </c>
      <c r="I211" s="224"/>
      <c r="J211" s="225">
        <f>ROUND(I211*H211,2)</f>
        <v>0</v>
      </c>
      <c r="K211" s="221" t="s">
        <v>151</v>
      </c>
      <c r="L211" s="39"/>
      <c r="M211" s="226" t="s">
        <v>1</v>
      </c>
      <c r="N211" s="227" t="s">
        <v>40</v>
      </c>
      <c r="O211" s="82"/>
      <c r="P211" s="228">
        <f>O211*H211</f>
        <v>0</v>
      </c>
      <c r="Q211" s="228">
        <v>6E-05</v>
      </c>
      <c r="R211" s="228">
        <f>Q211*H211</f>
        <v>0.00192</v>
      </c>
      <c r="S211" s="228">
        <v>0.00841</v>
      </c>
      <c r="T211" s="229">
        <f>S211*H211</f>
        <v>0.26912</v>
      </c>
      <c r="AR211" s="230" t="s">
        <v>152</v>
      </c>
      <c r="AT211" s="230" t="s">
        <v>147</v>
      </c>
      <c r="AU211" s="230" t="s">
        <v>85</v>
      </c>
      <c r="AY211" s="13" t="s">
        <v>144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3" t="s">
        <v>83</v>
      </c>
      <c r="BK211" s="231">
        <f>ROUND(I211*H211,2)</f>
        <v>0</v>
      </c>
      <c r="BL211" s="13" t="s">
        <v>152</v>
      </c>
      <c r="BM211" s="230" t="s">
        <v>1061</v>
      </c>
    </row>
    <row r="212" spans="2:65" s="1" customFormat="1" ht="24" customHeight="1">
      <c r="B212" s="34"/>
      <c r="C212" s="219" t="s">
        <v>321</v>
      </c>
      <c r="D212" s="219" t="s">
        <v>147</v>
      </c>
      <c r="E212" s="220" t="s">
        <v>277</v>
      </c>
      <c r="F212" s="221" t="s">
        <v>466</v>
      </c>
      <c r="G212" s="222" t="s">
        <v>214</v>
      </c>
      <c r="H212" s="223">
        <v>55</v>
      </c>
      <c r="I212" s="224"/>
      <c r="J212" s="225">
        <f>ROUND(I212*H212,2)</f>
        <v>0</v>
      </c>
      <c r="K212" s="221" t="s">
        <v>151</v>
      </c>
      <c r="L212" s="39"/>
      <c r="M212" s="226" t="s">
        <v>1</v>
      </c>
      <c r="N212" s="227" t="s">
        <v>40</v>
      </c>
      <c r="O212" s="82"/>
      <c r="P212" s="228">
        <f>O212*H212</f>
        <v>0</v>
      </c>
      <c r="Q212" s="228">
        <v>0</v>
      </c>
      <c r="R212" s="228">
        <f>Q212*H212</f>
        <v>0</v>
      </c>
      <c r="S212" s="228">
        <v>0.00014</v>
      </c>
      <c r="T212" s="229">
        <f>S212*H212</f>
        <v>0.007699999999999999</v>
      </c>
      <c r="AR212" s="230" t="s">
        <v>152</v>
      </c>
      <c r="AT212" s="230" t="s">
        <v>147</v>
      </c>
      <c r="AU212" s="230" t="s">
        <v>85</v>
      </c>
      <c r="AY212" s="13" t="s">
        <v>144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3" t="s">
        <v>83</v>
      </c>
      <c r="BK212" s="231">
        <f>ROUND(I212*H212,2)</f>
        <v>0</v>
      </c>
      <c r="BL212" s="13" t="s">
        <v>152</v>
      </c>
      <c r="BM212" s="230" t="s">
        <v>1062</v>
      </c>
    </row>
    <row r="213" spans="2:65" s="1" customFormat="1" ht="24" customHeight="1">
      <c r="B213" s="34"/>
      <c r="C213" s="219" t="s">
        <v>325</v>
      </c>
      <c r="D213" s="219" t="s">
        <v>147</v>
      </c>
      <c r="E213" s="220" t="s">
        <v>469</v>
      </c>
      <c r="F213" s="221" t="s">
        <v>282</v>
      </c>
      <c r="G213" s="222" t="s">
        <v>214</v>
      </c>
      <c r="H213" s="223">
        <v>25</v>
      </c>
      <c r="I213" s="224"/>
      <c r="J213" s="225">
        <f>ROUND(I213*H213,2)</f>
        <v>0</v>
      </c>
      <c r="K213" s="221" t="s">
        <v>151</v>
      </c>
      <c r="L213" s="39"/>
      <c r="M213" s="226" t="s">
        <v>1</v>
      </c>
      <c r="N213" s="227" t="s">
        <v>40</v>
      </c>
      <c r="O213" s="82"/>
      <c r="P213" s="228">
        <f>O213*H213</f>
        <v>0</v>
      </c>
      <c r="Q213" s="228">
        <v>0</v>
      </c>
      <c r="R213" s="228">
        <f>Q213*H213</f>
        <v>0</v>
      </c>
      <c r="S213" s="228">
        <v>0.00031</v>
      </c>
      <c r="T213" s="229">
        <f>S213*H213</f>
        <v>0.00775</v>
      </c>
      <c r="AR213" s="230" t="s">
        <v>152</v>
      </c>
      <c r="AT213" s="230" t="s">
        <v>147</v>
      </c>
      <c r="AU213" s="230" t="s">
        <v>85</v>
      </c>
      <c r="AY213" s="13" t="s">
        <v>144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3" t="s">
        <v>83</v>
      </c>
      <c r="BK213" s="231">
        <f>ROUND(I213*H213,2)</f>
        <v>0</v>
      </c>
      <c r="BL213" s="13" t="s">
        <v>152</v>
      </c>
      <c r="BM213" s="230" t="s">
        <v>1063</v>
      </c>
    </row>
    <row r="214" spans="2:65" s="1" customFormat="1" ht="24" customHeight="1">
      <c r="B214" s="34"/>
      <c r="C214" s="219" t="s">
        <v>329</v>
      </c>
      <c r="D214" s="219" t="s">
        <v>147</v>
      </c>
      <c r="E214" s="220" t="s">
        <v>285</v>
      </c>
      <c r="F214" s="221" t="s">
        <v>286</v>
      </c>
      <c r="G214" s="222" t="s">
        <v>199</v>
      </c>
      <c r="H214" s="223">
        <v>1</v>
      </c>
      <c r="I214" s="224"/>
      <c r="J214" s="225">
        <f>ROUND(I214*H214,2)</f>
        <v>0</v>
      </c>
      <c r="K214" s="221" t="s">
        <v>151</v>
      </c>
      <c r="L214" s="39"/>
      <c r="M214" s="226" t="s">
        <v>1</v>
      </c>
      <c r="N214" s="227" t="s">
        <v>40</v>
      </c>
      <c r="O214" s="8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AR214" s="230" t="s">
        <v>152</v>
      </c>
      <c r="AT214" s="230" t="s">
        <v>147</v>
      </c>
      <c r="AU214" s="230" t="s">
        <v>85</v>
      </c>
      <c r="AY214" s="13" t="s">
        <v>144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3" t="s">
        <v>83</v>
      </c>
      <c r="BK214" s="231">
        <f>ROUND(I214*H214,2)</f>
        <v>0</v>
      </c>
      <c r="BL214" s="13" t="s">
        <v>152</v>
      </c>
      <c r="BM214" s="230" t="s">
        <v>1064</v>
      </c>
    </row>
    <row r="215" spans="2:65" s="1" customFormat="1" ht="16.5" customHeight="1">
      <c r="B215" s="34"/>
      <c r="C215" s="219" t="s">
        <v>309</v>
      </c>
      <c r="D215" s="219" t="s">
        <v>147</v>
      </c>
      <c r="E215" s="220" t="s">
        <v>288</v>
      </c>
      <c r="F215" s="221" t="s">
        <v>289</v>
      </c>
      <c r="G215" s="222" t="s">
        <v>214</v>
      </c>
      <c r="H215" s="223">
        <v>4</v>
      </c>
      <c r="I215" s="224"/>
      <c r="J215" s="225">
        <f>ROUND(I215*H215,2)</f>
        <v>0</v>
      </c>
      <c r="K215" s="221" t="s">
        <v>151</v>
      </c>
      <c r="L215" s="39"/>
      <c r="M215" s="226" t="s">
        <v>1</v>
      </c>
      <c r="N215" s="227" t="s">
        <v>40</v>
      </c>
      <c r="O215" s="82"/>
      <c r="P215" s="228">
        <f>O215*H215</f>
        <v>0</v>
      </c>
      <c r="Q215" s="228">
        <v>4E-05</v>
      </c>
      <c r="R215" s="228">
        <f>Q215*H215</f>
        <v>0.00016</v>
      </c>
      <c r="S215" s="228">
        <v>0.00045</v>
      </c>
      <c r="T215" s="229">
        <f>S215*H215</f>
        <v>0.0018</v>
      </c>
      <c r="AR215" s="230" t="s">
        <v>152</v>
      </c>
      <c r="AT215" s="230" t="s">
        <v>147</v>
      </c>
      <c r="AU215" s="230" t="s">
        <v>85</v>
      </c>
      <c r="AY215" s="13" t="s">
        <v>144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3" t="s">
        <v>83</v>
      </c>
      <c r="BK215" s="231">
        <f>ROUND(I215*H215,2)</f>
        <v>0</v>
      </c>
      <c r="BL215" s="13" t="s">
        <v>152</v>
      </c>
      <c r="BM215" s="230" t="s">
        <v>1065</v>
      </c>
    </row>
    <row r="216" spans="2:65" s="1" customFormat="1" ht="16.5" customHeight="1">
      <c r="B216" s="34"/>
      <c r="C216" s="219" t="s">
        <v>364</v>
      </c>
      <c r="D216" s="219" t="s">
        <v>147</v>
      </c>
      <c r="E216" s="220" t="s">
        <v>883</v>
      </c>
      <c r="F216" s="221" t="s">
        <v>884</v>
      </c>
      <c r="G216" s="222" t="s">
        <v>214</v>
      </c>
      <c r="H216" s="223">
        <v>1</v>
      </c>
      <c r="I216" s="224"/>
      <c r="J216" s="225">
        <f>ROUND(I216*H216,2)</f>
        <v>0</v>
      </c>
      <c r="K216" s="221" t="s">
        <v>151</v>
      </c>
      <c r="L216" s="39"/>
      <c r="M216" s="226" t="s">
        <v>1</v>
      </c>
      <c r="N216" s="227" t="s">
        <v>40</v>
      </c>
      <c r="O216" s="82"/>
      <c r="P216" s="228">
        <f>O216*H216</f>
        <v>0</v>
      </c>
      <c r="Q216" s="228">
        <v>9E-05</v>
      </c>
      <c r="R216" s="228">
        <f>Q216*H216</f>
        <v>9E-05</v>
      </c>
      <c r="S216" s="228">
        <v>0.00045</v>
      </c>
      <c r="T216" s="229">
        <f>S216*H216</f>
        <v>0.00045</v>
      </c>
      <c r="AR216" s="230" t="s">
        <v>152</v>
      </c>
      <c r="AT216" s="230" t="s">
        <v>147</v>
      </c>
      <c r="AU216" s="230" t="s">
        <v>85</v>
      </c>
      <c r="AY216" s="13" t="s">
        <v>144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3" t="s">
        <v>83</v>
      </c>
      <c r="BK216" s="231">
        <f>ROUND(I216*H216,2)</f>
        <v>0</v>
      </c>
      <c r="BL216" s="13" t="s">
        <v>152</v>
      </c>
      <c r="BM216" s="230" t="s">
        <v>1066</v>
      </c>
    </row>
    <row r="217" spans="2:65" s="1" customFormat="1" ht="16.5" customHeight="1">
      <c r="B217" s="34"/>
      <c r="C217" s="219" t="s">
        <v>551</v>
      </c>
      <c r="D217" s="219" t="s">
        <v>147</v>
      </c>
      <c r="E217" s="220" t="s">
        <v>292</v>
      </c>
      <c r="F217" s="221" t="s">
        <v>293</v>
      </c>
      <c r="G217" s="222" t="s">
        <v>214</v>
      </c>
      <c r="H217" s="223">
        <v>2</v>
      </c>
      <c r="I217" s="224"/>
      <c r="J217" s="225">
        <f>ROUND(I217*H217,2)</f>
        <v>0</v>
      </c>
      <c r="K217" s="221" t="s">
        <v>151</v>
      </c>
      <c r="L217" s="39"/>
      <c r="M217" s="226" t="s">
        <v>1</v>
      </c>
      <c r="N217" s="227" t="s">
        <v>40</v>
      </c>
      <c r="O217" s="82"/>
      <c r="P217" s="228">
        <f>O217*H217</f>
        <v>0</v>
      </c>
      <c r="Q217" s="228">
        <v>0.00013</v>
      </c>
      <c r="R217" s="228">
        <f>Q217*H217</f>
        <v>0.00026</v>
      </c>
      <c r="S217" s="228">
        <v>0.0011</v>
      </c>
      <c r="T217" s="229">
        <f>S217*H217</f>
        <v>0.0022</v>
      </c>
      <c r="AR217" s="230" t="s">
        <v>152</v>
      </c>
      <c r="AT217" s="230" t="s">
        <v>147</v>
      </c>
      <c r="AU217" s="230" t="s">
        <v>85</v>
      </c>
      <c r="AY217" s="13" t="s">
        <v>144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3" t="s">
        <v>83</v>
      </c>
      <c r="BK217" s="231">
        <f>ROUND(I217*H217,2)</f>
        <v>0</v>
      </c>
      <c r="BL217" s="13" t="s">
        <v>152</v>
      </c>
      <c r="BM217" s="230" t="s">
        <v>1067</v>
      </c>
    </row>
    <row r="218" spans="2:65" s="1" customFormat="1" ht="16.5" customHeight="1">
      <c r="B218" s="34"/>
      <c r="C218" s="219" t="s">
        <v>317</v>
      </c>
      <c r="D218" s="219" t="s">
        <v>147</v>
      </c>
      <c r="E218" s="220" t="s">
        <v>643</v>
      </c>
      <c r="F218" s="221" t="s">
        <v>644</v>
      </c>
      <c r="G218" s="222" t="s">
        <v>214</v>
      </c>
      <c r="H218" s="223">
        <v>2</v>
      </c>
      <c r="I218" s="224"/>
      <c r="J218" s="225">
        <f>ROUND(I218*H218,2)</f>
        <v>0</v>
      </c>
      <c r="K218" s="221" t="s">
        <v>151</v>
      </c>
      <c r="L218" s="39"/>
      <c r="M218" s="226" t="s">
        <v>1</v>
      </c>
      <c r="N218" s="227" t="s">
        <v>40</v>
      </c>
      <c r="O218" s="82"/>
      <c r="P218" s="228">
        <f>O218*H218</f>
        <v>0</v>
      </c>
      <c r="Q218" s="228">
        <v>0.00017</v>
      </c>
      <c r="R218" s="228">
        <f>Q218*H218</f>
        <v>0.00034</v>
      </c>
      <c r="S218" s="228">
        <v>0.0022</v>
      </c>
      <c r="T218" s="229">
        <f>S218*H218</f>
        <v>0.0044</v>
      </c>
      <c r="AR218" s="230" t="s">
        <v>152</v>
      </c>
      <c r="AT218" s="230" t="s">
        <v>147</v>
      </c>
      <c r="AU218" s="230" t="s">
        <v>85</v>
      </c>
      <c r="AY218" s="13" t="s">
        <v>144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3" t="s">
        <v>83</v>
      </c>
      <c r="BK218" s="231">
        <f>ROUND(I218*H218,2)</f>
        <v>0</v>
      </c>
      <c r="BL218" s="13" t="s">
        <v>152</v>
      </c>
      <c r="BM218" s="230" t="s">
        <v>1068</v>
      </c>
    </row>
    <row r="219" spans="2:65" s="1" customFormat="1" ht="24" customHeight="1">
      <c r="B219" s="34"/>
      <c r="C219" s="219" t="s">
        <v>333</v>
      </c>
      <c r="D219" s="219" t="s">
        <v>147</v>
      </c>
      <c r="E219" s="220" t="s">
        <v>300</v>
      </c>
      <c r="F219" s="221" t="s">
        <v>301</v>
      </c>
      <c r="G219" s="222" t="s">
        <v>199</v>
      </c>
      <c r="H219" s="223">
        <v>0.1</v>
      </c>
      <c r="I219" s="224"/>
      <c r="J219" s="225">
        <f>ROUND(I219*H219,2)</f>
        <v>0</v>
      </c>
      <c r="K219" s="221" t="s">
        <v>151</v>
      </c>
      <c r="L219" s="39"/>
      <c r="M219" s="226" t="s">
        <v>1</v>
      </c>
      <c r="N219" s="227" t="s">
        <v>40</v>
      </c>
      <c r="O219" s="8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AR219" s="230" t="s">
        <v>152</v>
      </c>
      <c r="AT219" s="230" t="s">
        <v>147</v>
      </c>
      <c r="AU219" s="230" t="s">
        <v>85</v>
      </c>
      <c r="AY219" s="13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3" t="s">
        <v>83</v>
      </c>
      <c r="BK219" s="231">
        <f>ROUND(I219*H219,2)</f>
        <v>0</v>
      </c>
      <c r="BL219" s="13" t="s">
        <v>152</v>
      </c>
      <c r="BM219" s="230" t="s">
        <v>1069</v>
      </c>
    </row>
    <row r="220" spans="2:65" s="1" customFormat="1" ht="16.5" customHeight="1">
      <c r="B220" s="34"/>
      <c r="C220" s="219" t="s">
        <v>336</v>
      </c>
      <c r="D220" s="219" t="s">
        <v>147</v>
      </c>
      <c r="E220" s="220" t="s">
        <v>304</v>
      </c>
      <c r="F220" s="221" t="s">
        <v>305</v>
      </c>
      <c r="G220" s="222" t="s">
        <v>199</v>
      </c>
      <c r="H220" s="223">
        <v>0.3</v>
      </c>
      <c r="I220" s="224"/>
      <c r="J220" s="225">
        <f>ROUND(I220*H220,2)</f>
        <v>0</v>
      </c>
      <c r="K220" s="221" t="s">
        <v>1</v>
      </c>
      <c r="L220" s="39"/>
      <c r="M220" s="226" t="s">
        <v>1</v>
      </c>
      <c r="N220" s="227" t="s">
        <v>40</v>
      </c>
      <c r="O220" s="8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AR220" s="230" t="s">
        <v>152</v>
      </c>
      <c r="AT220" s="230" t="s">
        <v>147</v>
      </c>
      <c r="AU220" s="230" t="s">
        <v>85</v>
      </c>
      <c r="AY220" s="13" t="s">
        <v>144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3" t="s">
        <v>83</v>
      </c>
      <c r="BK220" s="231">
        <f>ROUND(I220*H220,2)</f>
        <v>0</v>
      </c>
      <c r="BL220" s="13" t="s">
        <v>152</v>
      </c>
      <c r="BM220" s="230" t="s">
        <v>1070</v>
      </c>
    </row>
    <row r="221" spans="2:63" s="11" customFormat="1" ht="22.8" customHeight="1">
      <c r="B221" s="203"/>
      <c r="C221" s="204"/>
      <c r="D221" s="205" t="s">
        <v>74</v>
      </c>
      <c r="E221" s="217" t="s">
        <v>307</v>
      </c>
      <c r="F221" s="217" t="s">
        <v>308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SUM(P222:P238)</f>
        <v>0</v>
      </c>
      <c r="Q221" s="211"/>
      <c r="R221" s="212">
        <f>SUM(R222:R238)</f>
        <v>0.7451599999999999</v>
      </c>
      <c r="S221" s="211"/>
      <c r="T221" s="213">
        <f>SUM(T222:T238)</f>
        <v>0</v>
      </c>
      <c r="AR221" s="214" t="s">
        <v>85</v>
      </c>
      <c r="AT221" s="215" t="s">
        <v>74</v>
      </c>
      <c r="AU221" s="215" t="s">
        <v>83</v>
      </c>
      <c r="AY221" s="214" t="s">
        <v>144</v>
      </c>
      <c r="BK221" s="216">
        <f>SUM(BK222:BK238)</f>
        <v>0</v>
      </c>
    </row>
    <row r="222" spans="2:65" s="1" customFormat="1" ht="24" customHeight="1">
      <c r="B222" s="34"/>
      <c r="C222" s="219" t="s">
        <v>433</v>
      </c>
      <c r="D222" s="219" t="s">
        <v>147</v>
      </c>
      <c r="E222" s="220" t="s">
        <v>310</v>
      </c>
      <c r="F222" s="221" t="s">
        <v>311</v>
      </c>
      <c r="G222" s="222" t="s">
        <v>312</v>
      </c>
      <c r="H222" s="223">
        <v>55</v>
      </c>
      <c r="I222" s="224"/>
      <c r="J222" s="225">
        <f>ROUND(I222*H222,2)</f>
        <v>0</v>
      </c>
      <c r="K222" s="221" t="s">
        <v>1</v>
      </c>
      <c r="L222" s="39"/>
      <c r="M222" s="226" t="s">
        <v>1</v>
      </c>
      <c r="N222" s="227" t="s">
        <v>40</v>
      </c>
      <c r="O222" s="8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AR222" s="230" t="s">
        <v>152</v>
      </c>
      <c r="AT222" s="230" t="s">
        <v>147</v>
      </c>
      <c r="AU222" s="230" t="s">
        <v>85</v>
      </c>
      <c r="AY222" s="13" t="s">
        <v>144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3" t="s">
        <v>83</v>
      </c>
      <c r="BK222" s="231">
        <f>ROUND(I222*H222,2)</f>
        <v>0</v>
      </c>
      <c r="BL222" s="13" t="s">
        <v>152</v>
      </c>
      <c r="BM222" s="230" t="s">
        <v>1071</v>
      </c>
    </row>
    <row r="223" spans="2:65" s="1" customFormat="1" ht="24" customHeight="1">
      <c r="B223" s="34"/>
      <c r="C223" s="219" t="s">
        <v>295</v>
      </c>
      <c r="D223" s="219" t="s">
        <v>147</v>
      </c>
      <c r="E223" s="220" t="s">
        <v>475</v>
      </c>
      <c r="F223" s="221" t="s">
        <v>652</v>
      </c>
      <c r="G223" s="222" t="s">
        <v>312</v>
      </c>
      <c r="H223" s="223">
        <v>25</v>
      </c>
      <c r="I223" s="224"/>
      <c r="J223" s="225">
        <f>ROUND(I223*H223,2)</f>
        <v>0</v>
      </c>
      <c r="K223" s="221" t="s">
        <v>1</v>
      </c>
      <c r="L223" s="39"/>
      <c r="M223" s="226" t="s">
        <v>1</v>
      </c>
      <c r="N223" s="227" t="s">
        <v>40</v>
      </c>
      <c r="O223" s="8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30" t="s">
        <v>152</v>
      </c>
      <c r="AT223" s="230" t="s">
        <v>147</v>
      </c>
      <c r="AU223" s="230" t="s">
        <v>85</v>
      </c>
      <c r="AY223" s="13" t="s">
        <v>144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3" t="s">
        <v>83</v>
      </c>
      <c r="BK223" s="231">
        <f>ROUND(I223*H223,2)</f>
        <v>0</v>
      </c>
      <c r="BL223" s="13" t="s">
        <v>152</v>
      </c>
      <c r="BM223" s="230" t="s">
        <v>1072</v>
      </c>
    </row>
    <row r="224" spans="2:65" s="1" customFormat="1" ht="24" customHeight="1">
      <c r="B224" s="34"/>
      <c r="C224" s="219" t="s">
        <v>368</v>
      </c>
      <c r="D224" s="219" t="s">
        <v>147</v>
      </c>
      <c r="E224" s="220" t="s">
        <v>524</v>
      </c>
      <c r="F224" s="221" t="s">
        <v>525</v>
      </c>
      <c r="G224" s="222" t="s">
        <v>150</v>
      </c>
      <c r="H224" s="223">
        <v>42</v>
      </c>
      <c r="I224" s="224"/>
      <c r="J224" s="225">
        <f>ROUND(I224*H224,2)</f>
        <v>0</v>
      </c>
      <c r="K224" s="221" t="s">
        <v>151</v>
      </c>
      <c r="L224" s="39"/>
      <c r="M224" s="226" t="s">
        <v>1</v>
      </c>
      <c r="N224" s="227" t="s">
        <v>40</v>
      </c>
      <c r="O224" s="82"/>
      <c r="P224" s="228">
        <f>O224*H224</f>
        <v>0</v>
      </c>
      <c r="Q224" s="228">
        <v>0.00049</v>
      </c>
      <c r="R224" s="228">
        <f>Q224*H224</f>
        <v>0.02058</v>
      </c>
      <c r="S224" s="228">
        <v>0</v>
      </c>
      <c r="T224" s="229">
        <f>S224*H224</f>
        <v>0</v>
      </c>
      <c r="AR224" s="230" t="s">
        <v>152</v>
      </c>
      <c r="AT224" s="230" t="s">
        <v>147</v>
      </c>
      <c r="AU224" s="230" t="s">
        <v>85</v>
      </c>
      <c r="AY224" s="13" t="s">
        <v>144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3" t="s">
        <v>83</v>
      </c>
      <c r="BK224" s="231">
        <f>ROUND(I224*H224,2)</f>
        <v>0</v>
      </c>
      <c r="BL224" s="13" t="s">
        <v>152</v>
      </c>
      <c r="BM224" s="230" t="s">
        <v>1073</v>
      </c>
    </row>
    <row r="225" spans="2:65" s="1" customFormat="1" ht="24" customHeight="1">
      <c r="B225" s="34"/>
      <c r="C225" s="219" t="s">
        <v>344</v>
      </c>
      <c r="D225" s="219" t="s">
        <v>147</v>
      </c>
      <c r="E225" s="220" t="s">
        <v>318</v>
      </c>
      <c r="F225" s="221" t="s">
        <v>319</v>
      </c>
      <c r="G225" s="222" t="s">
        <v>150</v>
      </c>
      <c r="H225" s="223">
        <v>40</v>
      </c>
      <c r="I225" s="224"/>
      <c r="J225" s="225">
        <f>ROUND(I225*H225,2)</f>
        <v>0</v>
      </c>
      <c r="K225" s="221" t="s">
        <v>151</v>
      </c>
      <c r="L225" s="39"/>
      <c r="M225" s="226" t="s">
        <v>1</v>
      </c>
      <c r="N225" s="227" t="s">
        <v>40</v>
      </c>
      <c r="O225" s="82"/>
      <c r="P225" s="228">
        <f>O225*H225</f>
        <v>0</v>
      </c>
      <c r="Q225" s="228">
        <v>0.0006</v>
      </c>
      <c r="R225" s="228">
        <f>Q225*H225</f>
        <v>0.023999999999999997</v>
      </c>
      <c r="S225" s="228">
        <v>0</v>
      </c>
      <c r="T225" s="229">
        <f>S225*H225</f>
        <v>0</v>
      </c>
      <c r="AR225" s="230" t="s">
        <v>152</v>
      </c>
      <c r="AT225" s="230" t="s">
        <v>147</v>
      </c>
      <c r="AU225" s="230" t="s">
        <v>85</v>
      </c>
      <c r="AY225" s="13" t="s">
        <v>144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3" t="s">
        <v>83</v>
      </c>
      <c r="BK225" s="231">
        <f>ROUND(I225*H225,2)</f>
        <v>0</v>
      </c>
      <c r="BL225" s="13" t="s">
        <v>152</v>
      </c>
      <c r="BM225" s="230" t="s">
        <v>1074</v>
      </c>
    </row>
    <row r="226" spans="2:65" s="1" customFormat="1" ht="24" customHeight="1">
      <c r="B226" s="34"/>
      <c r="C226" s="219" t="s">
        <v>348</v>
      </c>
      <c r="D226" s="219" t="s">
        <v>147</v>
      </c>
      <c r="E226" s="220" t="s">
        <v>322</v>
      </c>
      <c r="F226" s="221" t="s">
        <v>323</v>
      </c>
      <c r="G226" s="222" t="s">
        <v>150</v>
      </c>
      <c r="H226" s="223">
        <v>106</v>
      </c>
      <c r="I226" s="224"/>
      <c r="J226" s="225">
        <f>ROUND(I226*H226,2)</f>
        <v>0</v>
      </c>
      <c r="K226" s="221" t="s">
        <v>151</v>
      </c>
      <c r="L226" s="39"/>
      <c r="M226" s="226" t="s">
        <v>1</v>
      </c>
      <c r="N226" s="227" t="s">
        <v>40</v>
      </c>
      <c r="O226" s="82"/>
      <c r="P226" s="228">
        <f>O226*H226</f>
        <v>0</v>
      </c>
      <c r="Q226" s="228">
        <v>0.00091</v>
      </c>
      <c r="R226" s="228">
        <f>Q226*H226</f>
        <v>0.09646</v>
      </c>
      <c r="S226" s="228">
        <v>0</v>
      </c>
      <c r="T226" s="229">
        <f>S226*H226</f>
        <v>0</v>
      </c>
      <c r="AR226" s="230" t="s">
        <v>152</v>
      </c>
      <c r="AT226" s="230" t="s">
        <v>147</v>
      </c>
      <c r="AU226" s="230" t="s">
        <v>85</v>
      </c>
      <c r="AY226" s="13" t="s">
        <v>144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3" t="s">
        <v>83</v>
      </c>
      <c r="BK226" s="231">
        <f>ROUND(I226*H226,2)</f>
        <v>0</v>
      </c>
      <c r="BL226" s="13" t="s">
        <v>152</v>
      </c>
      <c r="BM226" s="230" t="s">
        <v>1075</v>
      </c>
    </row>
    <row r="227" spans="2:65" s="1" customFormat="1" ht="24" customHeight="1">
      <c r="B227" s="34"/>
      <c r="C227" s="219" t="s">
        <v>712</v>
      </c>
      <c r="D227" s="219" t="s">
        <v>147</v>
      </c>
      <c r="E227" s="220" t="s">
        <v>326</v>
      </c>
      <c r="F227" s="221" t="s">
        <v>327</v>
      </c>
      <c r="G227" s="222" t="s">
        <v>150</v>
      </c>
      <c r="H227" s="223">
        <v>33</v>
      </c>
      <c r="I227" s="224"/>
      <c r="J227" s="225">
        <f>ROUND(I227*H227,2)</f>
        <v>0</v>
      </c>
      <c r="K227" s="221" t="s">
        <v>151</v>
      </c>
      <c r="L227" s="39"/>
      <c r="M227" s="226" t="s">
        <v>1</v>
      </c>
      <c r="N227" s="227" t="s">
        <v>40</v>
      </c>
      <c r="O227" s="82"/>
      <c r="P227" s="228">
        <f>O227*H227</f>
        <v>0</v>
      </c>
      <c r="Q227" s="228">
        <v>0.00118</v>
      </c>
      <c r="R227" s="228">
        <f>Q227*H227</f>
        <v>0.03894</v>
      </c>
      <c r="S227" s="228">
        <v>0</v>
      </c>
      <c r="T227" s="229">
        <f>S227*H227</f>
        <v>0</v>
      </c>
      <c r="AR227" s="230" t="s">
        <v>152</v>
      </c>
      <c r="AT227" s="230" t="s">
        <v>147</v>
      </c>
      <c r="AU227" s="230" t="s">
        <v>85</v>
      </c>
      <c r="AY227" s="13" t="s">
        <v>144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3" t="s">
        <v>83</v>
      </c>
      <c r="BK227" s="231">
        <f>ROUND(I227*H227,2)</f>
        <v>0</v>
      </c>
      <c r="BL227" s="13" t="s">
        <v>152</v>
      </c>
      <c r="BM227" s="230" t="s">
        <v>1076</v>
      </c>
    </row>
    <row r="228" spans="2:65" s="1" customFormat="1" ht="24" customHeight="1">
      <c r="B228" s="34"/>
      <c r="C228" s="219" t="s">
        <v>360</v>
      </c>
      <c r="D228" s="219" t="s">
        <v>147</v>
      </c>
      <c r="E228" s="220" t="s">
        <v>330</v>
      </c>
      <c r="F228" s="221" t="s">
        <v>331</v>
      </c>
      <c r="G228" s="222" t="s">
        <v>150</v>
      </c>
      <c r="H228" s="223">
        <v>130</v>
      </c>
      <c r="I228" s="224"/>
      <c r="J228" s="225">
        <f>ROUND(I228*H228,2)</f>
        <v>0</v>
      </c>
      <c r="K228" s="221" t="s">
        <v>151</v>
      </c>
      <c r="L228" s="39"/>
      <c r="M228" s="226" t="s">
        <v>1</v>
      </c>
      <c r="N228" s="227" t="s">
        <v>40</v>
      </c>
      <c r="O228" s="82"/>
      <c r="P228" s="228">
        <f>O228*H228</f>
        <v>0</v>
      </c>
      <c r="Q228" s="228">
        <v>0.0015</v>
      </c>
      <c r="R228" s="228">
        <f>Q228*H228</f>
        <v>0.195</v>
      </c>
      <c r="S228" s="228">
        <v>0</v>
      </c>
      <c r="T228" s="229">
        <f>S228*H228</f>
        <v>0</v>
      </c>
      <c r="AR228" s="230" t="s">
        <v>152</v>
      </c>
      <c r="AT228" s="230" t="s">
        <v>147</v>
      </c>
      <c r="AU228" s="230" t="s">
        <v>85</v>
      </c>
      <c r="AY228" s="13" t="s">
        <v>144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3" t="s">
        <v>83</v>
      </c>
      <c r="BK228" s="231">
        <f>ROUND(I228*H228,2)</f>
        <v>0</v>
      </c>
      <c r="BL228" s="13" t="s">
        <v>152</v>
      </c>
      <c r="BM228" s="230" t="s">
        <v>1077</v>
      </c>
    </row>
    <row r="229" spans="2:65" s="1" customFormat="1" ht="24" customHeight="1">
      <c r="B229" s="34"/>
      <c r="C229" s="219" t="s">
        <v>394</v>
      </c>
      <c r="D229" s="219" t="s">
        <v>147</v>
      </c>
      <c r="E229" s="220" t="s">
        <v>334</v>
      </c>
      <c r="F229" s="221" t="s">
        <v>240</v>
      </c>
      <c r="G229" s="222" t="s">
        <v>150</v>
      </c>
      <c r="H229" s="223">
        <v>39</v>
      </c>
      <c r="I229" s="224"/>
      <c r="J229" s="225">
        <f>ROUND(I229*H229,2)</f>
        <v>0</v>
      </c>
      <c r="K229" s="221" t="s">
        <v>151</v>
      </c>
      <c r="L229" s="39"/>
      <c r="M229" s="226" t="s">
        <v>1</v>
      </c>
      <c r="N229" s="227" t="s">
        <v>40</v>
      </c>
      <c r="O229" s="82"/>
      <c r="P229" s="228">
        <f>O229*H229</f>
        <v>0</v>
      </c>
      <c r="Q229" s="228">
        <v>0.00262</v>
      </c>
      <c r="R229" s="228">
        <f>Q229*H229</f>
        <v>0.10217999999999999</v>
      </c>
      <c r="S229" s="228">
        <v>0</v>
      </c>
      <c r="T229" s="229">
        <f>S229*H229</f>
        <v>0</v>
      </c>
      <c r="AR229" s="230" t="s">
        <v>152</v>
      </c>
      <c r="AT229" s="230" t="s">
        <v>147</v>
      </c>
      <c r="AU229" s="230" t="s">
        <v>85</v>
      </c>
      <c r="AY229" s="13" t="s">
        <v>144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3" t="s">
        <v>83</v>
      </c>
      <c r="BK229" s="231">
        <f>ROUND(I229*H229,2)</f>
        <v>0</v>
      </c>
      <c r="BL229" s="13" t="s">
        <v>152</v>
      </c>
      <c r="BM229" s="230" t="s">
        <v>1078</v>
      </c>
    </row>
    <row r="230" spans="2:65" s="1" customFormat="1" ht="24" customHeight="1">
      <c r="B230" s="34"/>
      <c r="C230" s="219" t="s">
        <v>398</v>
      </c>
      <c r="D230" s="219" t="s">
        <v>147</v>
      </c>
      <c r="E230" s="220" t="s">
        <v>337</v>
      </c>
      <c r="F230" s="221" t="s">
        <v>338</v>
      </c>
      <c r="G230" s="222" t="s">
        <v>150</v>
      </c>
      <c r="H230" s="223">
        <v>32</v>
      </c>
      <c r="I230" s="224"/>
      <c r="J230" s="225">
        <f>ROUND(I230*H230,2)</f>
        <v>0</v>
      </c>
      <c r="K230" s="221" t="s">
        <v>1</v>
      </c>
      <c r="L230" s="39"/>
      <c r="M230" s="226" t="s">
        <v>1</v>
      </c>
      <c r="N230" s="227" t="s">
        <v>40</v>
      </c>
      <c r="O230" s="82"/>
      <c r="P230" s="228">
        <f>O230*H230</f>
        <v>0</v>
      </c>
      <c r="Q230" s="228">
        <v>0.004</v>
      </c>
      <c r="R230" s="228">
        <f>Q230*H230</f>
        <v>0.128</v>
      </c>
      <c r="S230" s="228">
        <v>0</v>
      </c>
      <c r="T230" s="229">
        <f>S230*H230</f>
        <v>0</v>
      </c>
      <c r="AR230" s="230" t="s">
        <v>152</v>
      </c>
      <c r="AT230" s="230" t="s">
        <v>147</v>
      </c>
      <c r="AU230" s="230" t="s">
        <v>85</v>
      </c>
      <c r="AY230" s="13" t="s">
        <v>144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3" t="s">
        <v>83</v>
      </c>
      <c r="BK230" s="231">
        <f>ROUND(I230*H230,2)</f>
        <v>0</v>
      </c>
      <c r="BL230" s="13" t="s">
        <v>152</v>
      </c>
      <c r="BM230" s="230" t="s">
        <v>1079</v>
      </c>
    </row>
    <row r="231" spans="2:65" s="1" customFormat="1" ht="24" customHeight="1">
      <c r="B231" s="34"/>
      <c r="C231" s="219" t="s">
        <v>1080</v>
      </c>
      <c r="D231" s="219" t="s">
        <v>147</v>
      </c>
      <c r="E231" s="220" t="s">
        <v>1081</v>
      </c>
      <c r="F231" s="221" t="s">
        <v>1082</v>
      </c>
      <c r="G231" s="222" t="s">
        <v>150</v>
      </c>
      <c r="H231" s="223">
        <v>14</v>
      </c>
      <c r="I231" s="224"/>
      <c r="J231" s="225">
        <f>ROUND(I231*H231,2)</f>
        <v>0</v>
      </c>
      <c r="K231" s="221" t="s">
        <v>1</v>
      </c>
      <c r="L231" s="39"/>
      <c r="M231" s="226" t="s">
        <v>1</v>
      </c>
      <c r="N231" s="227" t="s">
        <v>40</v>
      </c>
      <c r="O231" s="82"/>
      <c r="P231" s="228">
        <f>O231*H231</f>
        <v>0</v>
      </c>
      <c r="Q231" s="228">
        <v>0.01</v>
      </c>
      <c r="R231" s="228">
        <f>Q231*H231</f>
        <v>0.14</v>
      </c>
      <c r="S231" s="228">
        <v>0</v>
      </c>
      <c r="T231" s="229">
        <f>S231*H231</f>
        <v>0</v>
      </c>
      <c r="AR231" s="230" t="s">
        <v>152</v>
      </c>
      <c r="AT231" s="230" t="s">
        <v>147</v>
      </c>
      <c r="AU231" s="230" t="s">
        <v>85</v>
      </c>
      <c r="AY231" s="13" t="s">
        <v>144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3" t="s">
        <v>83</v>
      </c>
      <c r="BK231" s="231">
        <f>ROUND(I231*H231,2)</f>
        <v>0</v>
      </c>
      <c r="BL231" s="13" t="s">
        <v>152</v>
      </c>
      <c r="BM231" s="230" t="s">
        <v>1083</v>
      </c>
    </row>
    <row r="232" spans="2:65" s="1" customFormat="1" ht="24" customHeight="1">
      <c r="B232" s="34"/>
      <c r="C232" s="219" t="s">
        <v>410</v>
      </c>
      <c r="D232" s="219" t="s">
        <v>147</v>
      </c>
      <c r="E232" s="220" t="s">
        <v>1084</v>
      </c>
      <c r="F232" s="221" t="s">
        <v>1085</v>
      </c>
      <c r="G232" s="222" t="s">
        <v>214</v>
      </c>
      <c r="H232" s="223">
        <v>8</v>
      </c>
      <c r="I232" s="224"/>
      <c r="J232" s="225">
        <f>ROUND(I232*H232,2)</f>
        <v>0</v>
      </c>
      <c r="K232" s="221" t="s">
        <v>1</v>
      </c>
      <c r="L232" s="39"/>
      <c r="M232" s="226" t="s">
        <v>1</v>
      </c>
      <c r="N232" s="227" t="s">
        <v>40</v>
      </c>
      <c r="O232" s="8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AR232" s="230" t="s">
        <v>152</v>
      </c>
      <c r="AT232" s="230" t="s">
        <v>147</v>
      </c>
      <c r="AU232" s="230" t="s">
        <v>85</v>
      </c>
      <c r="AY232" s="13" t="s">
        <v>144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3" t="s">
        <v>83</v>
      </c>
      <c r="BK232" s="231">
        <f>ROUND(I232*H232,2)</f>
        <v>0</v>
      </c>
      <c r="BL232" s="13" t="s">
        <v>152</v>
      </c>
      <c r="BM232" s="230" t="s">
        <v>1086</v>
      </c>
    </row>
    <row r="233" spans="2:65" s="1" customFormat="1" ht="24" customHeight="1">
      <c r="B233" s="34"/>
      <c r="C233" s="219" t="s">
        <v>402</v>
      </c>
      <c r="D233" s="219" t="s">
        <v>147</v>
      </c>
      <c r="E233" s="220" t="s">
        <v>345</v>
      </c>
      <c r="F233" s="221" t="s">
        <v>346</v>
      </c>
      <c r="G233" s="222" t="s">
        <v>214</v>
      </c>
      <c r="H233" s="223">
        <v>12</v>
      </c>
      <c r="I233" s="224"/>
      <c r="J233" s="225">
        <f>ROUND(I233*H233,2)</f>
        <v>0</v>
      </c>
      <c r="K233" s="221" t="s">
        <v>1</v>
      </c>
      <c r="L233" s="39"/>
      <c r="M233" s="226" t="s">
        <v>1</v>
      </c>
      <c r="N233" s="227" t="s">
        <v>40</v>
      </c>
      <c r="O233" s="8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30" t="s">
        <v>152</v>
      </c>
      <c r="AT233" s="230" t="s">
        <v>147</v>
      </c>
      <c r="AU233" s="230" t="s">
        <v>85</v>
      </c>
      <c r="AY233" s="13" t="s">
        <v>144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3" t="s">
        <v>83</v>
      </c>
      <c r="BK233" s="231">
        <f>ROUND(I233*H233,2)</f>
        <v>0</v>
      </c>
      <c r="BL233" s="13" t="s">
        <v>152</v>
      </c>
      <c r="BM233" s="230" t="s">
        <v>1087</v>
      </c>
    </row>
    <row r="234" spans="2:65" s="1" customFormat="1" ht="24" customHeight="1">
      <c r="B234" s="34"/>
      <c r="C234" s="219" t="s">
        <v>374</v>
      </c>
      <c r="D234" s="219" t="s">
        <v>147</v>
      </c>
      <c r="E234" s="220" t="s">
        <v>349</v>
      </c>
      <c r="F234" s="221" t="s">
        <v>350</v>
      </c>
      <c r="G234" s="222" t="s">
        <v>214</v>
      </c>
      <c r="H234" s="223">
        <v>40</v>
      </c>
      <c r="I234" s="224"/>
      <c r="J234" s="225">
        <f>ROUND(I234*H234,2)</f>
        <v>0</v>
      </c>
      <c r="K234" s="221" t="s">
        <v>1</v>
      </c>
      <c r="L234" s="39"/>
      <c r="M234" s="226" t="s">
        <v>1</v>
      </c>
      <c r="N234" s="227" t="s">
        <v>40</v>
      </c>
      <c r="O234" s="8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AR234" s="230" t="s">
        <v>152</v>
      </c>
      <c r="AT234" s="230" t="s">
        <v>147</v>
      </c>
      <c r="AU234" s="230" t="s">
        <v>85</v>
      </c>
      <c r="AY234" s="13" t="s">
        <v>144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3" t="s">
        <v>83</v>
      </c>
      <c r="BK234" s="231">
        <f>ROUND(I234*H234,2)</f>
        <v>0</v>
      </c>
      <c r="BL234" s="13" t="s">
        <v>152</v>
      </c>
      <c r="BM234" s="230" t="s">
        <v>1088</v>
      </c>
    </row>
    <row r="235" spans="2:65" s="1" customFormat="1" ht="16.5" customHeight="1">
      <c r="B235" s="34"/>
      <c r="C235" s="219" t="s">
        <v>425</v>
      </c>
      <c r="D235" s="219" t="s">
        <v>147</v>
      </c>
      <c r="E235" s="220" t="s">
        <v>489</v>
      </c>
      <c r="F235" s="221" t="s">
        <v>490</v>
      </c>
      <c r="G235" s="222" t="s">
        <v>150</v>
      </c>
      <c r="H235" s="223">
        <v>390</v>
      </c>
      <c r="I235" s="224"/>
      <c r="J235" s="225">
        <f>ROUND(I235*H235,2)</f>
        <v>0</v>
      </c>
      <c r="K235" s="221" t="s">
        <v>151</v>
      </c>
      <c r="L235" s="39"/>
      <c r="M235" s="226" t="s">
        <v>1</v>
      </c>
      <c r="N235" s="227" t="s">
        <v>40</v>
      </c>
      <c r="O235" s="8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AR235" s="230" t="s">
        <v>152</v>
      </c>
      <c r="AT235" s="230" t="s">
        <v>147</v>
      </c>
      <c r="AU235" s="230" t="s">
        <v>85</v>
      </c>
      <c r="AY235" s="13" t="s">
        <v>144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3" t="s">
        <v>83</v>
      </c>
      <c r="BK235" s="231">
        <f>ROUND(I235*H235,2)</f>
        <v>0</v>
      </c>
      <c r="BL235" s="13" t="s">
        <v>152</v>
      </c>
      <c r="BM235" s="230" t="s">
        <v>1089</v>
      </c>
    </row>
    <row r="236" spans="2:65" s="1" customFormat="1" ht="24" customHeight="1">
      <c r="B236" s="34"/>
      <c r="C236" s="219" t="s">
        <v>429</v>
      </c>
      <c r="D236" s="219" t="s">
        <v>147</v>
      </c>
      <c r="E236" s="220" t="s">
        <v>361</v>
      </c>
      <c r="F236" s="221" t="s">
        <v>362</v>
      </c>
      <c r="G236" s="222" t="s">
        <v>150</v>
      </c>
      <c r="H236" s="223">
        <v>32</v>
      </c>
      <c r="I236" s="224"/>
      <c r="J236" s="225">
        <f>ROUND(I236*H236,2)</f>
        <v>0</v>
      </c>
      <c r="K236" s="221" t="s">
        <v>151</v>
      </c>
      <c r="L236" s="39"/>
      <c r="M236" s="226" t="s">
        <v>1</v>
      </c>
      <c r="N236" s="227" t="s">
        <v>40</v>
      </c>
      <c r="O236" s="8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AR236" s="230" t="s">
        <v>152</v>
      </c>
      <c r="AT236" s="230" t="s">
        <v>147</v>
      </c>
      <c r="AU236" s="230" t="s">
        <v>85</v>
      </c>
      <c r="AY236" s="13" t="s">
        <v>144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3" t="s">
        <v>83</v>
      </c>
      <c r="BK236" s="231">
        <f>ROUND(I236*H236,2)</f>
        <v>0</v>
      </c>
      <c r="BL236" s="13" t="s">
        <v>152</v>
      </c>
      <c r="BM236" s="230" t="s">
        <v>1090</v>
      </c>
    </row>
    <row r="237" spans="2:65" s="1" customFormat="1" ht="24" customHeight="1">
      <c r="B237" s="34"/>
      <c r="C237" s="219" t="s">
        <v>414</v>
      </c>
      <c r="D237" s="219" t="s">
        <v>147</v>
      </c>
      <c r="E237" s="220" t="s">
        <v>365</v>
      </c>
      <c r="F237" s="221" t="s">
        <v>672</v>
      </c>
      <c r="G237" s="222" t="s">
        <v>199</v>
      </c>
      <c r="H237" s="223">
        <v>0.745</v>
      </c>
      <c r="I237" s="224"/>
      <c r="J237" s="225">
        <f>ROUND(I237*H237,2)</f>
        <v>0</v>
      </c>
      <c r="K237" s="221" t="s">
        <v>151</v>
      </c>
      <c r="L237" s="39"/>
      <c r="M237" s="226" t="s">
        <v>1</v>
      </c>
      <c r="N237" s="227" t="s">
        <v>40</v>
      </c>
      <c r="O237" s="8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AR237" s="230" t="s">
        <v>152</v>
      </c>
      <c r="AT237" s="230" t="s">
        <v>147</v>
      </c>
      <c r="AU237" s="230" t="s">
        <v>85</v>
      </c>
      <c r="AY237" s="13" t="s">
        <v>144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3" t="s">
        <v>83</v>
      </c>
      <c r="BK237" s="231">
        <f>ROUND(I237*H237,2)</f>
        <v>0</v>
      </c>
      <c r="BL237" s="13" t="s">
        <v>152</v>
      </c>
      <c r="BM237" s="230" t="s">
        <v>1091</v>
      </c>
    </row>
    <row r="238" spans="2:65" s="1" customFormat="1" ht="24" customHeight="1">
      <c r="B238" s="34"/>
      <c r="C238" s="219" t="s">
        <v>230</v>
      </c>
      <c r="D238" s="219" t="s">
        <v>147</v>
      </c>
      <c r="E238" s="220" t="s">
        <v>369</v>
      </c>
      <c r="F238" s="221" t="s">
        <v>370</v>
      </c>
      <c r="G238" s="222" t="s">
        <v>199</v>
      </c>
      <c r="H238" s="223">
        <v>0.745</v>
      </c>
      <c r="I238" s="224"/>
      <c r="J238" s="225">
        <f>ROUND(I238*H238,2)</f>
        <v>0</v>
      </c>
      <c r="K238" s="221" t="s">
        <v>151</v>
      </c>
      <c r="L238" s="39"/>
      <c r="M238" s="226" t="s">
        <v>1</v>
      </c>
      <c r="N238" s="227" t="s">
        <v>40</v>
      </c>
      <c r="O238" s="8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AR238" s="230" t="s">
        <v>152</v>
      </c>
      <c r="AT238" s="230" t="s">
        <v>147</v>
      </c>
      <c r="AU238" s="230" t="s">
        <v>85</v>
      </c>
      <c r="AY238" s="13" t="s">
        <v>144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3" t="s">
        <v>83</v>
      </c>
      <c r="BK238" s="231">
        <f>ROUND(I238*H238,2)</f>
        <v>0</v>
      </c>
      <c r="BL238" s="13" t="s">
        <v>152</v>
      </c>
      <c r="BM238" s="230" t="s">
        <v>1092</v>
      </c>
    </row>
    <row r="239" spans="2:63" s="11" customFormat="1" ht="22.8" customHeight="1">
      <c r="B239" s="203"/>
      <c r="C239" s="204"/>
      <c r="D239" s="205" t="s">
        <v>74</v>
      </c>
      <c r="E239" s="217" t="s">
        <v>372</v>
      </c>
      <c r="F239" s="217" t="s">
        <v>373</v>
      </c>
      <c r="G239" s="204"/>
      <c r="H239" s="204"/>
      <c r="I239" s="207"/>
      <c r="J239" s="218">
        <f>BK239</f>
        <v>0</v>
      </c>
      <c r="K239" s="204"/>
      <c r="L239" s="209"/>
      <c r="M239" s="210"/>
      <c r="N239" s="211"/>
      <c r="O239" s="211"/>
      <c r="P239" s="212">
        <f>SUM(P240:P257)</f>
        <v>0</v>
      </c>
      <c r="Q239" s="211"/>
      <c r="R239" s="212">
        <f>SUM(R240:R257)</f>
        <v>0.08798</v>
      </c>
      <c r="S239" s="211"/>
      <c r="T239" s="213">
        <f>SUM(T240:T257)</f>
        <v>0</v>
      </c>
      <c r="AR239" s="214" t="s">
        <v>85</v>
      </c>
      <c r="AT239" s="215" t="s">
        <v>74</v>
      </c>
      <c r="AU239" s="215" t="s">
        <v>83</v>
      </c>
      <c r="AY239" s="214" t="s">
        <v>144</v>
      </c>
      <c r="BK239" s="216">
        <f>SUM(BK240:BK257)</f>
        <v>0</v>
      </c>
    </row>
    <row r="240" spans="2:65" s="1" customFormat="1" ht="24" customHeight="1">
      <c r="B240" s="34"/>
      <c r="C240" s="219" t="s">
        <v>1093</v>
      </c>
      <c r="D240" s="219" t="s">
        <v>147</v>
      </c>
      <c r="E240" s="220" t="s">
        <v>1094</v>
      </c>
      <c r="F240" s="221" t="s">
        <v>1095</v>
      </c>
      <c r="G240" s="222" t="s">
        <v>678</v>
      </c>
      <c r="H240" s="223">
        <v>2</v>
      </c>
      <c r="I240" s="224"/>
      <c r="J240" s="225">
        <f>ROUND(I240*H240,2)</f>
        <v>0</v>
      </c>
      <c r="K240" s="221" t="s">
        <v>151</v>
      </c>
      <c r="L240" s="39"/>
      <c r="M240" s="226" t="s">
        <v>1</v>
      </c>
      <c r="N240" s="227" t="s">
        <v>40</v>
      </c>
      <c r="O240" s="82"/>
      <c r="P240" s="228">
        <f>O240*H240</f>
        <v>0</v>
      </c>
      <c r="Q240" s="228">
        <v>0.01362</v>
      </c>
      <c r="R240" s="228">
        <f>Q240*H240</f>
        <v>0.02724</v>
      </c>
      <c r="S240" s="228">
        <v>0</v>
      </c>
      <c r="T240" s="229">
        <f>S240*H240</f>
        <v>0</v>
      </c>
      <c r="AR240" s="230" t="s">
        <v>152</v>
      </c>
      <c r="AT240" s="230" t="s">
        <v>147</v>
      </c>
      <c r="AU240" s="230" t="s">
        <v>85</v>
      </c>
      <c r="AY240" s="13" t="s">
        <v>144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3" t="s">
        <v>83</v>
      </c>
      <c r="BK240" s="231">
        <f>ROUND(I240*H240,2)</f>
        <v>0</v>
      </c>
      <c r="BL240" s="13" t="s">
        <v>152</v>
      </c>
      <c r="BM240" s="230" t="s">
        <v>1096</v>
      </c>
    </row>
    <row r="241" spans="2:65" s="1" customFormat="1" ht="24" customHeight="1">
      <c r="B241" s="34"/>
      <c r="C241" s="219" t="s">
        <v>1097</v>
      </c>
      <c r="D241" s="219" t="s">
        <v>147</v>
      </c>
      <c r="E241" s="220" t="s">
        <v>1098</v>
      </c>
      <c r="F241" s="221" t="s">
        <v>1099</v>
      </c>
      <c r="G241" s="222" t="s">
        <v>678</v>
      </c>
      <c r="H241" s="223">
        <v>2</v>
      </c>
      <c r="I241" s="224"/>
      <c r="J241" s="225">
        <f>ROUND(I241*H241,2)</f>
        <v>0</v>
      </c>
      <c r="K241" s="221" t="s">
        <v>151</v>
      </c>
      <c r="L241" s="39"/>
      <c r="M241" s="226" t="s">
        <v>1</v>
      </c>
      <c r="N241" s="227" t="s">
        <v>40</v>
      </c>
      <c r="O241" s="82"/>
      <c r="P241" s="228">
        <f>O241*H241</f>
        <v>0</v>
      </c>
      <c r="Q241" s="228">
        <v>0.01749</v>
      </c>
      <c r="R241" s="228">
        <f>Q241*H241</f>
        <v>0.03498</v>
      </c>
      <c r="S241" s="228">
        <v>0</v>
      </c>
      <c r="T241" s="229">
        <f>S241*H241</f>
        <v>0</v>
      </c>
      <c r="AR241" s="230" t="s">
        <v>152</v>
      </c>
      <c r="AT241" s="230" t="s">
        <v>147</v>
      </c>
      <c r="AU241" s="230" t="s">
        <v>85</v>
      </c>
      <c r="AY241" s="13" t="s">
        <v>144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3" t="s">
        <v>83</v>
      </c>
      <c r="BK241" s="231">
        <f>ROUND(I241*H241,2)</f>
        <v>0</v>
      </c>
      <c r="BL241" s="13" t="s">
        <v>152</v>
      </c>
      <c r="BM241" s="230" t="s">
        <v>1100</v>
      </c>
    </row>
    <row r="242" spans="2:65" s="1" customFormat="1" ht="16.5" customHeight="1">
      <c r="B242" s="34"/>
      <c r="C242" s="219" t="s">
        <v>1101</v>
      </c>
      <c r="D242" s="219" t="s">
        <v>147</v>
      </c>
      <c r="E242" s="220" t="s">
        <v>1102</v>
      </c>
      <c r="F242" s="221" t="s">
        <v>1103</v>
      </c>
      <c r="G242" s="222" t="s">
        <v>214</v>
      </c>
      <c r="H242" s="223">
        <v>2</v>
      </c>
      <c r="I242" s="224"/>
      <c r="J242" s="225">
        <f>ROUND(I242*H242,2)</f>
        <v>0</v>
      </c>
      <c r="K242" s="221" t="s">
        <v>151</v>
      </c>
      <c r="L242" s="39"/>
      <c r="M242" s="226" t="s">
        <v>1</v>
      </c>
      <c r="N242" s="227" t="s">
        <v>40</v>
      </c>
      <c r="O242" s="82"/>
      <c r="P242" s="228">
        <f>O242*H242</f>
        <v>0</v>
      </c>
      <c r="Q242" s="228">
        <v>3E-05</v>
      </c>
      <c r="R242" s="228">
        <f>Q242*H242</f>
        <v>6E-05</v>
      </c>
      <c r="S242" s="228">
        <v>0</v>
      </c>
      <c r="T242" s="229">
        <f>S242*H242</f>
        <v>0</v>
      </c>
      <c r="AR242" s="230" t="s">
        <v>152</v>
      </c>
      <c r="AT242" s="230" t="s">
        <v>147</v>
      </c>
      <c r="AU242" s="230" t="s">
        <v>85</v>
      </c>
      <c r="AY242" s="13" t="s">
        <v>144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3" t="s">
        <v>83</v>
      </c>
      <c r="BK242" s="231">
        <f>ROUND(I242*H242,2)</f>
        <v>0</v>
      </c>
      <c r="BL242" s="13" t="s">
        <v>152</v>
      </c>
      <c r="BM242" s="230" t="s">
        <v>1104</v>
      </c>
    </row>
    <row r="243" spans="2:65" s="1" customFormat="1" ht="24" customHeight="1">
      <c r="B243" s="34"/>
      <c r="C243" s="219" t="s">
        <v>693</v>
      </c>
      <c r="D243" s="219" t="s">
        <v>147</v>
      </c>
      <c r="E243" s="220" t="s">
        <v>1105</v>
      </c>
      <c r="F243" s="221" t="s">
        <v>697</v>
      </c>
      <c r="G243" s="222" t="s">
        <v>214</v>
      </c>
      <c r="H243" s="223">
        <v>1</v>
      </c>
      <c r="I243" s="224"/>
      <c r="J243" s="225">
        <f>ROUND(I243*H243,2)</f>
        <v>0</v>
      </c>
      <c r="K243" s="221" t="s">
        <v>1</v>
      </c>
      <c r="L243" s="39"/>
      <c r="M243" s="226" t="s">
        <v>1</v>
      </c>
      <c r="N243" s="227" t="s">
        <v>40</v>
      </c>
      <c r="O243" s="82"/>
      <c r="P243" s="228">
        <f>O243*H243</f>
        <v>0</v>
      </c>
      <c r="Q243" s="228">
        <v>0.00018</v>
      </c>
      <c r="R243" s="228">
        <f>Q243*H243</f>
        <v>0.00018</v>
      </c>
      <c r="S243" s="228">
        <v>0</v>
      </c>
      <c r="T243" s="229">
        <f>S243*H243</f>
        <v>0</v>
      </c>
      <c r="AR243" s="230" t="s">
        <v>152</v>
      </c>
      <c r="AT243" s="230" t="s">
        <v>147</v>
      </c>
      <c r="AU243" s="230" t="s">
        <v>85</v>
      </c>
      <c r="AY243" s="13" t="s">
        <v>144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3" t="s">
        <v>83</v>
      </c>
      <c r="BK243" s="231">
        <f>ROUND(I243*H243,2)</f>
        <v>0</v>
      </c>
      <c r="BL243" s="13" t="s">
        <v>152</v>
      </c>
      <c r="BM243" s="230" t="s">
        <v>1106</v>
      </c>
    </row>
    <row r="244" spans="2:65" s="1" customFormat="1" ht="24" customHeight="1">
      <c r="B244" s="34"/>
      <c r="C244" s="219" t="s">
        <v>238</v>
      </c>
      <c r="D244" s="219" t="s">
        <v>147</v>
      </c>
      <c r="E244" s="220" t="s">
        <v>395</v>
      </c>
      <c r="F244" s="221" t="s">
        <v>396</v>
      </c>
      <c r="G244" s="222" t="s">
        <v>214</v>
      </c>
      <c r="H244" s="223">
        <v>40</v>
      </c>
      <c r="I244" s="224"/>
      <c r="J244" s="225">
        <f>ROUND(I244*H244,2)</f>
        <v>0</v>
      </c>
      <c r="K244" s="221" t="s">
        <v>151</v>
      </c>
      <c r="L244" s="39"/>
      <c r="M244" s="226" t="s">
        <v>1</v>
      </c>
      <c r="N244" s="227" t="s">
        <v>40</v>
      </c>
      <c r="O244" s="82"/>
      <c r="P244" s="228">
        <f>O244*H244</f>
        <v>0</v>
      </c>
      <c r="Q244" s="228">
        <v>0.00022</v>
      </c>
      <c r="R244" s="228">
        <f>Q244*H244</f>
        <v>0.0088</v>
      </c>
      <c r="S244" s="228">
        <v>0</v>
      </c>
      <c r="T244" s="229">
        <f>S244*H244</f>
        <v>0</v>
      </c>
      <c r="AR244" s="230" t="s">
        <v>152</v>
      </c>
      <c r="AT244" s="230" t="s">
        <v>147</v>
      </c>
      <c r="AU244" s="230" t="s">
        <v>85</v>
      </c>
      <c r="AY244" s="13" t="s">
        <v>144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3" t="s">
        <v>83</v>
      </c>
      <c r="BK244" s="231">
        <f>ROUND(I244*H244,2)</f>
        <v>0</v>
      </c>
      <c r="BL244" s="13" t="s">
        <v>152</v>
      </c>
      <c r="BM244" s="230" t="s">
        <v>1107</v>
      </c>
    </row>
    <row r="245" spans="2:65" s="1" customFormat="1" ht="24" customHeight="1">
      <c r="B245" s="34"/>
      <c r="C245" s="219" t="s">
        <v>1108</v>
      </c>
      <c r="D245" s="219" t="s">
        <v>147</v>
      </c>
      <c r="E245" s="220" t="s">
        <v>1109</v>
      </c>
      <c r="F245" s="221" t="s">
        <v>1110</v>
      </c>
      <c r="G245" s="222" t="s">
        <v>214</v>
      </c>
      <c r="H245" s="223">
        <v>2</v>
      </c>
      <c r="I245" s="224"/>
      <c r="J245" s="225">
        <f>ROUND(I245*H245,2)</f>
        <v>0</v>
      </c>
      <c r="K245" s="221" t="s">
        <v>151</v>
      </c>
      <c r="L245" s="39"/>
      <c r="M245" s="226" t="s">
        <v>1</v>
      </c>
      <c r="N245" s="227" t="s">
        <v>40</v>
      </c>
      <c r="O245" s="82"/>
      <c r="P245" s="228">
        <f>O245*H245</f>
        <v>0</v>
      </c>
      <c r="Q245" s="228">
        <v>0.00027</v>
      </c>
      <c r="R245" s="228">
        <f>Q245*H245</f>
        <v>0.00054</v>
      </c>
      <c r="S245" s="228">
        <v>0</v>
      </c>
      <c r="T245" s="229">
        <f>S245*H245</f>
        <v>0</v>
      </c>
      <c r="AR245" s="230" t="s">
        <v>152</v>
      </c>
      <c r="AT245" s="230" t="s">
        <v>147</v>
      </c>
      <c r="AU245" s="230" t="s">
        <v>85</v>
      </c>
      <c r="AY245" s="13" t="s">
        <v>144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3" t="s">
        <v>83</v>
      </c>
      <c r="BK245" s="231">
        <f>ROUND(I245*H245,2)</f>
        <v>0</v>
      </c>
      <c r="BL245" s="13" t="s">
        <v>152</v>
      </c>
      <c r="BM245" s="230" t="s">
        <v>1111</v>
      </c>
    </row>
    <row r="246" spans="2:65" s="1" customFormat="1" ht="16.5" customHeight="1">
      <c r="B246" s="34"/>
      <c r="C246" s="219" t="s">
        <v>234</v>
      </c>
      <c r="D246" s="219" t="s">
        <v>147</v>
      </c>
      <c r="E246" s="220" t="s">
        <v>1112</v>
      </c>
      <c r="F246" s="221" t="s">
        <v>1113</v>
      </c>
      <c r="G246" s="222" t="s">
        <v>214</v>
      </c>
      <c r="H246" s="223">
        <v>8</v>
      </c>
      <c r="I246" s="224"/>
      <c r="J246" s="225">
        <f>ROUND(I246*H246,2)</f>
        <v>0</v>
      </c>
      <c r="K246" s="221" t="s">
        <v>151</v>
      </c>
      <c r="L246" s="39"/>
      <c r="M246" s="226" t="s">
        <v>1</v>
      </c>
      <c r="N246" s="227" t="s">
        <v>40</v>
      </c>
      <c r="O246" s="82"/>
      <c r="P246" s="228">
        <f>O246*H246</f>
        <v>0</v>
      </c>
      <c r="Q246" s="228">
        <v>0.00016</v>
      </c>
      <c r="R246" s="228">
        <f>Q246*H246</f>
        <v>0.00128</v>
      </c>
      <c r="S246" s="228">
        <v>0</v>
      </c>
      <c r="T246" s="229">
        <f>S246*H246</f>
        <v>0</v>
      </c>
      <c r="AR246" s="230" t="s">
        <v>152</v>
      </c>
      <c r="AT246" s="230" t="s">
        <v>147</v>
      </c>
      <c r="AU246" s="230" t="s">
        <v>85</v>
      </c>
      <c r="AY246" s="13" t="s">
        <v>144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3" t="s">
        <v>83</v>
      </c>
      <c r="BK246" s="231">
        <f>ROUND(I246*H246,2)</f>
        <v>0</v>
      </c>
      <c r="BL246" s="13" t="s">
        <v>152</v>
      </c>
      <c r="BM246" s="230" t="s">
        <v>1114</v>
      </c>
    </row>
    <row r="247" spans="2:65" s="1" customFormat="1" ht="16.5" customHeight="1">
      <c r="B247" s="34"/>
      <c r="C247" s="219" t="s">
        <v>594</v>
      </c>
      <c r="D247" s="219" t="s">
        <v>147</v>
      </c>
      <c r="E247" s="220" t="s">
        <v>704</v>
      </c>
      <c r="F247" s="221" t="s">
        <v>705</v>
      </c>
      <c r="G247" s="222" t="s">
        <v>214</v>
      </c>
      <c r="H247" s="223">
        <v>12</v>
      </c>
      <c r="I247" s="224"/>
      <c r="J247" s="225">
        <f>ROUND(I247*H247,2)</f>
        <v>0</v>
      </c>
      <c r="K247" s="221" t="s">
        <v>151</v>
      </c>
      <c r="L247" s="39"/>
      <c r="M247" s="226" t="s">
        <v>1</v>
      </c>
      <c r="N247" s="227" t="s">
        <v>40</v>
      </c>
      <c r="O247" s="82"/>
      <c r="P247" s="228">
        <f>O247*H247</f>
        <v>0</v>
      </c>
      <c r="Q247" s="228">
        <v>0.00021</v>
      </c>
      <c r="R247" s="228">
        <f>Q247*H247</f>
        <v>0.00252</v>
      </c>
      <c r="S247" s="228">
        <v>0</v>
      </c>
      <c r="T247" s="229">
        <f>S247*H247</f>
        <v>0</v>
      </c>
      <c r="AR247" s="230" t="s">
        <v>152</v>
      </c>
      <c r="AT247" s="230" t="s">
        <v>147</v>
      </c>
      <c r="AU247" s="230" t="s">
        <v>85</v>
      </c>
      <c r="AY247" s="13" t="s">
        <v>144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3" t="s">
        <v>83</v>
      </c>
      <c r="BK247" s="231">
        <f>ROUND(I247*H247,2)</f>
        <v>0</v>
      </c>
      <c r="BL247" s="13" t="s">
        <v>152</v>
      </c>
      <c r="BM247" s="230" t="s">
        <v>1115</v>
      </c>
    </row>
    <row r="248" spans="2:65" s="1" customFormat="1" ht="16.5" customHeight="1">
      <c r="B248" s="34"/>
      <c r="C248" s="219" t="s">
        <v>222</v>
      </c>
      <c r="D248" s="219" t="s">
        <v>147</v>
      </c>
      <c r="E248" s="220" t="s">
        <v>399</v>
      </c>
      <c r="F248" s="221" t="s">
        <v>400</v>
      </c>
      <c r="G248" s="222" t="s">
        <v>214</v>
      </c>
      <c r="H248" s="223">
        <v>16</v>
      </c>
      <c r="I248" s="224"/>
      <c r="J248" s="225">
        <f>ROUND(I248*H248,2)</f>
        <v>0</v>
      </c>
      <c r="K248" s="221" t="s">
        <v>151</v>
      </c>
      <c r="L248" s="39"/>
      <c r="M248" s="226" t="s">
        <v>1</v>
      </c>
      <c r="N248" s="227" t="s">
        <v>40</v>
      </c>
      <c r="O248" s="82"/>
      <c r="P248" s="228">
        <f>O248*H248</f>
        <v>0</v>
      </c>
      <c r="Q248" s="228">
        <v>0.00034</v>
      </c>
      <c r="R248" s="228">
        <f>Q248*H248</f>
        <v>0.00544</v>
      </c>
      <c r="S248" s="228">
        <v>0</v>
      </c>
      <c r="T248" s="229">
        <f>S248*H248</f>
        <v>0</v>
      </c>
      <c r="AR248" s="230" t="s">
        <v>152</v>
      </c>
      <c r="AT248" s="230" t="s">
        <v>147</v>
      </c>
      <c r="AU248" s="230" t="s">
        <v>85</v>
      </c>
      <c r="AY248" s="13" t="s">
        <v>144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3" t="s">
        <v>83</v>
      </c>
      <c r="BK248" s="231">
        <f>ROUND(I248*H248,2)</f>
        <v>0</v>
      </c>
      <c r="BL248" s="13" t="s">
        <v>152</v>
      </c>
      <c r="BM248" s="230" t="s">
        <v>1116</v>
      </c>
    </row>
    <row r="249" spans="2:65" s="1" customFormat="1" ht="16.5" customHeight="1">
      <c r="B249" s="34"/>
      <c r="C249" s="219" t="s">
        <v>226</v>
      </c>
      <c r="D249" s="219" t="s">
        <v>147</v>
      </c>
      <c r="E249" s="220" t="s">
        <v>403</v>
      </c>
      <c r="F249" s="221" t="s">
        <v>404</v>
      </c>
      <c r="G249" s="222" t="s">
        <v>214</v>
      </c>
      <c r="H249" s="223">
        <v>2</v>
      </c>
      <c r="I249" s="224"/>
      <c r="J249" s="225">
        <f>ROUND(I249*H249,2)</f>
        <v>0</v>
      </c>
      <c r="K249" s="221" t="s">
        <v>151</v>
      </c>
      <c r="L249" s="39"/>
      <c r="M249" s="226" t="s">
        <v>1</v>
      </c>
      <c r="N249" s="227" t="s">
        <v>40</v>
      </c>
      <c r="O249" s="82"/>
      <c r="P249" s="228">
        <f>O249*H249</f>
        <v>0</v>
      </c>
      <c r="Q249" s="228">
        <v>0.0005</v>
      </c>
      <c r="R249" s="228">
        <f>Q249*H249</f>
        <v>0.001</v>
      </c>
      <c r="S249" s="228">
        <v>0</v>
      </c>
      <c r="T249" s="229">
        <f>S249*H249</f>
        <v>0</v>
      </c>
      <c r="AR249" s="230" t="s">
        <v>152</v>
      </c>
      <c r="AT249" s="230" t="s">
        <v>147</v>
      </c>
      <c r="AU249" s="230" t="s">
        <v>85</v>
      </c>
      <c r="AY249" s="13" t="s">
        <v>144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3" t="s">
        <v>83</v>
      </c>
      <c r="BK249" s="231">
        <f>ROUND(I249*H249,2)</f>
        <v>0</v>
      </c>
      <c r="BL249" s="13" t="s">
        <v>152</v>
      </c>
      <c r="BM249" s="230" t="s">
        <v>1117</v>
      </c>
    </row>
    <row r="250" spans="2:65" s="1" customFormat="1" ht="24" customHeight="1">
      <c r="B250" s="34"/>
      <c r="C250" s="219" t="s">
        <v>437</v>
      </c>
      <c r="D250" s="219" t="s">
        <v>147</v>
      </c>
      <c r="E250" s="220" t="s">
        <v>1118</v>
      </c>
      <c r="F250" s="221" t="s">
        <v>1119</v>
      </c>
      <c r="G250" s="222" t="s">
        <v>214</v>
      </c>
      <c r="H250" s="223">
        <v>2</v>
      </c>
      <c r="I250" s="224"/>
      <c r="J250" s="225">
        <f>ROUND(I250*H250,2)</f>
        <v>0</v>
      </c>
      <c r="K250" s="221" t="s">
        <v>151</v>
      </c>
      <c r="L250" s="39"/>
      <c r="M250" s="226" t="s">
        <v>1</v>
      </c>
      <c r="N250" s="227" t="s">
        <v>40</v>
      </c>
      <c r="O250" s="82"/>
      <c r="P250" s="228">
        <f>O250*H250</f>
        <v>0</v>
      </c>
      <c r="Q250" s="228">
        <v>0.0007</v>
      </c>
      <c r="R250" s="228">
        <f>Q250*H250</f>
        <v>0.0014</v>
      </c>
      <c r="S250" s="228">
        <v>0</v>
      </c>
      <c r="T250" s="229">
        <f>S250*H250</f>
        <v>0</v>
      </c>
      <c r="AR250" s="230" t="s">
        <v>152</v>
      </c>
      <c r="AT250" s="230" t="s">
        <v>147</v>
      </c>
      <c r="AU250" s="230" t="s">
        <v>85</v>
      </c>
      <c r="AY250" s="13" t="s">
        <v>144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3" t="s">
        <v>83</v>
      </c>
      <c r="BK250" s="231">
        <f>ROUND(I250*H250,2)</f>
        <v>0</v>
      </c>
      <c r="BL250" s="13" t="s">
        <v>152</v>
      </c>
      <c r="BM250" s="230" t="s">
        <v>1120</v>
      </c>
    </row>
    <row r="251" spans="2:65" s="1" customFormat="1" ht="16.5" customHeight="1">
      <c r="B251" s="34"/>
      <c r="C251" s="219" t="s">
        <v>441</v>
      </c>
      <c r="D251" s="219" t="s">
        <v>147</v>
      </c>
      <c r="E251" s="220" t="s">
        <v>375</v>
      </c>
      <c r="F251" s="221" t="s">
        <v>376</v>
      </c>
      <c r="G251" s="222" t="s">
        <v>214</v>
      </c>
      <c r="H251" s="223">
        <v>40</v>
      </c>
      <c r="I251" s="224"/>
      <c r="J251" s="225">
        <f>ROUND(I251*H251,2)</f>
        <v>0</v>
      </c>
      <c r="K251" s="221" t="s">
        <v>151</v>
      </c>
      <c r="L251" s="39"/>
      <c r="M251" s="226" t="s">
        <v>1</v>
      </c>
      <c r="N251" s="227" t="s">
        <v>40</v>
      </c>
      <c r="O251" s="82"/>
      <c r="P251" s="228">
        <f>O251*H251</f>
        <v>0</v>
      </c>
      <c r="Q251" s="228">
        <v>3E-05</v>
      </c>
      <c r="R251" s="228">
        <f>Q251*H251</f>
        <v>0.0012000000000000001</v>
      </c>
      <c r="S251" s="228">
        <v>0</v>
      </c>
      <c r="T251" s="229">
        <f>S251*H251</f>
        <v>0</v>
      </c>
      <c r="AR251" s="230" t="s">
        <v>152</v>
      </c>
      <c r="AT251" s="230" t="s">
        <v>147</v>
      </c>
      <c r="AU251" s="230" t="s">
        <v>85</v>
      </c>
      <c r="AY251" s="13" t="s">
        <v>144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3" t="s">
        <v>83</v>
      </c>
      <c r="BK251" s="231">
        <f>ROUND(I251*H251,2)</f>
        <v>0</v>
      </c>
      <c r="BL251" s="13" t="s">
        <v>152</v>
      </c>
      <c r="BM251" s="230" t="s">
        <v>1121</v>
      </c>
    </row>
    <row r="252" spans="2:65" s="1" customFormat="1" ht="16.5" customHeight="1">
      <c r="B252" s="34"/>
      <c r="C252" s="219" t="s">
        <v>445</v>
      </c>
      <c r="D252" s="219" t="s">
        <v>147</v>
      </c>
      <c r="E252" s="220" t="s">
        <v>686</v>
      </c>
      <c r="F252" s="221" t="s">
        <v>687</v>
      </c>
      <c r="G252" s="222" t="s">
        <v>214</v>
      </c>
      <c r="H252" s="223">
        <v>13</v>
      </c>
      <c r="I252" s="224"/>
      <c r="J252" s="225">
        <f>ROUND(I252*H252,2)</f>
        <v>0</v>
      </c>
      <c r="K252" s="221" t="s">
        <v>151</v>
      </c>
      <c r="L252" s="39"/>
      <c r="M252" s="226" t="s">
        <v>1</v>
      </c>
      <c r="N252" s="227" t="s">
        <v>40</v>
      </c>
      <c r="O252" s="82"/>
      <c r="P252" s="228">
        <f>O252*H252</f>
        <v>0</v>
      </c>
      <c r="Q252" s="228">
        <v>8E-05</v>
      </c>
      <c r="R252" s="228">
        <f>Q252*H252</f>
        <v>0.0010400000000000001</v>
      </c>
      <c r="S252" s="228">
        <v>0</v>
      </c>
      <c r="T252" s="229">
        <f>S252*H252</f>
        <v>0</v>
      </c>
      <c r="AR252" s="230" t="s">
        <v>152</v>
      </c>
      <c r="AT252" s="230" t="s">
        <v>147</v>
      </c>
      <c r="AU252" s="230" t="s">
        <v>85</v>
      </c>
      <c r="AY252" s="13" t="s">
        <v>144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3" t="s">
        <v>83</v>
      </c>
      <c r="BK252" s="231">
        <f>ROUND(I252*H252,2)</f>
        <v>0</v>
      </c>
      <c r="BL252" s="13" t="s">
        <v>152</v>
      </c>
      <c r="BM252" s="230" t="s">
        <v>1122</v>
      </c>
    </row>
    <row r="253" spans="2:65" s="1" customFormat="1" ht="16.5" customHeight="1">
      <c r="B253" s="34"/>
      <c r="C253" s="219" t="s">
        <v>699</v>
      </c>
      <c r="D253" s="219" t="s">
        <v>147</v>
      </c>
      <c r="E253" s="220" t="s">
        <v>379</v>
      </c>
      <c r="F253" s="221" t="s">
        <v>380</v>
      </c>
      <c r="G253" s="222" t="s">
        <v>214</v>
      </c>
      <c r="H253" s="223">
        <v>16</v>
      </c>
      <c r="I253" s="224"/>
      <c r="J253" s="225">
        <f>ROUND(I253*H253,2)</f>
        <v>0</v>
      </c>
      <c r="K253" s="221" t="s">
        <v>151</v>
      </c>
      <c r="L253" s="39"/>
      <c r="M253" s="226" t="s">
        <v>1</v>
      </c>
      <c r="N253" s="227" t="s">
        <v>40</v>
      </c>
      <c r="O253" s="82"/>
      <c r="P253" s="228">
        <f>O253*H253</f>
        <v>0</v>
      </c>
      <c r="Q253" s="228">
        <v>0.0001</v>
      </c>
      <c r="R253" s="228">
        <f>Q253*H253</f>
        <v>0.0016</v>
      </c>
      <c r="S253" s="228">
        <v>0</v>
      </c>
      <c r="T253" s="229">
        <f>S253*H253</f>
        <v>0</v>
      </c>
      <c r="AR253" s="230" t="s">
        <v>152</v>
      </c>
      <c r="AT253" s="230" t="s">
        <v>147</v>
      </c>
      <c r="AU253" s="230" t="s">
        <v>85</v>
      </c>
      <c r="AY253" s="13" t="s">
        <v>144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3" t="s">
        <v>83</v>
      </c>
      <c r="BK253" s="231">
        <f>ROUND(I253*H253,2)</f>
        <v>0</v>
      </c>
      <c r="BL253" s="13" t="s">
        <v>152</v>
      </c>
      <c r="BM253" s="230" t="s">
        <v>1123</v>
      </c>
    </row>
    <row r="254" spans="2:65" s="1" customFormat="1" ht="16.5" customHeight="1">
      <c r="B254" s="34"/>
      <c r="C254" s="219" t="s">
        <v>695</v>
      </c>
      <c r="D254" s="219" t="s">
        <v>147</v>
      </c>
      <c r="E254" s="220" t="s">
        <v>383</v>
      </c>
      <c r="F254" s="221" t="s">
        <v>384</v>
      </c>
      <c r="G254" s="222" t="s">
        <v>214</v>
      </c>
      <c r="H254" s="223">
        <v>2</v>
      </c>
      <c r="I254" s="224"/>
      <c r="J254" s="225">
        <f>ROUND(I254*H254,2)</f>
        <v>0</v>
      </c>
      <c r="K254" s="221" t="s">
        <v>151</v>
      </c>
      <c r="L254" s="39"/>
      <c r="M254" s="226" t="s">
        <v>1</v>
      </c>
      <c r="N254" s="227" t="s">
        <v>40</v>
      </c>
      <c r="O254" s="82"/>
      <c r="P254" s="228">
        <f>O254*H254</f>
        <v>0</v>
      </c>
      <c r="Q254" s="228">
        <v>0.00014</v>
      </c>
      <c r="R254" s="228">
        <f>Q254*H254</f>
        <v>0.00028</v>
      </c>
      <c r="S254" s="228">
        <v>0</v>
      </c>
      <c r="T254" s="229">
        <f>S254*H254</f>
        <v>0</v>
      </c>
      <c r="AR254" s="230" t="s">
        <v>152</v>
      </c>
      <c r="AT254" s="230" t="s">
        <v>147</v>
      </c>
      <c r="AU254" s="230" t="s">
        <v>85</v>
      </c>
      <c r="AY254" s="13" t="s">
        <v>144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3" t="s">
        <v>83</v>
      </c>
      <c r="BK254" s="231">
        <f>ROUND(I254*H254,2)</f>
        <v>0</v>
      </c>
      <c r="BL254" s="13" t="s">
        <v>152</v>
      </c>
      <c r="BM254" s="230" t="s">
        <v>1124</v>
      </c>
    </row>
    <row r="255" spans="2:65" s="1" customFormat="1" ht="16.5" customHeight="1">
      <c r="B255" s="34"/>
      <c r="C255" s="219" t="s">
        <v>675</v>
      </c>
      <c r="D255" s="219" t="s">
        <v>147</v>
      </c>
      <c r="E255" s="220" t="s">
        <v>1125</v>
      </c>
      <c r="F255" s="221" t="s">
        <v>1126</v>
      </c>
      <c r="G255" s="222" t="s">
        <v>214</v>
      </c>
      <c r="H255" s="223">
        <v>2</v>
      </c>
      <c r="I255" s="224"/>
      <c r="J255" s="225">
        <f>ROUND(I255*H255,2)</f>
        <v>0</v>
      </c>
      <c r="K255" s="221" t="s">
        <v>151</v>
      </c>
      <c r="L255" s="39"/>
      <c r="M255" s="226" t="s">
        <v>1</v>
      </c>
      <c r="N255" s="227" t="s">
        <v>40</v>
      </c>
      <c r="O255" s="82"/>
      <c r="P255" s="228">
        <f>O255*H255</f>
        <v>0</v>
      </c>
      <c r="Q255" s="228">
        <v>0.00021</v>
      </c>
      <c r="R255" s="228">
        <f>Q255*H255</f>
        <v>0.00042</v>
      </c>
      <c r="S255" s="228">
        <v>0</v>
      </c>
      <c r="T255" s="229">
        <f>S255*H255</f>
        <v>0</v>
      </c>
      <c r="AR255" s="230" t="s">
        <v>152</v>
      </c>
      <c r="AT255" s="230" t="s">
        <v>147</v>
      </c>
      <c r="AU255" s="230" t="s">
        <v>85</v>
      </c>
      <c r="AY255" s="13" t="s">
        <v>144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3" t="s">
        <v>83</v>
      </c>
      <c r="BK255" s="231">
        <f>ROUND(I255*H255,2)</f>
        <v>0</v>
      </c>
      <c r="BL255" s="13" t="s">
        <v>152</v>
      </c>
      <c r="BM255" s="230" t="s">
        <v>1127</v>
      </c>
    </row>
    <row r="256" spans="2:65" s="1" customFormat="1" ht="16.5" customHeight="1">
      <c r="B256" s="34"/>
      <c r="C256" s="219" t="s">
        <v>907</v>
      </c>
      <c r="D256" s="219" t="s">
        <v>147</v>
      </c>
      <c r="E256" s="220" t="s">
        <v>411</v>
      </c>
      <c r="F256" s="221" t="s">
        <v>710</v>
      </c>
      <c r="G256" s="222" t="s">
        <v>199</v>
      </c>
      <c r="H256" s="223">
        <v>0.088</v>
      </c>
      <c r="I256" s="224"/>
      <c r="J256" s="225">
        <f>ROUND(I256*H256,2)</f>
        <v>0</v>
      </c>
      <c r="K256" s="221" t="s">
        <v>151</v>
      </c>
      <c r="L256" s="39"/>
      <c r="M256" s="226" t="s">
        <v>1</v>
      </c>
      <c r="N256" s="227" t="s">
        <v>40</v>
      </c>
      <c r="O256" s="8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AR256" s="230" t="s">
        <v>152</v>
      </c>
      <c r="AT256" s="230" t="s">
        <v>147</v>
      </c>
      <c r="AU256" s="230" t="s">
        <v>85</v>
      </c>
      <c r="AY256" s="13" t="s">
        <v>144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3" t="s">
        <v>83</v>
      </c>
      <c r="BK256" s="231">
        <f>ROUND(I256*H256,2)</f>
        <v>0</v>
      </c>
      <c r="BL256" s="13" t="s">
        <v>152</v>
      </c>
      <c r="BM256" s="230" t="s">
        <v>1128</v>
      </c>
    </row>
    <row r="257" spans="2:65" s="1" customFormat="1" ht="24" customHeight="1">
      <c r="B257" s="34"/>
      <c r="C257" s="219" t="s">
        <v>921</v>
      </c>
      <c r="D257" s="219" t="s">
        <v>147</v>
      </c>
      <c r="E257" s="220" t="s">
        <v>415</v>
      </c>
      <c r="F257" s="221" t="s">
        <v>416</v>
      </c>
      <c r="G257" s="222" t="s">
        <v>199</v>
      </c>
      <c r="H257" s="223">
        <v>0.088</v>
      </c>
      <c r="I257" s="224"/>
      <c r="J257" s="225">
        <f>ROUND(I257*H257,2)</f>
        <v>0</v>
      </c>
      <c r="K257" s="221" t="s">
        <v>151</v>
      </c>
      <c r="L257" s="39"/>
      <c r="M257" s="226" t="s">
        <v>1</v>
      </c>
      <c r="N257" s="227" t="s">
        <v>40</v>
      </c>
      <c r="O257" s="82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AR257" s="230" t="s">
        <v>152</v>
      </c>
      <c r="AT257" s="230" t="s">
        <v>147</v>
      </c>
      <c r="AU257" s="230" t="s">
        <v>85</v>
      </c>
      <c r="AY257" s="13" t="s">
        <v>144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3" t="s">
        <v>83</v>
      </c>
      <c r="BK257" s="231">
        <f>ROUND(I257*H257,2)</f>
        <v>0</v>
      </c>
      <c r="BL257" s="13" t="s">
        <v>152</v>
      </c>
      <c r="BM257" s="230" t="s">
        <v>1129</v>
      </c>
    </row>
    <row r="258" spans="2:63" s="11" customFormat="1" ht="22.8" customHeight="1">
      <c r="B258" s="203"/>
      <c r="C258" s="204"/>
      <c r="D258" s="205" t="s">
        <v>74</v>
      </c>
      <c r="E258" s="217" t="s">
        <v>418</v>
      </c>
      <c r="F258" s="217" t="s">
        <v>419</v>
      </c>
      <c r="G258" s="204"/>
      <c r="H258" s="204"/>
      <c r="I258" s="207"/>
      <c r="J258" s="218">
        <f>BK258</f>
        <v>0</v>
      </c>
      <c r="K258" s="204"/>
      <c r="L258" s="209"/>
      <c r="M258" s="210"/>
      <c r="N258" s="211"/>
      <c r="O258" s="211"/>
      <c r="P258" s="212">
        <f>SUM(P259:P266)</f>
        <v>0</v>
      </c>
      <c r="Q258" s="211"/>
      <c r="R258" s="212">
        <f>SUM(R259:R266)</f>
        <v>0</v>
      </c>
      <c r="S258" s="211"/>
      <c r="T258" s="213">
        <f>SUM(T259:T266)</f>
        <v>0</v>
      </c>
      <c r="AR258" s="214" t="s">
        <v>85</v>
      </c>
      <c r="AT258" s="215" t="s">
        <v>74</v>
      </c>
      <c r="AU258" s="215" t="s">
        <v>83</v>
      </c>
      <c r="AY258" s="214" t="s">
        <v>144</v>
      </c>
      <c r="BK258" s="216">
        <f>SUM(BK259:BK266)</f>
        <v>0</v>
      </c>
    </row>
    <row r="259" spans="2:65" s="1" customFormat="1" ht="24" customHeight="1">
      <c r="B259" s="34"/>
      <c r="C259" s="219" t="s">
        <v>932</v>
      </c>
      <c r="D259" s="219" t="s">
        <v>147</v>
      </c>
      <c r="E259" s="220" t="s">
        <v>498</v>
      </c>
      <c r="F259" s="221" t="s">
        <v>926</v>
      </c>
      <c r="G259" s="222" t="s">
        <v>150</v>
      </c>
      <c r="H259" s="223">
        <v>77</v>
      </c>
      <c r="I259" s="224"/>
      <c r="J259" s="225">
        <f>ROUND(I259*H259,2)</f>
        <v>0</v>
      </c>
      <c r="K259" s="221" t="s">
        <v>1</v>
      </c>
      <c r="L259" s="39"/>
      <c r="M259" s="226" t="s">
        <v>1</v>
      </c>
      <c r="N259" s="227" t="s">
        <v>40</v>
      </c>
      <c r="O259" s="8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AR259" s="230" t="s">
        <v>152</v>
      </c>
      <c r="AT259" s="230" t="s">
        <v>147</v>
      </c>
      <c r="AU259" s="230" t="s">
        <v>85</v>
      </c>
      <c r="AY259" s="13" t="s">
        <v>144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3" t="s">
        <v>83</v>
      </c>
      <c r="BK259" s="231">
        <f>ROUND(I259*H259,2)</f>
        <v>0</v>
      </c>
      <c r="BL259" s="13" t="s">
        <v>152</v>
      </c>
      <c r="BM259" s="230" t="s">
        <v>1130</v>
      </c>
    </row>
    <row r="260" spans="2:65" s="1" customFormat="1" ht="16.5" customHeight="1">
      <c r="B260" s="34"/>
      <c r="C260" s="219" t="s">
        <v>175</v>
      </c>
      <c r="D260" s="219" t="s">
        <v>147</v>
      </c>
      <c r="E260" s="220" t="s">
        <v>421</v>
      </c>
      <c r="F260" s="221" t="s">
        <v>422</v>
      </c>
      <c r="G260" s="222" t="s">
        <v>423</v>
      </c>
      <c r="H260" s="223">
        <v>20</v>
      </c>
      <c r="I260" s="224"/>
      <c r="J260" s="225">
        <f>ROUND(I260*H260,2)</f>
        <v>0</v>
      </c>
      <c r="K260" s="221" t="s">
        <v>1</v>
      </c>
      <c r="L260" s="39"/>
      <c r="M260" s="226" t="s">
        <v>1</v>
      </c>
      <c r="N260" s="227" t="s">
        <v>40</v>
      </c>
      <c r="O260" s="8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AR260" s="230" t="s">
        <v>152</v>
      </c>
      <c r="AT260" s="230" t="s">
        <v>147</v>
      </c>
      <c r="AU260" s="230" t="s">
        <v>85</v>
      </c>
      <c r="AY260" s="13" t="s">
        <v>144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3" t="s">
        <v>83</v>
      </c>
      <c r="BK260" s="231">
        <f>ROUND(I260*H260,2)</f>
        <v>0</v>
      </c>
      <c r="BL260" s="13" t="s">
        <v>152</v>
      </c>
      <c r="BM260" s="230" t="s">
        <v>1131</v>
      </c>
    </row>
    <row r="261" spans="2:65" s="1" customFormat="1" ht="16.5" customHeight="1">
      <c r="B261" s="34"/>
      <c r="C261" s="219" t="s">
        <v>246</v>
      </c>
      <c r="D261" s="219" t="s">
        <v>147</v>
      </c>
      <c r="E261" s="220" t="s">
        <v>426</v>
      </c>
      <c r="F261" s="221" t="s">
        <v>427</v>
      </c>
      <c r="G261" s="222" t="s">
        <v>312</v>
      </c>
      <c r="H261" s="223">
        <v>1</v>
      </c>
      <c r="I261" s="224"/>
      <c r="J261" s="225">
        <f>ROUND(I261*H261,2)</f>
        <v>0</v>
      </c>
      <c r="K261" s="221" t="s">
        <v>1</v>
      </c>
      <c r="L261" s="39"/>
      <c r="M261" s="226" t="s">
        <v>1</v>
      </c>
      <c r="N261" s="227" t="s">
        <v>40</v>
      </c>
      <c r="O261" s="8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AR261" s="230" t="s">
        <v>152</v>
      </c>
      <c r="AT261" s="230" t="s">
        <v>147</v>
      </c>
      <c r="AU261" s="230" t="s">
        <v>85</v>
      </c>
      <c r="AY261" s="13" t="s">
        <v>144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3" t="s">
        <v>83</v>
      </c>
      <c r="BK261" s="231">
        <f>ROUND(I261*H261,2)</f>
        <v>0</v>
      </c>
      <c r="BL261" s="13" t="s">
        <v>152</v>
      </c>
      <c r="BM261" s="230" t="s">
        <v>1132</v>
      </c>
    </row>
    <row r="262" spans="2:65" s="1" customFormat="1" ht="16.5" customHeight="1">
      <c r="B262" s="34"/>
      <c r="C262" s="219" t="s">
        <v>196</v>
      </c>
      <c r="D262" s="219" t="s">
        <v>147</v>
      </c>
      <c r="E262" s="220" t="s">
        <v>430</v>
      </c>
      <c r="F262" s="221" t="s">
        <v>431</v>
      </c>
      <c r="G262" s="222" t="s">
        <v>312</v>
      </c>
      <c r="H262" s="223">
        <v>1</v>
      </c>
      <c r="I262" s="224"/>
      <c r="J262" s="225">
        <f>ROUND(I262*H262,2)</f>
        <v>0</v>
      </c>
      <c r="K262" s="221" t="s">
        <v>1</v>
      </c>
      <c r="L262" s="39"/>
      <c r="M262" s="226" t="s">
        <v>1</v>
      </c>
      <c r="N262" s="227" t="s">
        <v>40</v>
      </c>
      <c r="O262" s="8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AR262" s="230" t="s">
        <v>152</v>
      </c>
      <c r="AT262" s="230" t="s">
        <v>147</v>
      </c>
      <c r="AU262" s="230" t="s">
        <v>85</v>
      </c>
      <c r="AY262" s="13" t="s">
        <v>144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3" t="s">
        <v>83</v>
      </c>
      <c r="BK262" s="231">
        <f>ROUND(I262*H262,2)</f>
        <v>0</v>
      </c>
      <c r="BL262" s="13" t="s">
        <v>152</v>
      </c>
      <c r="BM262" s="230" t="s">
        <v>1133</v>
      </c>
    </row>
    <row r="263" spans="2:65" s="1" customFormat="1" ht="16.5" customHeight="1">
      <c r="B263" s="34"/>
      <c r="C263" s="219" t="s">
        <v>201</v>
      </c>
      <c r="D263" s="219" t="s">
        <v>147</v>
      </c>
      <c r="E263" s="220" t="s">
        <v>434</v>
      </c>
      <c r="F263" s="221" t="s">
        <v>435</v>
      </c>
      <c r="G263" s="222" t="s">
        <v>312</v>
      </c>
      <c r="H263" s="223">
        <v>1</v>
      </c>
      <c r="I263" s="224"/>
      <c r="J263" s="225">
        <f>ROUND(I263*H263,2)</f>
        <v>0</v>
      </c>
      <c r="K263" s="221" t="s">
        <v>1</v>
      </c>
      <c r="L263" s="39"/>
      <c r="M263" s="226" t="s">
        <v>1</v>
      </c>
      <c r="N263" s="227" t="s">
        <v>40</v>
      </c>
      <c r="O263" s="8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AR263" s="230" t="s">
        <v>152</v>
      </c>
      <c r="AT263" s="230" t="s">
        <v>147</v>
      </c>
      <c r="AU263" s="230" t="s">
        <v>85</v>
      </c>
      <c r="AY263" s="13" t="s">
        <v>144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3" t="s">
        <v>83</v>
      </c>
      <c r="BK263" s="231">
        <f>ROUND(I263*H263,2)</f>
        <v>0</v>
      </c>
      <c r="BL263" s="13" t="s">
        <v>152</v>
      </c>
      <c r="BM263" s="230" t="s">
        <v>1134</v>
      </c>
    </row>
    <row r="264" spans="2:65" s="1" customFormat="1" ht="24" customHeight="1">
      <c r="B264" s="34"/>
      <c r="C264" s="219" t="s">
        <v>1135</v>
      </c>
      <c r="D264" s="219" t="s">
        <v>147</v>
      </c>
      <c r="E264" s="220" t="s">
        <v>438</v>
      </c>
      <c r="F264" s="221" t="s">
        <v>439</v>
      </c>
      <c r="G264" s="222" t="s">
        <v>312</v>
      </c>
      <c r="H264" s="223">
        <v>0</v>
      </c>
      <c r="I264" s="224"/>
      <c r="J264" s="225">
        <f>ROUND(I264*H264,2)</f>
        <v>0</v>
      </c>
      <c r="K264" s="221" t="s">
        <v>1</v>
      </c>
      <c r="L264" s="39"/>
      <c r="M264" s="226" t="s">
        <v>1</v>
      </c>
      <c r="N264" s="227" t="s">
        <v>40</v>
      </c>
      <c r="O264" s="8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AR264" s="230" t="s">
        <v>152</v>
      </c>
      <c r="AT264" s="230" t="s">
        <v>147</v>
      </c>
      <c r="AU264" s="230" t="s">
        <v>85</v>
      </c>
      <c r="AY264" s="13" t="s">
        <v>144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3" t="s">
        <v>83</v>
      </c>
      <c r="BK264" s="231">
        <f>ROUND(I264*H264,2)</f>
        <v>0</v>
      </c>
      <c r="BL264" s="13" t="s">
        <v>152</v>
      </c>
      <c r="BM264" s="230" t="s">
        <v>1136</v>
      </c>
    </row>
    <row r="265" spans="2:65" s="1" customFormat="1" ht="24" customHeight="1">
      <c r="B265" s="34"/>
      <c r="C265" s="219" t="s">
        <v>1137</v>
      </c>
      <c r="D265" s="219" t="s">
        <v>147</v>
      </c>
      <c r="E265" s="220" t="s">
        <v>442</v>
      </c>
      <c r="F265" s="221" t="s">
        <v>443</v>
      </c>
      <c r="G265" s="222" t="s">
        <v>214</v>
      </c>
      <c r="H265" s="223">
        <v>0</v>
      </c>
      <c r="I265" s="224"/>
      <c r="J265" s="225">
        <f>ROUND(I265*H265,2)</f>
        <v>0</v>
      </c>
      <c r="K265" s="221" t="s">
        <v>1</v>
      </c>
      <c r="L265" s="39"/>
      <c r="M265" s="226" t="s">
        <v>1</v>
      </c>
      <c r="N265" s="227" t="s">
        <v>40</v>
      </c>
      <c r="O265" s="8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AR265" s="230" t="s">
        <v>152</v>
      </c>
      <c r="AT265" s="230" t="s">
        <v>147</v>
      </c>
      <c r="AU265" s="230" t="s">
        <v>85</v>
      </c>
      <c r="AY265" s="13" t="s">
        <v>144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3" t="s">
        <v>83</v>
      </c>
      <c r="BK265" s="231">
        <f>ROUND(I265*H265,2)</f>
        <v>0</v>
      </c>
      <c r="BL265" s="13" t="s">
        <v>152</v>
      </c>
      <c r="BM265" s="230" t="s">
        <v>1138</v>
      </c>
    </row>
    <row r="266" spans="2:65" s="1" customFormat="1" ht="24" customHeight="1">
      <c r="B266" s="34"/>
      <c r="C266" s="219" t="s">
        <v>1139</v>
      </c>
      <c r="D266" s="219" t="s">
        <v>147</v>
      </c>
      <c r="E266" s="220" t="s">
        <v>446</v>
      </c>
      <c r="F266" s="221" t="s">
        <v>447</v>
      </c>
      <c r="G266" s="222" t="s">
        <v>214</v>
      </c>
      <c r="H266" s="223">
        <v>0</v>
      </c>
      <c r="I266" s="224"/>
      <c r="J266" s="225">
        <f>ROUND(I266*H266,2)</f>
        <v>0</v>
      </c>
      <c r="K266" s="221" t="s">
        <v>1</v>
      </c>
      <c r="L266" s="39"/>
      <c r="M266" s="242" t="s">
        <v>1</v>
      </c>
      <c r="N266" s="243" t="s">
        <v>40</v>
      </c>
      <c r="O266" s="244"/>
      <c r="P266" s="245">
        <f>O266*H266</f>
        <v>0</v>
      </c>
      <c r="Q266" s="245">
        <v>0</v>
      </c>
      <c r="R266" s="245">
        <f>Q266*H266</f>
        <v>0</v>
      </c>
      <c r="S266" s="245">
        <v>0</v>
      </c>
      <c r="T266" s="246">
        <f>S266*H266</f>
        <v>0</v>
      </c>
      <c r="AR266" s="230" t="s">
        <v>152</v>
      </c>
      <c r="AT266" s="230" t="s">
        <v>147</v>
      </c>
      <c r="AU266" s="230" t="s">
        <v>85</v>
      </c>
      <c r="AY266" s="13" t="s">
        <v>144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3" t="s">
        <v>83</v>
      </c>
      <c r="BK266" s="231">
        <f>ROUND(I266*H266,2)</f>
        <v>0</v>
      </c>
      <c r="BL266" s="13" t="s">
        <v>152</v>
      </c>
      <c r="BM266" s="230" t="s">
        <v>1140</v>
      </c>
    </row>
    <row r="267" spans="2:12" s="1" customFormat="1" ht="6.95" customHeight="1">
      <c r="B267" s="57"/>
      <c r="C267" s="58"/>
      <c r="D267" s="58"/>
      <c r="E267" s="58"/>
      <c r="F267" s="58"/>
      <c r="G267" s="58"/>
      <c r="H267" s="58"/>
      <c r="I267" s="169"/>
      <c r="J267" s="58"/>
      <c r="K267" s="58"/>
      <c r="L267" s="39"/>
    </row>
  </sheetData>
  <sheetProtection password="CC35" sheet="1" objects="1" scenarios="1" formatColumns="0" formatRows="0" autoFilter="0"/>
  <autoFilter ref="C123:K26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103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1141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ROUND(J121,2)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ROUND((SUM(BE121:BE162)),2)</f>
        <v>0</v>
      </c>
      <c r="I33" s="150">
        <v>0.21</v>
      </c>
      <c r="J33" s="149">
        <f>ROUND(((SUM(BE121:BE162))*I33),2)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ROUND((SUM(BF121:BF162)),2)</f>
        <v>0</v>
      </c>
      <c r="I34" s="150">
        <v>0.15</v>
      </c>
      <c r="J34" s="149">
        <f>ROUND(((SUM(BF121:BF162))*I34),2)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ROUND((SUM(BG121:BG162)),2)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ROUND((SUM(BH121:BH162)),2)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ROUND((SUM(BI121:BI162)),2)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2019/0032/06 - Spojovací chodba S3-CF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J121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J122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J123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124</v>
      </c>
      <c r="E99" s="189"/>
      <c r="F99" s="189"/>
      <c r="G99" s="189"/>
      <c r="H99" s="189"/>
      <c r="I99" s="190"/>
      <c r="J99" s="191">
        <f>J127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126</v>
      </c>
      <c r="E100" s="189"/>
      <c r="F100" s="189"/>
      <c r="G100" s="189"/>
      <c r="H100" s="189"/>
      <c r="I100" s="190"/>
      <c r="J100" s="191">
        <f>J134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128</v>
      </c>
      <c r="E101" s="189"/>
      <c r="F101" s="189"/>
      <c r="G101" s="189"/>
      <c r="H101" s="189"/>
      <c r="I101" s="190"/>
      <c r="J101" s="191">
        <f>J154</f>
        <v>0</v>
      </c>
      <c r="K101" s="187"/>
      <c r="L101" s="192"/>
    </row>
    <row r="102" spans="2:12" s="1" customFormat="1" ht="21.8" customHeight="1" hidden="1">
      <c r="B102" s="34"/>
      <c r="C102" s="35"/>
      <c r="D102" s="35"/>
      <c r="E102" s="35"/>
      <c r="F102" s="35"/>
      <c r="G102" s="35"/>
      <c r="H102" s="35"/>
      <c r="I102" s="135"/>
      <c r="J102" s="35"/>
      <c r="K102" s="35"/>
      <c r="L102" s="39"/>
    </row>
    <row r="103" spans="2:12" s="1" customFormat="1" ht="6.95" customHeight="1" hidden="1">
      <c r="B103" s="57"/>
      <c r="C103" s="58"/>
      <c r="D103" s="58"/>
      <c r="E103" s="58"/>
      <c r="F103" s="58"/>
      <c r="G103" s="58"/>
      <c r="H103" s="58"/>
      <c r="I103" s="169"/>
      <c r="J103" s="58"/>
      <c r="K103" s="58"/>
      <c r="L103" s="39"/>
    </row>
    <row r="104" ht="12" hidden="1"/>
    <row r="105" ht="12" hidden="1"/>
    <row r="106" ht="12" hidden="1"/>
    <row r="107" spans="2:12" s="1" customFormat="1" ht="6.95" customHeight="1">
      <c r="B107" s="59"/>
      <c r="C107" s="60"/>
      <c r="D107" s="60"/>
      <c r="E107" s="60"/>
      <c r="F107" s="60"/>
      <c r="G107" s="60"/>
      <c r="H107" s="60"/>
      <c r="I107" s="172"/>
      <c r="J107" s="60"/>
      <c r="K107" s="60"/>
      <c r="L107" s="39"/>
    </row>
    <row r="108" spans="2:12" s="1" customFormat="1" ht="24.95" customHeight="1">
      <c r="B108" s="34"/>
      <c r="C108" s="19" t="s">
        <v>129</v>
      </c>
      <c r="D108" s="35"/>
      <c r="E108" s="35"/>
      <c r="F108" s="35"/>
      <c r="G108" s="35"/>
      <c r="H108" s="35"/>
      <c r="I108" s="135"/>
      <c r="J108" s="35"/>
      <c r="K108" s="35"/>
      <c r="L108" s="39"/>
    </row>
    <row r="109" spans="2:12" s="1" customFormat="1" ht="6.95" customHeight="1">
      <c r="B109" s="34"/>
      <c r="C109" s="35"/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12" customHeight="1">
      <c r="B110" s="34"/>
      <c r="C110" s="28" t="s">
        <v>16</v>
      </c>
      <c r="D110" s="35"/>
      <c r="E110" s="35"/>
      <c r="F110" s="35"/>
      <c r="G110" s="35"/>
      <c r="H110" s="35"/>
      <c r="I110" s="135"/>
      <c r="J110" s="35"/>
      <c r="K110" s="35"/>
      <c r="L110" s="39"/>
    </row>
    <row r="111" spans="2:12" s="1" customFormat="1" ht="16.5" customHeight="1">
      <c r="B111" s="34"/>
      <c r="C111" s="35"/>
      <c r="D111" s="35"/>
      <c r="E111" s="173" t="str">
        <f>E7</f>
        <v>Oprava potrubních rozvodů ZŠ Tolstého</v>
      </c>
      <c r="F111" s="28"/>
      <c r="G111" s="28"/>
      <c r="H111" s="28"/>
      <c r="I111" s="135"/>
      <c r="J111" s="35"/>
      <c r="K111" s="35"/>
      <c r="L111" s="39"/>
    </row>
    <row r="112" spans="2:12" s="1" customFormat="1" ht="12" customHeight="1">
      <c r="B112" s="34"/>
      <c r="C112" s="28" t="s">
        <v>114</v>
      </c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16.5" customHeight="1">
      <c r="B113" s="34"/>
      <c r="C113" s="35"/>
      <c r="D113" s="35"/>
      <c r="E113" s="67" t="str">
        <f>E9</f>
        <v>2019/0032/06 - Spojovací chodba S3-CF</v>
      </c>
      <c r="F113" s="35"/>
      <c r="G113" s="35"/>
      <c r="H113" s="35"/>
      <c r="I113" s="135"/>
      <c r="J113" s="35"/>
      <c r="K113" s="35"/>
      <c r="L113" s="39"/>
    </row>
    <row r="114" spans="2:12" s="1" customFormat="1" ht="6.95" customHeight="1">
      <c r="B114" s="34"/>
      <c r="C114" s="35"/>
      <c r="D114" s="35"/>
      <c r="E114" s="35"/>
      <c r="F114" s="35"/>
      <c r="G114" s="35"/>
      <c r="H114" s="35"/>
      <c r="I114" s="135"/>
      <c r="J114" s="35"/>
      <c r="K114" s="35"/>
      <c r="L114" s="39"/>
    </row>
    <row r="115" spans="2:12" s="1" customFormat="1" ht="12" customHeight="1">
      <c r="B115" s="34"/>
      <c r="C115" s="28" t="s">
        <v>20</v>
      </c>
      <c r="D115" s="35"/>
      <c r="E115" s="35"/>
      <c r="F115" s="23" t="str">
        <f>F12</f>
        <v>Klatovy</v>
      </c>
      <c r="G115" s="35"/>
      <c r="H115" s="35"/>
      <c r="I115" s="138" t="s">
        <v>22</v>
      </c>
      <c r="J115" s="70" t="str">
        <f>IF(J12="","",J12)</f>
        <v>7. 3. 2019</v>
      </c>
      <c r="K115" s="35"/>
      <c r="L115" s="39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35"/>
      <c r="J116" s="35"/>
      <c r="K116" s="35"/>
      <c r="L116" s="39"/>
    </row>
    <row r="117" spans="2:12" s="1" customFormat="1" ht="15.15" customHeight="1">
      <c r="B117" s="34"/>
      <c r="C117" s="28" t="s">
        <v>24</v>
      </c>
      <c r="D117" s="35"/>
      <c r="E117" s="35"/>
      <c r="F117" s="23" t="str">
        <f>E15</f>
        <v xml:space="preserve"> </v>
      </c>
      <c r="G117" s="35"/>
      <c r="H117" s="35"/>
      <c r="I117" s="138" t="s">
        <v>30</v>
      </c>
      <c r="J117" s="32" t="str">
        <f>E21</f>
        <v xml:space="preserve"> </v>
      </c>
      <c r="K117" s="35"/>
      <c r="L117" s="39"/>
    </row>
    <row r="118" spans="2:12" s="1" customFormat="1" ht="15.15" customHeight="1">
      <c r="B118" s="34"/>
      <c r="C118" s="28" t="s">
        <v>28</v>
      </c>
      <c r="D118" s="35"/>
      <c r="E118" s="35"/>
      <c r="F118" s="23" t="str">
        <f>IF(E18="","",E18)</f>
        <v>Vyplň údaj</v>
      </c>
      <c r="G118" s="35"/>
      <c r="H118" s="35"/>
      <c r="I118" s="138" t="s">
        <v>32</v>
      </c>
      <c r="J118" s="32" t="str">
        <f>E24</f>
        <v>Jan Štětka</v>
      </c>
      <c r="K118" s="35"/>
      <c r="L118" s="39"/>
    </row>
    <row r="119" spans="2:12" s="1" customFormat="1" ht="10.3" customHeight="1">
      <c r="B119" s="34"/>
      <c r="C119" s="35"/>
      <c r="D119" s="35"/>
      <c r="E119" s="35"/>
      <c r="F119" s="35"/>
      <c r="G119" s="35"/>
      <c r="H119" s="35"/>
      <c r="I119" s="135"/>
      <c r="J119" s="35"/>
      <c r="K119" s="35"/>
      <c r="L119" s="39"/>
    </row>
    <row r="120" spans="2:20" s="10" customFormat="1" ht="29.25" customHeight="1">
      <c r="B120" s="193"/>
      <c r="C120" s="194" t="s">
        <v>130</v>
      </c>
      <c r="D120" s="195" t="s">
        <v>60</v>
      </c>
      <c r="E120" s="195" t="s">
        <v>56</v>
      </c>
      <c r="F120" s="195" t="s">
        <v>57</v>
      </c>
      <c r="G120" s="195" t="s">
        <v>131</v>
      </c>
      <c r="H120" s="195" t="s">
        <v>132</v>
      </c>
      <c r="I120" s="196" t="s">
        <v>133</v>
      </c>
      <c r="J120" s="195" t="s">
        <v>118</v>
      </c>
      <c r="K120" s="197" t="s">
        <v>134</v>
      </c>
      <c r="L120" s="198"/>
      <c r="M120" s="91" t="s">
        <v>1</v>
      </c>
      <c r="N120" s="92" t="s">
        <v>39</v>
      </c>
      <c r="O120" s="92" t="s">
        <v>135</v>
      </c>
      <c r="P120" s="92" t="s">
        <v>136</v>
      </c>
      <c r="Q120" s="92" t="s">
        <v>137</v>
      </c>
      <c r="R120" s="92" t="s">
        <v>138</v>
      </c>
      <c r="S120" s="92" t="s">
        <v>139</v>
      </c>
      <c r="T120" s="93" t="s">
        <v>140</v>
      </c>
    </row>
    <row r="121" spans="2:63" s="1" customFormat="1" ht="22.8" customHeight="1">
      <c r="B121" s="34"/>
      <c r="C121" s="98" t="s">
        <v>141</v>
      </c>
      <c r="D121" s="35"/>
      <c r="E121" s="35"/>
      <c r="F121" s="35"/>
      <c r="G121" s="35"/>
      <c r="H121" s="35"/>
      <c r="I121" s="135"/>
      <c r="J121" s="199">
        <f>BK121</f>
        <v>0</v>
      </c>
      <c r="K121" s="35"/>
      <c r="L121" s="39"/>
      <c r="M121" s="94"/>
      <c r="N121" s="95"/>
      <c r="O121" s="95"/>
      <c r="P121" s="200">
        <f>P122</f>
        <v>0</v>
      </c>
      <c r="Q121" s="95"/>
      <c r="R121" s="200">
        <f>R122</f>
        <v>0.87258</v>
      </c>
      <c r="S121" s="95"/>
      <c r="T121" s="201">
        <f>T122</f>
        <v>0</v>
      </c>
      <c r="AT121" s="13" t="s">
        <v>74</v>
      </c>
      <c r="AU121" s="13" t="s">
        <v>120</v>
      </c>
      <c r="BK121" s="202">
        <f>BK122</f>
        <v>0</v>
      </c>
    </row>
    <row r="122" spans="2:63" s="11" customFormat="1" ht="25.9" customHeight="1">
      <c r="B122" s="203"/>
      <c r="C122" s="204"/>
      <c r="D122" s="205" t="s">
        <v>74</v>
      </c>
      <c r="E122" s="206" t="s">
        <v>142</v>
      </c>
      <c r="F122" s="206" t="s">
        <v>143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P123+P127+P134+P154</f>
        <v>0</v>
      </c>
      <c r="Q122" s="211"/>
      <c r="R122" s="212">
        <f>R123+R127+R134+R154</f>
        <v>0.87258</v>
      </c>
      <c r="S122" s="211"/>
      <c r="T122" s="213">
        <f>T123+T127+T134+T154</f>
        <v>0</v>
      </c>
      <c r="AR122" s="214" t="s">
        <v>85</v>
      </c>
      <c r="AT122" s="215" t="s">
        <v>74</v>
      </c>
      <c r="AU122" s="215" t="s">
        <v>75</v>
      </c>
      <c r="AY122" s="214" t="s">
        <v>144</v>
      </c>
      <c r="BK122" s="216">
        <f>BK123+BK127+BK134+BK154</f>
        <v>0</v>
      </c>
    </row>
    <row r="123" spans="2:63" s="11" customFormat="1" ht="22.8" customHeight="1">
      <c r="B123" s="203"/>
      <c r="C123" s="204"/>
      <c r="D123" s="205" t="s">
        <v>74</v>
      </c>
      <c r="E123" s="217" t="s">
        <v>145</v>
      </c>
      <c r="F123" s="217" t="s">
        <v>146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0.00618</v>
      </c>
      <c r="S123" s="211"/>
      <c r="T123" s="213">
        <f>SUM(T124:T126)</f>
        <v>0</v>
      </c>
      <c r="AR123" s="214" t="s">
        <v>85</v>
      </c>
      <c r="AT123" s="215" t="s">
        <v>74</v>
      </c>
      <c r="AU123" s="215" t="s">
        <v>83</v>
      </c>
      <c r="AY123" s="214" t="s">
        <v>144</v>
      </c>
      <c r="BK123" s="216">
        <f>SUM(BK124:BK126)</f>
        <v>0</v>
      </c>
    </row>
    <row r="124" spans="2:65" s="1" customFormat="1" ht="24" customHeight="1">
      <c r="B124" s="34"/>
      <c r="C124" s="219" t="s">
        <v>284</v>
      </c>
      <c r="D124" s="219" t="s">
        <v>147</v>
      </c>
      <c r="E124" s="220" t="s">
        <v>148</v>
      </c>
      <c r="F124" s="221" t="s">
        <v>149</v>
      </c>
      <c r="G124" s="222" t="s">
        <v>150</v>
      </c>
      <c r="H124" s="223">
        <v>14</v>
      </c>
      <c r="I124" s="224"/>
      <c r="J124" s="225">
        <f>ROUND(I124*H124,2)</f>
        <v>0</v>
      </c>
      <c r="K124" s="221" t="s">
        <v>151</v>
      </c>
      <c r="L124" s="39"/>
      <c r="M124" s="226" t="s">
        <v>1</v>
      </c>
      <c r="N124" s="227" t="s">
        <v>40</v>
      </c>
      <c r="O124" s="82"/>
      <c r="P124" s="228">
        <f>O124*H124</f>
        <v>0</v>
      </c>
      <c r="Q124" s="228">
        <v>9E-05</v>
      </c>
      <c r="R124" s="228">
        <f>Q124*H124</f>
        <v>0.00126</v>
      </c>
      <c r="S124" s="228">
        <v>0</v>
      </c>
      <c r="T124" s="229">
        <f>S124*H124</f>
        <v>0</v>
      </c>
      <c r="AR124" s="230" t="s">
        <v>152</v>
      </c>
      <c r="AT124" s="230" t="s">
        <v>147</v>
      </c>
      <c r="AU124" s="230" t="s">
        <v>85</v>
      </c>
      <c r="AY124" s="13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3" t="s">
        <v>83</v>
      </c>
      <c r="BK124" s="231">
        <f>ROUND(I124*H124,2)</f>
        <v>0</v>
      </c>
      <c r="BL124" s="13" t="s">
        <v>152</v>
      </c>
      <c r="BM124" s="230" t="s">
        <v>1142</v>
      </c>
    </row>
    <row r="125" spans="2:65" s="1" customFormat="1" ht="24" customHeight="1">
      <c r="B125" s="34"/>
      <c r="C125" s="232" t="s">
        <v>157</v>
      </c>
      <c r="D125" s="232" t="s">
        <v>154</v>
      </c>
      <c r="E125" s="233" t="s">
        <v>155</v>
      </c>
      <c r="F125" s="234" t="s">
        <v>156</v>
      </c>
      <c r="G125" s="235" t="s">
        <v>150</v>
      </c>
      <c r="H125" s="236">
        <v>3</v>
      </c>
      <c r="I125" s="237"/>
      <c r="J125" s="238">
        <f>ROUND(I125*H125,2)</f>
        <v>0</v>
      </c>
      <c r="K125" s="234" t="s">
        <v>151</v>
      </c>
      <c r="L125" s="239"/>
      <c r="M125" s="240" t="s">
        <v>1</v>
      </c>
      <c r="N125" s="241" t="s">
        <v>40</v>
      </c>
      <c r="O125" s="82"/>
      <c r="P125" s="228">
        <f>O125*H125</f>
        <v>0</v>
      </c>
      <c r="Q125" s="228">
        <v>0.00065</v>
      </c>
      <c r="R125" s="228">
        <f>Q125*H125</f>
        <v>0.00195</v>
      </c>
      <c r="S125" s="228">
        <v>0</v>
      </c>
      <c r="T125" s="229">
        <f>S125*H125</f>
        <v>0</v>
      </c>
      <c r="AR125" s="230" t="s">
        <v>157</v>
      </c>
      <c r="AT125" s="230" t="s">
        <v>154</v>
      </c>
      <c r="AU125" s="230" t="s">
        <v>85</v>
      </c>
      <c r="AY125" s="13" t="s">
        <v>144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83</v>
      </c>
      <c r="BK125" s="231">
        <f>ROUND(I125*H125,2)</f>
        <v>0</v>
      </c>
      <c r="BL125" s="13" t="s">
        <v>152</v>
      </c>
      <c r="BM125" s="230" t="s">
        <v>1143</v>
      </c>
    </row>
    <row r="126" spans="2:65" s="1" customFormat="1" ht="24" customHeight="1">
      <c r="B126" s="34"/>
      <c r="C126" s="232" t="s">
        <v>492</v>
      </c>
      <c r="D126" s="232" t="s">
        <v>154</v>
      </c>
      <c r="E126" s="233" t="s">
        <v>164</v>
      </c>
      <c r="F126" s="234" t="s">
        <v>165</v>
      </c>
      <c r="G126" s="235" t="s">
        <v>150</v>
      </c>
      <c r="H126" s="236">
        <v>11</v>
      </c>
      <c r="I126" s="237"/>
      <c r="J126" s="238">
        <f>ROUND(I126*H126,2)</f>
        <v>0</v>
      </c>
      <c r="K126" s="234" t="s">
        <v>151</v>
      </c>
      <c r="L126" s="239"/>
      <c r="M126" s="240" t="s">
        <v>1</v>
      </c>
      <c r="N126" s="241" t="s">
        <v>40</v>
      </c>
      <c r="O126" s="82"/>
      <c r="P126" s="228">
        <f>O126*H126</f>
        <v>0</v>
      </c>
      <c r="Q126" s="228">
        <v>0.00027</v>
      </c>
      <c r="R126" s="228">
        <f>Q126*H126</f>
        <v>0.00297</v>
      </c>
      <c r="S126" s="228">
        <v>0</v>
      </c>
      <c r="T126" s="229">
        <f>S126*H126</f>
        <v>0</v>
      </c>
      <c r="AR126" s="230" t="s">
        <v>157</v>
      </c>
      <c r="AT126" s="230" t="s">
        <v>154</v>
      </c>
      <c r="AU126" s="230" t="s">
        <v>85</v>
      </c>
      <c r="AY126" s="13" t="s">
        <v>144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3" t="s">
        <v>83</v>
      </c>
      <c r="BK126" s="231">
        <f>ROUND(I126*H126,2)</f>
        <v>0</v>
      </c>
      <c r="BL126" s="13" t="s">
        <v>152</v>
      </c>
      <c r="BM126" s="230" t="s">
        <v>1144</v>
      </c>
    </row>
    <row r="127" spans="2:63" s="11" customFormat="1" ht="22.8" customHeight="1">
      <c r="B127" s="203"/>
      <c r="C127" s="204"/>
      <c r="D127" s="205" t="s">
        <v>74</v>
      </c>
      <c r="E127" s="217" t="s">
        <v>220</v>
      </c>
      <c r="F127" s="217" t="s">
        <v>221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SUM(P128:P133)</f>
        <v>0</v>
      </c>
      <c r="Q127" s="211"/>
      <c r="R127" s="212">
        <f>SUM(R128:R133)</f>
        <v>0.81088</v>
      </c>
      <c r="S127" s="211"/>
      <c r="T127" s="213">
        <f>SUM(T128:T133)</f>
        <v>0</v>
      </c>
      <c r="AR127" s="214" t="s">
        <v>85</v>
      </c>
      <c r="AT127" s="215" t="s">
        <v>74</v>
      </c>
      <c r="AU127" s="215" t="s">
        <v>83</v>
      </c>
      <c r="AY127" s="214" t="s">
        <v>144</v>
      </c>
      <c r="BK127" s="216">
        <f>SUM(BK128:BK133)</f>
        <v>0</v>
      </c>
    </row>
    <row r="128" spans="2:65" s="1" customFormat="1" ht="24" customHeight="1">
      <c r="B128" s="34"/>
      <c r="C128" s="219" t="s">
        <v>183</v>
      </c>
      <c r="D128" s="219" t="s">
        <v>147</v>
      </c>
      <c r="E128" s="220" t="s">
        <v>1145</v>
      </c>
      <c r="F128" s="221" t="s">
        <v>1146</v>
      </c>
      <c r="G128" s="222" t="s">
        <v>150</v>
      </c>
      <c r="H128" s="223">
        <v>32</v>
      </c>
      <c r="I128" s="224"/>
      <c r="J128" s="225">
        <f>ROUND(I128*H128,2)</f>
        <v>0</v>
      </c>
      <c r="K128" s="221" t="s">
        <v>1</v>
      </c>
      <c r="L128" s="39"/>
      <c r="M128" s="226" t="s">
        <v>1</v>
      </c>
      <c r="N128" s="227" t="s">
        <v>40</v>
      </c>
      <c r="O128" s="82"/>
      <c r="P128" s="228">
        <f>O128*H128</f>
        <v>0</v>
      </c>
      <c r="Q128" s="228">
        <v>0.02534</v>
      </c>
      <c r="R128" s="228">
        <f>Q128*H128</f>
        <v>0.81088</v>
      </c>
      <c r="S128" s="228">
        <v>0</v>
      </c>
      <c r="T128" s="229">
        <f>S128*H128</f>
        <v>0</v>
      </c>
      <c r="AR128" s="230" t="s">
        <v>152</v>
      </c>
      <c r="AT128" s="230" t="s">
        <v>147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1147</v>
      </c>
    </row>
    <row r="129" spans="2:65" s="1" customFormat="1" ht="16.5" customHeight="1">
      <c r="B129" s="34"/>
      <c r="C129" s="219" t="s">
        <v>187</v>
      </c>
      <c r="D129" s="219" t="s">
        <v>147</v>
      </c>
      <c r="E129" s="220" t="s">
        <v>1148</v>
      </c>
      <c r="F129" s="221" t="s">
        <v>1149</v>
      </c>
      <c r="G129" s="222" t="s">
        <v>150</v>
      </c>
      <c r="H129" s="223">
        <v>32</v>
      </c>
      <c r="I129" s="224"/>
      <c r="J129" s="225">
        <f>ROUND(I129*H129,2)</f>
        <v>0</v>
      </c>
      <c r="K129" s="221" t="s">
        <v>1</v>
      </c>
      <c r="L129" s="39"/>
      <c r="M129" s="226" t="s">
        <v>1</v>
      </c>
      <c r="N129" s="227" t="s">
        <v>40</v>
      </c>
      <c r="O129" s="8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30" t="s">
        <v>152</v>
      </c>
      <c r="AT129" s="230" t="s">
        <v>147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1150</v>
      </c>
    </row>
    <row r="130" spans="2:65" s="1" customFormat="1" ht="16.5" customHeight="1">
      <c r="B130" s="34"/>
      <c r="C130" s="219" t="s">
        <v>321</v>
      </c>
      <c r="D130" s="219" t="s">
        <v>147</v>
      </c>
      <c r="E130" s="220" t="s">
        <v>1151</v>
      </c>
      <c r="F130" s="221" t="s">
        <v>1152</v>
      </c>
      <c r="G130" s="222" t="s">
        <v>214</v>
      </c>
      <c r="H130" s="223">
        <v>2</v>
      </c>
      <c r="I130" s="224"/>
      <c r="J130" s="225">
        <f>ROUND(I130*H130,2)</f>
        <v>0</v>
      </c>
      <c r="K130" s="221" t="s">
        <v>1</v>
      </c>
      <c r="L130" s="39"/>
      <c r="M130" s="226" t="s">
        <v>1</v>
      </c>
      <c r="N130" s="227" t="s">
        <v>40</v>
      </c>
      <c r="O130" s="8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30" t="s">
        <v>152</v>
      </c>
      <c r="AT130" s="230" t="s">
        <v>147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1153</v>
      </c>
    </row>
    <row r="131" spans="2:65" s="1" customFormat="1" ht="16.5" customHeight="1">
      <c r="B131" s="34"/>
      <c r="C131" s="219" t="s">
        <v>325</v>
      </c>
      <c r="D131" s="219" t="s">
        <v>147</v>
      </c>
      <c r="E131" s="220" t="s">
        <v>1154</v>
      </c>
      <c r="F131" s="221" t="s">
        <v>1155</v>
      </c>
      <c r="G131" s="222" t="s">
        <v>214</v>
      </c>
      <c r="H131" s="223">
        <v>2</v>
      </c>
      <c r="I131" s="224"/>
      <c r="J131" s="225">
        <f>ROUND(I131*H131,2)</f>
        <v>0</v>
      </c>
      <c r="K131" s="221" t="s">
        <v>1</v>
      </c>
      <c r="L131" s="39"/>
      <c r="M131" s="226" t="s">
        <v>1</v>
      </c>
      <c r="N131" s="227" t="s">
        <v>40</v>
      </c>
      <c r="O131" s="8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152</v>
      </c>
      <c r="AT131" s="230" t="s">
        <v>147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1156</v>
      </c>
    </row>
    <row r="132" spans="2:65" s="1" customFormat="1" ht="16.5" customHeight="1">
      <c r="B132" s="34"/>
      <c r="C132" s="219" t="s">
        <v>329</v>
      </c>
      <c r="D132" s="219" t="s">
        <v>147</v>
      </c>
      <c r="E132" s="220" t="s">
        <v>1157</v>
      </c>
      <c r="F132" s="221" t="s">
        <v>1158</v>
      </c>
      <c r="G132" s="222" t="s">
        <v>214</v>
      </c>
      <c r="H132" s="223">
        <v>2</v>
      </c>
      <c r="I132" s="224"/>
      <c r="J132" s="225">
        <f>ROUND(I132*H132,2)</f>
        <v>0</v>
      </c>
      <c r="K132" s="221" t="s">
        <v>1</v>
      </c>
      <c r="L132" s="39"/>
      <c r="M132" s="226" t="s">
        <v>1</v>
      </c>
      <c r="N132" s="227" t="s">
        <v>40</v>
      </c>
      <c r="O132" s="8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AR132" s="230" t="s">
        <v>152</v>
      </c>
      <c r="AT132" s="230" t="s">
        <v>147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1159</v>
      </c>
    </row>
    <row r="133" spans="2:65" s="1" customFormat="1" ht="24" customHeight="1">
      <c r="B133" s="34"/>
      <c r="C133" s="219" t="s">
        <v>159</v>
      </c>
      <c r="D133" s="219" t="s">
        <v>147</v>
      </c>
      <c r="E133" s="220" t="s">
        <v>1160</v>
      </c>
      <c r="F133" s="221" t="s">
        <v>1161</v>
      </c>
      <c r="G133" s="222" t="s">
        <v>150</v>
      </c>
      <c r="H133" s="223">
        <v>32</v>
      </c>
      <c r="I133" s="224"/>
      <c r="J133" s="225">
        <f>ROUND(I133*H133,2)</f>
        <v>0</v>
      </c>
      <c r="K133" s="221" t="s">
        <v>1</v>
      </c>
      <c r="L133" s="39"/>
      <c r="M133" s="226" t="s">
        <v>1</v>
      </c>
      <c r="N133" s="227" t="s">
        <v>40</v>
      </c>
      <c r="O133" s="8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0" t="s">
        <v>152</v>
      </c>
      <c r="AT133" s="230" t="s">
        <v>147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1162</v>
      </c>
    </row>
    <row r="134" spans="2:63" s="11" customFormat="1" ht="22.8" customHeight="1">
      <c r="B134" s="203"/>
      <c r="C134" s="204"/>
      <c r="D134" s="205" t="s">
        <v>74</v>
      </c>
      <c r="E134" s="217" t="s">
        <v>307</v>
      </c>
      <c r="F134" s="217" t="s">
        <v>308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SUM(P135:P153)</f>
        <v>0</v>
      </c>
      <c r="Q134" s="211"/>
      <c r="R134" s="212">
        <f>SUM(R135:R153)</f>
        <v>0.05552</v>
      </c>
      <c r="S134" s="211"/>
      <c r="T134" s="213">
        <f>SUM(T135:T153)</f>
        <v>0</v>
      </c>
      <c r="AR134" s="214" t="s">
        <v>85</v>
      </c>
      <c r="AT134" s="215" t="s">
        <v>74</v>
      </c>
      <c r="AU134" s="215" t="s">
        <v>83</v>
      </c>
      <c r="AY134" s="214" t="s">
        <v>144</v>
      </c>
      <c r="BK134" s="216">
        <f>SUM(BK135:BK153)</f>
        <v>0</v>
      </c>
    </row>
    <row r="135" spans="2:65" s="1" customFormat="1" ht="24" customHeight="1">
      <c r="B135" s="34"/>
      <c r="C135" s="219" t="s">
        <v>83</v>
      </c>
      <c r="D135" s="219" t="s">
        <v>147</v>
      </c>
      <c r="E135" s="220" t="s">
        <v>1163</v>
      </c>
      <c r="F135" s="221" t="s">
        <v>1164</v>
      </c>
      <c r="G135" s="222" t="s">
        <v>150</v>
      </c>
      <c r="H135" s="223">
        <v>32</v>
      </c>
      <c r="I135" s="224"/>
      <c r="J135" s="225">
        <f>ROUND(I135*H135,2)</f>
        <v>0</v>
      </c>
      <c r="K135" s="221" t="s">
        <v>1</v>
      </c>
      <c r="L135" s="39"/>
      <c r="M135" s="226" t="s">
        <v>1</v>
      </c>
      <c r="N135" s="227" t="s">
        <v>40</v>
      </c>
      <c r="O135" s="8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30" t="s">
        <v>152</v>
      </c>
      <c r="AT135" s="230" t="s">
        <v>147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1165</v>
      </c>
    </row>
    <row r="136" spans="2:65" s="1" customFormat="1" ht="16.5" customHeight="1">
      <c r="B136" s="34"/>
      <c r="C136" s="219" t="s">
        <v>191</v>
      </c>
      <c r="D136" s="219" t="s">
        <v>147</v>
      </c>
      <c r="E136" s="220" t="s">
        <v>1166</v>
      </c>
      <c r="F136" s="221" t="s">
        <v>1167</v>
      </c>
      <c r="G136" s="222" t="s">
        <v>312</v>
      </c>
      <c r="H136" s="223">
        <v>2</v>
      </c>
      <c r="I136" s="224"/>
      <c r="J136" s="225">
        <f>ROUND(I136*H136,2)</f>
        <v>0</v>
      </c>
      <c r="K136" s="221" t="s">
        <v>1</v>
      </c>
      <c r="L136" s="39"/>
      <c r="M136" s="226" t="s">
        <v>1</v>
      </c>
      <c r="N136" s="227" t="s">
        <v>40</v>
      </c>
      <c r="O136" s="8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152</v>
      </c>
      <c r="AT136" s="230" t="s">
        <v>147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1168</v>
      </c>
    </row>
    <row r="137" spans="2:65" s="1" customFormat="1" ht="16.5" customHeight="1">
      <c r="B137" s="34"/>
      <c r="C137" s="219" t="s">
        <v>8</v>
      </c>
      <c r="D137" s="219" t="s">
        <v>147</v>
      </c>
      <c r="E137" s="220" t="s">
        <v>1169</v>
      </c>
      <c r="F137" s="221" t="s">
        <v>1170</v>
      </c>
      <c r="G137" s="222" t="s">
        <v>312</v>
      </c>
      <c r="H137" s="223">
        <v>2</v>
      </c>
      <c r="I137" s="224"/>
      <c r="J137" s="225">
        <f>ROUND(I137*H137,2)</f>
        <v>0</v>
      </c>
      <c r="K137" s="221" t="s">
        <v>1</v>
      </c>
      <c r="L137" s="39"/>
      <c r="M137" s="226" t="s">
        <v>1</v>
      </c>
      <c r="N137" s="227" t="s">
        <v>40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152</v>
      </c>
      <c r="AT137" s="230" t="s">
        <v>147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152</v>
      </c>
      <c r="BM137" s="230" t="s">
        <v>1171</v>
      </c>
    </row>
    <row r="138" spans="2:65" s="1" customFormat="1" ht="16.5" customHeight="1">
      <c r="B138" s="34"/>
      <c r="C138" s="219" t="s">
        <v>152</v>
      </c>
      <c r="D138" s="219" t="s">
        <v>147</v>
      </c>
      <c r="E138" s="220" t="s">
        <v>1172</v>
      </c>
      <c r="F138" s="221" t="s">
        <v>1173</v>
      </c>
      <c r="G138" s="222" t="s">
        <v>150</v>
      </c>
      <c r="H138" s="223">
        <v>32</v>
      </c>
      <c r="I138" s="224"/>
      <c r="J138" s="225">
        <f>ROUND(I138*H138,2)</f>
        <v>0</v>
      </c>
      <c r="K138" s="221" t="s">
        <v>1</v>
      </c>
      <c r="L138" s="39"/>
      <c r="M138" s="226" t="s">
        <v>1</v>
      </c>
      <c r="N138" s="227" t="s">
        <v>40</v>
      </c>
      <c r="O138" s="8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152</v>
      </c>
      <c r="AT138" s="230" t="s">
        <v>147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1174</v>
      </c>
    </row>
    <row r="139" spans="2:65" s="1" customFormat="1" ht="36" customHeight="1">
      <c r="B139" s="34"/>
      <c r="C139" s="219" t="s">
        <v>485</v>
      </c>
      <c r="D139" s="219" t="s">
        <v>147</v>
      </c>
      <c r="E139" s="220" t="s">
        <v>1175</v>
      </c>
      <c r="F139" s="221" t="s">
        <v>1176</v>
      </c>
      <c r="G139" s="222" t="s">
        <v>214</v>
      </c>
      <c r="H139" s="223">
        <v>3</v>
      </c>
      <c r="I139" s="224"/>
      <c r="J139" s="225">
        <f>ROUND(I139*H139,2)</f>
        <v>0</v>
      </c>
      <c r="K139" s="221" t="s">
        <v>1</v>
      </c>
      <c r="L139" s="39"/>
      <c r="M139" s="226" t="s">
        <v>1</v>
      </c>
      <c r="N139" s="227" t="s">
        <v>40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152</v>
      </c>
      <c r="AT139" s="230" t="s">
        <v>147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152</v>
      </c>
      <c r="BM139" s="230" t="s">
        <v>1177</v>
      </c>
    </row>
    <row r="140" spans="2:65" s="1" customFormat="1" ht="16.5" customHeight="1">
      <c r="B140" s="34"/>
      <c r="C140" s="219" t="s">
        <v>207</v>
      </c>
      <c r="D140" s="219" t="s">
        <v>147</v>
      </c>
      <c r="E140" s="220" t="s">
        <v>1178</v>
      </c>
      <c r="F140" s="221" t="s">
        <v>1179</v>
      </c>
      <c r="G140" s="222" t="s">
        <v>214</v>
      </c>
      <c r="H140" s="223">
        <v>3</v>
      </c>
      <c r="I140" s="224"/>
      <c r="J140" s="225">
        <f>ROUND(I140*H140,2)</f>
        <v>0</v>
      </c>
      <c r="K140" s="221" t="s">
        <v>1</v>
      </c>
      <c r="L140" s="39"/>
      <c r="M140" s="226" t="s">
        <v>1</v>
      </c>
      <c r="N140" s="227" t="s">
        <v>40</v>
      </c>
      <c r="O140" s="8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152</v>
      </c>
      <c r="AT140" s="230" t="s">
        <v>147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1180</v>
      </c>
    </row>
    <row r="141" spans="2:65" s="1" customFormat="1" ht="16.5" customHeight="1">
      <c r="B141" s="34"/>
      <c r="C141" s="219" t="s">
        <v>216</v>
      </c>
      <c r="D141" s="219" t="s">
        <v>147</v>
      </c>
      <c r="E141" s="220" t="s">
        <v>1181</v>
      </c>
      <c r="F141" s="221" t="s">
        <v>1182</v>
      </c>
      <c r="G141" s="222" t="s">
        <v>1183</v>
      </c>
      <c r="H141" s="223">
        <v>5</v>
      </c>
      <c r="I141" s="224"/>
      <c r="J141" s="225">
        <f>ROUND(I141*H141,2)</f>
        <v>0</v>
      </c>
      <c r="K141" s="221" t="s">
        <v>1</v>
      </c>
      <c r="L141" s="39"/>
      <c r="M141" s="226" t="s">
        <v>1</v>
      </c>
      <c r="N141" s="227" t="s">
        <v>40</v>
      </c>
      <c r="O141" s="8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152</v>
      </c>
      <c r="AT141" s="230" t="s">
        <v>147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152</v>
      </c>
      <c r="BM141" s="230" t="s">
        <v>1184</v>
      </c>
    </row>
    <row r="142" spans="2:65" s="1" customFormat="1" ht="16.5" customHeight="1">
      <c r="B142" s="34"/>
      <c r="C142" s="219" t="s">
        <v>7</v>
      </c>
      <c r="D142" s="219" t="s">
        <v>147</v>
      </c>
      <c r="E142" s="220" t="s">
        <v>1185</v>
      </c>
      <c r="F142" s="221" t="s">
        <v>1186</v>
      </c>
      <c r="G142" s="222" t="s">
        <v>1183</v>
      </c>
      <c r="H142" s="223">
        <v>4</v>
      </c>
      <c r="I142" s="224"/>
      <c r="J142" s="225">
        <f>ROUND(I142*H142,2)</f>
        <v>0</v>
      </c>
      <c r="K142" s="221" t="s">
        <v>1</v>
      </c>
      <c r="L142" s="39"/>
      <c r="M142" s="226" t="s">
        <v>1</v>
      </c>
      <c r="N142" s="227" t="s">
        <v>40</v>
      </c>
      <c r="O142" s="8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152</v>
      </c>
      <c r="AT142" s="230" t="s">
        <v>147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152</v>
      </c>
      <c r="BM142" s="230" t="s">
        <v>1187</v>
      </c>
    </row>
    <row r="143" spans="2:65" s="1" customFormat="1" ht="16.5" customHeight="1">
      <c r="B143" s="34"/>
      <c r="C143" s="219" t="s">
        <v>501</v>
      </c>
      <c r="D143" s="219" t="s">
        <v>147</v>
      </c>
      <c r="E143" s="220" t="s">
        <v>1188</v>
      </c>
      <c r="F143" s="221" t="s">
        <v>1189</v>
      </c>
      <c r="G143" s="222" t="s">
        <v>214</v>
      </c>
      <c r="H143" s="223">
        <v>3</v>
      </c>
      <c r="I143" s="224"/>
      <c r="J143" s="225">
        <f>ROUND(I143*H143,2)</f>
        <v>0</v>
      </c>
      <c r="K143" s="221" t="s">
        <v>1</v>
      </c>
      <c r="L143" s="39"/>
      <c r="M143" s="226" t="s">
        <v>1</v>
      </c>
      <c r="N143" s="227" t="s">
        <v>40</v>
      </c>
      <c r="O143" s="8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30" t="s">
        <v>152</v>
      </c>
      <c r="AT143" s="230" t="s">
        <v>147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152</v>
      </c>
      <c r="BM143" s="230" t="s">
        <v>1190</v>
      </c>
    </row>
    <row r="144" spans="2:65" s="1" customFormat="1" ht="16.5" customHeight="1">
      <c r="B144" s="34"/>
      <c r="C144" s="219" t="s">
        <v>242</v>
      </c>
      <c r="D144" s="219" t="s">
        <v>147</v>
      </c>
      <c r="E144" s="220" t="s">
        <v>1191</v>
      </c>
      <c r="F144" s="221" t="s">
        <v>1192</v>
      </c>
      <c r="G144" s="222" t="s">
        <v>1193</v>
      </c>
      <c r="H144" s="247"/>
      <c r="I144" s="224"/>
      <c r="J144" s="225">
        <f>ROUND(I144*H144,2)</f>
        <v>0</v>
      </c>
      <c r="K144" s="221" t="s">
        <v>1</v>
      </c>
      <c r="L144" s="39"/>
      <c r="M144" s="226" t="s">
        <v>1</v>
      </c>
      <c r="N144" s="227" t="s">
        <v>40</v>
      </c>
      <c r="O144" s="8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152</v>
      </c>
      <c r="AT144" s="230" t="s">
        <v>147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1194</v>
      </c>
    </row>
    <row r="145" spans="2:65" s="1" customFormat="1" ht="24" customHeight="1">
      <c r="B145" s="34"/>
      <c r="C145" s="219" t="s">
        <v>256</v>
      </c>
      <c r="D145" s="219" t="s">
        <v>147</v>
      </c>
      <c r="E145" s="220" t="s">
        <v>524</v>
      </c>
      <c r="F145" s="221" t="s">
        <v>525</v>
      </c>
      <c r="G145" s="222" t="s">
        <v>150</v>
      </c>
      <c r="H145" s="223">
        <v>2</v>
      </c>
      <c r="I145" s="224"/>
      <c r="J145" s="225">
        <f>ROUND(I145*H145,2)</f>
        <v>0</v>
      </c>
      <c r="K145" s="221" t="s">
        <v>151</v>
      </c>
      <c r="L145" s="39"/>
      <c r="M145" s="226" t="s">
        <v>1</v>
      </c>
      <c r="N145" s="227" t="s">
        <v>40</v>
      </c>
      <c r="O145" s="82"/>
      <c r="P145" s="228">
        <f>O145*H145</f>
        <v>0</v>
      </c>
      <c r="Q145" s="228">
        <v>0.00049</v>
      </c>
      <c r="R145" s="228">
        <f>Q145*H145</f>
        <v>0.00098</v>
      </c>
      <c r="S145" s="228">
        <v>0</v>
      </c>
      <c r="T145" s="229">
        <f>S145*H145</f>
        <v>0</v>
      </c>
      <c r="AR145" s="230" t="s">
        <v>152</v>
      </c>
      <c r="AT145" s="230" t="s">
        <v>147</v>
      </c>
      <c r="AU145" s="230" t="s">
        <v>85</v>
      </c>
      <c r="AY145" s="13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83</v>
      </c>
      <c r="BK145" s="231">
        <f>ROUND(I145*H145,2)</f>
        <v>0</v>
      </c>
      <c r="BL145" s="13" t="s">
        <v>152</v>
      </c>
      <c r="BM145" s="230" t="s">
        <v>1195</v>
      </c>
    </row>
    <row r="146" spans="2:65" s="1" customFormat="1" ht="24" customHeight="1">
      <c r="B146" s="34"/>
      <c r="C146" s="219" t="s">
        <v>260</v>
      </c>
      <c r="D146" s="219" t="s">
        <v>147</v>
      </c>
      <c r="E146" s="220" t="s">
        <v>318</v>
      </c>
      <c r="F146" s="221" t="s">
        <v>319</v>
      </c>
      <c r="G146" s="222" t="s">
        <v>150</v>
      </c>
      <c r="H146" s="223">
        <v>10</v>
      </c>
      <c r="I146" s="224"/>
      <c r="J146" s="225">
        <f>ROUND(I146*H146,2)</f>
        <v>0</v>
      </c>
      <c r="K146" s="221" t="s">
        <v>151</v>
      </c>
      <c r="L146" s="39"/>
      <c r="M146" s="226" t="s">
        <v>1</v>
      </c>
      <c r="N146" s="227" t="s">
        <v>40</v>
      </c>
      <c r="O146" s="82"/>
      <c r="P146" s="228">
        <f>O146*H146</f>
        <v>0</v>
      </c>
      <c r="Q146" s="228">
        <v>0.0006</v>
      </c>
      <c r="R146" s="228">
        <f>Q146*H146</f>
        <v>0.005999999999999999</v>
      </c>
      <c r="S146" s="228">
        <v>0</v>
      </c>
      <c r="T146" s="229">
        <f>S146*H146</f>
        <v>0</v>
      </c>
      <c r="AR146" s="230" t="s">
        <v>152</v>
      </c>
      <c r="AT146" s="230" t="s">
        <v>147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1196</v>
      </c>
    </row>
    <row r="147" spans="2:65" s="1" customFormat="1" ht="24" customHeight="1">
      <c r="B147" s="34"/>
      <c r="C147" s="219" t="s">
        <v>264</v>
      </c>
      <c r="D147" s="219" t="s">
        <v>147</v>
      </c>
      <c r="E147" s="220" t="s">
        <v>322</v>
      </c>
      <c r="F147" s="221" t="s">
        <v>323</v>
      </c>
      <c r="G147" s="222" t="s">
        <v>150</v>
      </c>
      <c r="H147" s="223">
        <v>20</v>
      </c>
      <c r="I147" s="224"/>
      <c r="J147" s="225">
        <f>ROUND(I147*H147,2)</f>
        <v>0</v>
      </c>
      <c r="K147" s="221" t="s">
        <v>151</v>
      </c>
      <c r="L147" s="39"/>
      <c r="M147" s="226" t="s">
        <v>1</v>
      </c>
      <c r="N147" s="227" t="s">
        <v>40</v>
      </c>
      <c r="O147" s="82"/>
      <c r="P147" s="228">
        <f>O147*H147</f>
        <v>0</v>
      </c>
      <c r="Q147" s="228">
        <v>0.00091</v>
      </c>
      <c r="R147" s="228">
        <f>Q147*H147</f>
        <v>0.0182</v>
      </c>
      <c r="S147" s="228">
        <v>0</v>
      </c>
      <c r="T147" s="229">
        <f>S147*H147</f>
        <v>0</v>
      </c>
      <c r="AR147" s="230" t="s">
        <v>152</v>
      </c>
      <c r="AT147" s="230" t="s">
        <v>147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1197</v>
      </c>
    </row>
    <row r="148" spans="2:65" s="1" customFormat="1" ht="24" customHeight="1">
      <c r="B148" s="34"/>
      <c r="C148" s="219" t="s">
        <v>268</v>
      </c>
      <c r="D148" s="219" t="s">
        <v>147</v>
      </c>
      <c r="E148" s="220" t="s">
        <v>326</v>
      </c>
      <c r="F148" s="221" t="s">
        <v>327</v>
      </c>
      <c r="G148" s="222" t="s">
        <v>150</v>
      </c>
      <c r="H148" s="223">
        <v>13</v>
      </c>
      <c r="I148" s="224"/>
      <c r="J148" s="225">
        <f>ROUND(I148*H148,2)</f>
        <v>0</v>
      </c>
      <c r="K148" s="221" t="s">
        <v>151</v>
      </c>
      <c r="L148" s="39"/>
      <c r="M148" s="226" t="s">
        <v>1</v>
      </c>
      <c r="N148" s="227" t="s">
        <v>40</v>
      </c>
      <c r="O148" s="82"/>
      <c r="P148" s="228">
        <f>O148*H148</f>
        <v>0</v>
      </c>
      <c r="Q148" s="228">
        <v>0.00118</v>
      </c>
      <c r="R148" s="228">
        <f>Q148*H148</f>
        <v>0.015340000000000001</v>
      </c>
      <c r="S148" s="228">
        <v>0</v>
      </c>
      <c r="T148" s="229">
        <f>S148*H148</f>
        <v>0</v>
      </c>
      <c r="AR148" s="230" t="s">
        <v>152</v>
      </c>
      <c r="AT148" s="230" t="s">
        <v>147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1198</v>
      </c>
    </row>
    <row r="149" spans="2:65" s="1" customFormat="1" ht="24" customHeight="1">
      <c r="B149" s="34"/>
      <c r="C149" s="219" t="s">
        <v>272</v>
      </c>
      <c r="D149" s="219" t="s">
        <v>147</v>
      </c>
      <c r="E149" s="220" t="s">
        <v>330</v>
      </c>
      <c r="F149" s="221" t="s">
        <v>331</v>
      </c>
      <c r="G149" s="222" t="s">
        <v>150</v>
      </c>
      <c r="H149" s="223">
        <v>10</v>
      </c>
      <c r="I149" s="224"/>
      <c r="J149" s="225">
        <f>ROUND(I149*H149,2)</f>
        <v>0</v>
      </c>
      <c r="K149" s="221" t="s">
        <v>151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0.0015</v>
      </c>
      <c r="R149" s="228">
        <f>Q149*H149</f>
        <v>0.015</v>
      </c>
      <c r="S149" s="228">
        <v>0</v>
      </c>
      <c r="T149" s="229">
        <f>S149*H149</f>
        <v>0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1199</v>
      </c>
    </row>
    <row r="150" spans="2:65" s="1" customFormat="1" ht="24" customHeight="1">
      <c r="B150" s="34"/>
      <c r="C150" s="219" t="s">
        <v>276</v>
      </c>
      <c r="D150" s="219" t="s">
        <v>147</v>
      </c>
      <c r="E150" s="220" t="s">
        <v>1200</v>
      </c>
      <c r="F150" s="221" t="s">
        <v>1201</v>
      </c>
      <c r="G150" s="222" t="s">
        <v>214</v>
      </c>
      <c r="H150" s="223">
        <v>10</v>
      </c>
      <c r="I150" s="224"/>
      <c r="J150" s="225">
        <f>ROUND(I150*H150,2)</f>
        <v>0</v>
      </c>
      <c r="K150" s="221" t="s">
        <v>151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152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152</v>
      </c>
      <c r="BM150" s="230" t="s">
        <v>1202</v>
      </c>
    </row>
    <row r="151" spans="2:65" s="1" customFormat="1" ht="16.5" customHeight="1">
      <c r="B151" s="34"/>
      <c r="C151" s="219" t="s">
        <v>280</v>
      </c>
      <c r="D151" s="219" t="s">
        <v>147</v>
      </c>
      <c r="E151" s="220" t="s">
        <v>489</v>
      </c>
      <c r="F151" s="221" t="s">
        <v>1203</v>
      </c>
      <c r="G151" s="222" t="s">
        <v>150</v>
      </c>
      <c r="H151" s="223">
        <v>55</v>
      </c>
      <c r="I151" s="224"/>
      <c r="J151" s="225">
        <f>ROUND(I151*H151,2)</f>
        <v>0</v>
      </c>
      <c r="K151" s="221" t="s">
        <v>151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1204</v>
      </c>
    </row>
    <row r="152" spans="2:65" s="1" customFormat="1" ht="16.5" customHeight="1">
      <c r="B152" s="34"/>
      <c r="C152" s="219" t="s">
        <v>291</v>
      </c>
      <c r="D152" s="219" t="s">
        <v>147</v>
      </c>
      <c r="E152" s="220" t="s">
        <v>1205</v>
      </c>
      <c r="F152" s="221" t="s">
        <v>1206</v>
      </c>
      <c r="G152" s="222" t="s">
        <v>423</v>
      </c>
      <c r="H152" s="223">
        <v>2</v>
      </c>
      <c r="I152" s="224"/>
      <c r="J152" s="225">
        <f>ROUND(I152*H152,2)</f>
        <v>0</v>
      </c>
      <c r="K152" s="221" t="s">
        <v>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1207</v>
      </c>
    </row>
    <row r="153" spans="2:65" s="1" customFormat="1" ht="16.5" customHeight="1">
      <c r="B153" s="34"/>
      <c r="C153" s="219" t="s">
        <v>299</v>
      </c>
      <c r="D153" s="219" t="s">
        <v>147</v>
      </c>
      <c r="E153" s="220" t="s">
        <v>1208</v>
      </c>
      <c r="F153" s="221" t="s">
        <v>1209</v>
      </c>
      <c r="G153" s="222" t="s">
        <v>423</v>
      </c>
      <c r="H153" s="223">
        <v>20</v>
      </c>
      <c r="I153" s="224"/>
      <c r="J153" s="225">
        <f>ROUND(I153*H153,2)</f>
        <v>0</v>
      </c>
      <c r="K153" s="221" t="s">
        <v>1</v>
      </c>
      <c r="L153" s="39"/>
      <c r="M153" s="226" t="s">
        <v>1</v>
      </c>
      <c r="N153" s="227" t="s">
        <v>40</v>
      </c>
      <c r="O153" s="8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152</v>
      </c>
      <c r="AT153" s="230" t="s">
        <v>147</v>
      </c>
      <c r="AU153" s="230" t="s">
        <v>85</v>
      </c>
      <c r="AY153" s="13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83</v>
      </c>
      <c r="BK153" s="231">
        <f>ROUND(I153*H153,2)</f>
        <v>0</v>
      </c>
      <c r="BL153" s="13" t="s">
        <v>152</v>
      </c>
      <c r="BM153" s="230" t="s">
        <v>1210</v>
      </c>
    </row>
    <row r="154" spans="2:63" s="11" customFormat="1" ht="22.8" customHeight="1">
      <c r="B154" s="203"/>
      <c r="C154" s="204"/>
      <c r="D154" s="205" t="s">
        <v>74</v>
      </c>
      <c r="E154" s="217" t="s">
        <v>418</v>
      </c>
      <c r="F154" s="217" t="s">
        <v>419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SUM(P155:P162)</f>
        <v>0</v>
      </c>
      <c r="Q154" s="211"/>
      <c r="R154" s="212">
        <f>SUM(R155:R162)</f>
        <v>0</v>
      </c>
      <c r="S154" s="211"/>
      <c r="T154" s="213">
        <f>SUM(T155:T162)</f>
        <v>0</v>
      </c>
      <c r="AR154" s="214" t="s">
        <v>85</v>
      </c>
      <c r="AT154" s="215" t="s">
        <v>74</v>
      </c>
      <c r="AU154" s="215" t="s">
        <v>83</v>
      </c>
      <c r="AY154" s="214" t="s">
        <v>144</v>
      </c>
      <c r="BK154" s="216">
        <f>SUM(BK155:BK162)</f>
        <v>0</v>
      </c>
    </row>
    <row r="155" spans="2:65" s="1" customFormat="1" ht="16.5" customHeight="1">
      <c r="B155" s="34"/>
      <c r="C155" s="219" t="s">
        <v>303</v>
      </c>
      <c r="D155" s="219" t="s">
        <v>147</v>
      </c>
      <c r="E155" s="220" t="s">
        <v>1211</v>
      </c>
      <c r="F155" s="221" t="s">
        <v>1212</v>
      </c>
      <c r="G155" s="222" t="s">
        <v>312</v>
      </c>
      <c r="H155" s="223">
        <v>4</v>
      </c>
      <c r="I155" s="224"/>
      <c r="J155" s="225">
        <f>ROUND(I155*H155,2)</f>
        <v>0</v>
      </c>
      <c r="K155" s="221" t="s">
        <v>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1213</v>
      </c>
    </row>
    <row r="156" spans="2:65" s="1" customFormat="1" ht="16.5" customHeight="1">
      <c r="B156" s="34"/>
      <c r="C156" s="219" t="s">
        <v>163</v>
      </c>
      <c r="D156" s="219" t="s">
        <v>147</v>
      </c>
      <c r="E156" s="220" t="s">
        <v>1214</v>
      </c>
      <c r="F156" s="221" t="s">
        <v>1215</v>
      </c>
      <c r="G156" s="222" t="s">
        <v>150</v>
      </c>
      <c r="H156" s="223">
        <v>32</v>
      </c>
      <c r="I156" s="224"/>
      <c r="J156" s="225">
        <f>ROUND(I156*H156,2)</f>
        <v>0</v>
      </c>
      <c r="K156" s="221" t="s">
        <v>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1216</v>
      </c>
    </row>
    <row r="157" spans="2:65" s="1" customFormat="1" ht="16.5" customHeight="1">
      <c r="B157" s="34"/>
      <c r="C157" s="219" t="s">
        <v>211</v>
      </c>
      <c r="D157" s="219" t="s">
        <v>147</v>
      </c>
      <c r="E157" s="220" t="s">
        <v>498</v>
      </c>
      <c r="F157" s="221" t="s">
        <v>1217</v>
      </c>
      <c r="G157" s="222" t="s">
        <v>214</v>
      </c>
      <c r="H157" s="223">
        <v>1</v>
      </c>
      <c r="I157" s="224"/>
      <c r="J157" s="225">
        <f>ROUND(I157*H157,2)</f>
        <v>0</v>
      </c>
      <c r="K157" s="221" t="s">
        <v>1</v>
      </c>
      <c r="L157" s="39"/>
      <c r="M157" s="226" t="s">
        <v>1</v>
      </c>
      <c r="N157" s="227" t="s">
        <v>40</v>
      </c>
      <c r="O157" s="8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194</v>
      </c>
      <c r="AT157" s="230" t="s">
        <v>147</v>
      </c>
      <c r="AU157" s="230" t="s">
        <v>85</v>
      </c>
      <c r="AY157" s="13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83</v>
      </c>
      <c r="BK157" s="231">
        <f>ROUND(I157*H157,2)</f>
        <v>0</v>
      </c>
      <c r="BL157" s="13" t="s">
        <v>194</v>
      </c>
      <c r="BM157" s="230" t="s">
        <v>1218</v>
      </c>
    </row>
    <row r="158" spans="2:65" s="1" customFormat="1" ht="24" customHeight="1">
      <c r="B158" s="34"/>
      <c r="C158" s="219" t="s">
        <v>512</v>
      </c>
      <c r="D158" s="219" t="s">
        <v>147</v>
      </c>
      <c r="E158" s="220" t="s">
        <v>421</v>
      </c>
      <c r="F158" s="221" t="s">
        <v>1219</v>
      </c>
      <c r="G158" s="222" t="s">
        <v>312</v>
      </c>
      <c r="H158" s="223">
        <v>1</v>
      </c>
      <c r="I158" s="224"/>
      <c r="J158" s="225">
        <f>ROUND(I158*H158,2)</f>
        <v>0</v>
      </c>
      <c r="K158" s="221" t="s">
        <v>1</v>
      </c>
      <c r="L158" s="39"/>
      <c r="M158" s="226" t="s">
        <v>1</v>
      </c>
      <c r="N158" s="227" t="s">
        <v>40</v>
      </c>
      <c r="O158" s="8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152</v>
      </c>
      <c r="AT158" s="230" t="s">
        <v>147</v>
      </c>
      <c r="AU158" s="230" t="s">
        <v>85</v>
      </c>
      <c r="AY158" s="13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83</v>
      </c>
      <c r="BK158" s="231">
        <f>ROUND(I158*H158,2)</f>
        <v>0</v>
      </c>
      <c r="BL158" s="13" t="s">
        <v>152</v>
      </c>
      <c r="BM158" s="230" t="s">
        <v>1220</v>
      </c>
    </row>
    <row r="159" spans="2:65" s="1" customFormat="1" ht="16.5" customHeight="1">
      <c r="B159" s="34"/>
      <c r="C159" s="219" t="s">
        <v>171</v>
      </c>
      <c r="D159" s="219" t="s">
        <v>147</v>
      </c>
      <c r="E159" s="220" t="s">
        <v>426</v>
      </c>
      <c r="F159" s="221" t="s">
        <v>1221</v>
      </c>
      <c r="G159" s="222" t="s">
        <v>312</v>
      </c>
      <c r="H159" s="223">
        <v>1</v>
      </c>
      <c r="I159" s="224"/>
      <c r="J159" s="225">
        <f>ROUND(I159*H159,2)</f>
        <v>0</v>
      </c>
      <c r="K159" s="221" t="s">
        <v>1</v>
      </c>
      <c r="L159" s="39"/>
      <c r="M159" s="226" t="s">
        <v>1</v>
      </c>
      <c r="N159" s="227" t="s">
        <v>40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1222</v>
      </c>
    </row>
    <row r="160" spans="2:65" s="1" customFormat="1" ht="24" customHeight="1">
      <c r="B160" s="34"/>
      <c r="C160" s="219" t="s">
        <v>309</v>
      </c>
      <c r="D160" s="219" t="s">
        <v>147</v>
      </c>
      <c r="E160" s="220" t="s">
        <v>438</v>
      </c>
      <c r="F160" s="221" t="s">
        <v>439</v>
      </c>
      <c r="G160" s="222" t="s">
        <v>312</v>
      </c>
      <c r="H160" s="223">
        <v>0</v>
      </c>
      <c r="I160" s="224"/>
      <c r="J160" s="225">
        <f>ROUND(I160*H160,2)</f>
        <v>0</v>
      </c>
      <c r="K160" s="221" t="s">
        <v>1</v>
      </c>
      <c r="L160" s="39"/>
      <c r="M160" s="226" t="s">
        <v>1</v>
      </c>
      <c r="N160" s="227" t="s">
        <v>40</v>
      </c>
      <c r="O160" s="8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30" t="s">
        <v>152</v>
      </c>
      <c r="AT160" s="230" t="s">
        <v>147</v>
      </c>
      <c r="AU160" s="230" t="s">
        <v>85</v>
      </c>
      <c r="AY160" s="13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83</v>
      </c>
      <c r="BK160" s="231">
        <f>ROUND(I160*H160,2)</f>
        <v>0</v>
      </c>
      <c r="BL160" s="13" t="s">
        <v>152</v>
      </c>
      <c r="BM160" s="230" t="s">
        <v>1223</v>
      </c>
    </row>
    <row r="161" spans="2:65" s="1" customFormat="1" ht="24" customHeight="1">
      <c r="B161" s="34"/>
      <c r="C161" s="219" t="s">
        <v>551</v>
      </c>
      <c r="D161" s="219" t="s">
        <v>147</v>
      </c>
      <c r="E161" s="220" t="s">
        <v>442</v>
      </c>
      <c r="F161" s="221" t="s">
        <v>443</v>
      </c>
      <c r="G161" s="222" t="s">
        <v>214</v>
      </c>
      <c r="H161" s="223">
        <v>0</v>
      </c>
      <c r="I161" s="224"/>
      <c r="J161" s="225">
        <f>ROUND(I161*H161,2)</f>
        <v>0</v>
      </c>
      <c r="K161" s="221" t="s">
        <v>1</v>
      </c>
      <c r="L161" s="39"/>
      <c r="M161" s="226" t="s">
        <v>1</v>
      </c>
      <c r="N161" s="227" t="s">
        <v>40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0" t="s">
        <v>152</v>
      </c>
      <c r="AT161" s="230" t="s">
        <v>147</v>
      </c>
      <c r="AU161" s="230" t="s">
        <v>85</v>
      </c>
      <c r="AY161" s="13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83</v>
      </c>
      <c r="BK161" s="231">
        <f>ROUND(I161*H161,2)</f>
        <v>0</v>
      </c>
      <c r="BL161" s="13" t="s">
        <v>152</v>
      </c>
      <c r="BM161" s="230" t="s">
        <v>1224</v>
      </c>
    </row>
    <row r="162" spans="2:65" s="1" customFormat="1" ht="24" customHeight="1">
      <c r="B162" s="34"/>
      <c r="C162" s="219" t="s">
        <v>317</v>
      </c>
      <c r="D162" s="219" t="s">
        <v>147</v>
      </c>
      <c r="E162" s="220" t="s">
        <v>446</v>
      </c>
      <c r="F162" s="221" t="s">
        <v>447</v>
      </c>
      <c r="G162" s="222" t="s">
        <v>214</v>
      </c>
      <c r="H162" s="223">
        <v>0</v>
      </c>
      <c r="I162" s="224"/>
      <c r="J162" s="225">
        <f>ROUND(I162*H162,2)</f>
        <v>0</v>
      </c>
      <c r="K162" s="221" t="s">
        <v>1</v>
      </c>
      <c r="L162" s="39"/>
      <c r="M162" s="242" t="s">
        <v>1</v>
      </c>
      <c r="N162" s="243" t="s">
        <v>40</v>
      </c>
      <c r="O162" s="244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30" t="s">
        <v>152</v>
      </c>
      <c r="AT162" s="230" t="s">
        <v>147</v>
      </c>
      <c r="AU162" s="230" t="s">
        <v>85</v>
      </c>
      <c r="AY162" s="13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83</v>
      </c>
      <c r="BK162" s="231">
        <f>ROUND(I162*H162,2)</f>
        <v>0</v>
      </c>
      <c r="BL162" s="13" t="s">
        <v>152</v>
      </c>
      <c r="BM162" s="230" t="s">
        <v>1225</v>
      </c>
    </row>
    <row r="163" spans="2:12" s="1" customFormat="1" ht="6.95" customHeight="1">
      <c r="B163" s="57"/>
      <c r="C163" s="58"/>
      <c r="D163" s="58"/>
      <c r="E163" s="58"/>
      <c r="F163" s="58"/>
      <c r="G163" s="58"/>
      <c r="H163" s="58"/>
      <c r="I163" s="169"/>
      <c r="J163" s="58"/>
      <c r="K163" s="58"/>
      <c r="L163" s="39"/>
    </row>
  </sheetData>
  <sheetProtection password="CC35" sheet="1" objects="1" scenarios="1" formatColumns="0" formatRows="0" autoFilter="0"/>
  <autoFilter ref="C120:K16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106</v>
      </c>
    </row>
    <row r="3" spans="2:4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85</v>
      </c>
    </row>
    <row r="4" spans="2:46" ht="24.95" customHeight="1" hidden="1">
      <c r="B4" s="16"/>
      <c r="D4" s="131" t="s">
        <v>113</v>
      </c>
      <c r="L4" s="16"/>
      <c r="M4" s="132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133" t="s">
        <v>16</v>
      </c>
      <c r="L6" s="16"/>
    </row>
    <row r="7" spans="2:12" ht="16.5" customHeight="1" hidden="1">
      <c r="B7" s="16"/>
      <c r="E7" s="134" t="str">
        <f>'Rekapitulace stavby'!K6</f>
        <v>Oprava potrubních rozvodů ZŠ Tolstého</v>
      </c>
      <c r="F7" s="133"/>
      <c r="G7" s="133"/>
      <c r="H7" s="133"/>
      <c r="L7" s="16"/>
    </row>
    <row r="8" spans="2:12" s="1" customFormat="1" ht="12" customHeight="1" hidden="1">
      <c r="B8" s="39"/>
      <c r="D8" s="133" t="s">
        <v>114</v>
      </c>
      <c r="I8" s="135"/>
      <c r="L8" s="39"/>
    </row>
    <row r="9" spans="2:12" s="1" customFormat="1" ht="36.95" customHeight="1" hidden="1">
      <c r="B9" s="39"/>
      <c r="E9" s="136" t="s">
        <v>1226</v>
      </c>
      <c r="F9" s="1"/>
      <c r="G9" s="1"/>
      <c r="H9" s="1"/>
      <c r="I9" s="135"/>
      <c r="L9" s="39"/>
    </row>
    <row r="10" spans="2:12" s="1" customFormat="1" ht="12" hidden="1">
      <c r="B10" s="39"/>
      <c r="I10" s="135"/>
      <c r="L10" s="39"/>
    </row>
    <row r="11" spans="2:12" s="1" customFormat="1" ht="12" customHeight="1" hidden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 hidden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7. 3. 2019</v>
      </c>
      <c r="L12" s="39"/>
    </row>
    <row r="13" spans="2:12" s="1" customFormat="1" ht="10.8" customHeight="1" hidden="1">
      <c r="B13" s="39"/>
      <c r="I13" s="135"/>
      <c r="L13" s="39"/>
    </row>
    <row r="14" spans="2:12" s="1" customFormat="1" ht="12" customHeight="1" hidden="1">
      <c r="B14" s="39"/>
      <c r="D14" s="133" t="s">
        <v>24</v>
      </c>
      <c r="I14" s="138" t="s">
        <v>25</v>
      </c>
      <c r="J14" s="137" t="str">
        <f>IF('Rekapitulace stavby'!AN10="","",'Rekapitulace stavby'!AN10)</f>
        <v/>
      </c>
      <c r="L14" s="39"/>
    </row>
    <row r="15" spans="2:12" s="1" customFormat="1" ht="18" customHeight="1" hidden="1">
      <c r="B15" s="39"/>
      <c r="E15" s="137" t="str">
        <f>IF('Rekapitulace stavby'!E11="","",'Rekapitulace stavby'!E11)</f>
        <v xml:space="preserve"> </v>
      </c>
      <c r="I15" s="138" t="s">
        <v>27</v>
      </c>
      <c r="J15" s="137" t="str">
        <f>IF('Rekapitulace stavby'!AN11="","",'Rekapitulace stavby'!AN11)</f>
        <v/>
      </c>
      <c r="L15" s="39"/>
    </row>
    <row r="16" spans="2:12" s="1" customFormat="1" ht="6.95" customHeight="1" hidden="1">
      <c r="B16" s="39"/>
      <c r="I16" s="135"/>
      <c r="L16" s="39"/>
    </row>
    <row r="17" spans="2:12" s="1" customFormat="1" ht="12" customHeight="1" hidden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 hidden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pans="2:12" s="1" customFormat="1" ht="6.95" customHeight="1" hidden="1">
      <c r="B19" s="39"/>
      <c r="I19" s="135"/>
      <c r="L19" s="39"/>
    </row>
    <row r="20" spans="2:12" s="1" customFormat="1" ht="12" customHeight="1" hidden="1">
      <c r="B20" s="39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 hidden="1">
      <c r="B21" s="39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39"/>
    </row>
    <row r="22" spans="2:12" s="1" customFormat="1" ht="6.95" customHeight="1" hidden="1">
      <c r="B22" s="39"/>
      <c r="I22" s="135"/>
      <c r="L22" s="39"/>
    </row>
    <row r="23" spans="2:12" s="1" customFormat="1" ht="12" customHeight="1" hidden="1">
      <c r="B23" s="39"/>
      <c r="D23" s="133" t="s">
        <v>32</v>
      </c>
      <c r="I23" s="138" t="s">
        <v>25</v>
      </c>
      <c r="J23" s="137" t="s">
        <v>1</v>
      </c>
      <c r="L23" s="39"/>
    </row>
    <row r="24" spans="2:12" s="1" customFormat="1" ht="18" customHeight="1" hidden="1">
      <c r="B24" s="39"/>
      <c r="E24" s="137" t="s">
        <v>33</v>
      </c>
      <c r="I24" s="138" t="s">
        <v>27</v>
      </c>
      <c r="J24" s="137" t="s">
        <v>1</v>
      </c>
      <c r="L24" s="39"/>
    </row>
    <row r="25" spans="2:12" s="1" customFormat="1" ht="6.95" customHeight="1" hidden="1">
      <c r="B25" s="39"/>
      <c r="I25" s="135"/>
      <c r="L25" s="39"/>
    </row>
    <row r="26" spans="2:12" s="1" customFormat="1" ht="12" customHeight="1" hidden="1">
      <c r="B26" s="39"/>
      <c r="D26" s="133" t="s">
        <v>34</v>
      </c>
      <c r="I26" s="135"/>
      <c r="L26" s="39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39"/>
      <c r="I28" s="135"/>
      <c r="L28" s="39"/>
    </row>
    <row r="29" spans="2:12" s="1" customFormat="1" ht="6.95" customHeight="1" hidden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 hidden="1">
      <c r="B30" s="39"/>
      <c r="D30" s="144" t="s">
        <v>35</v>
      </c>
      <c r="I30" s="135"/>
      <c r="J30" s="145">
        <f>ROUND(J125,2)</f>
        <v>0</v>
      </c>
      <c r="L30" s="39"/>
    </row>
    <row r="31" spans="2:12" s="1" customFormat="1" ht="6.95" customHeight="1" hidden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 hidden="1">
      <c r="B32" s="39"/>
      <c r="F32" s="146" t="s">
        <v>37</v>
      </c>
      <c r="I32" s="147" t="s">
        <v>36</v>
      </c>
      <c r="J32" s="146" t="s">
        <v>38</v>
      </c>
      <c r="L32" s="39"/>
    </row>
    <row r="33" spans="2:12" s="1" customFormat="1" ht="14.4" customHeight="1" hidden="1">
      <c r="B33" s="39"/>
      <c r="D33" s="148" t="s">
        <v>39</v>
      </c>
      <c r="E33" s="133" t="s">
        <v>40</v>
      </c>
      <c r="F33" s="149">
        <f>ROUND((SUM(BE125:BE267)),2)</f>
        <v>0</v>
      </c>
      <c r="I33" s="150">
        <v>0.21</v>
      </c>
      <c r="J33" s="149">
        <f>ROUND(((SUM(BE125:BE267))*I33),2)</f>
        <v>0</v>
      </c>
      <c r="L33" s="39"/>
    </row>
    <row r="34" spans="2:12" s="1" customFormat="1" ht="14.4" customHeight="1" hidden="1">
      <c r="B34" s="39"/>
      <c r="E34" s="133" t="s">
        <v>41</v>
      </c>
      <c r="F34" s="149">
        <f>ROUND((SUM(BF125:BF267)),2)</f>
        <v>0</v>
      </c>
      <c r="I34" s="150">
        <v>0.15</v>
      </c>
      <c r="J34" s="149">
        <f>ROUND(((SUM(BF125:BF267))*I34),2)</f>
        <v>0</v>
      </c>
      <c r="L34" s="39"/>
    </row>
    <row r="35" spans="2:12" s="1" customFormat="1" ht="14.4" customHeight="1" hidden="1">
      <c r="B35" s="39"/>
      <c r="E35" s="133" t="s">
        <v>42</v>
      </c>
      <c r="F35" s="149">
        <f>ROUND((SUM(BG125:BG267)),2)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43</v>
      </c>
      <c r="F36" s="149">
        <f>ROUND((SUM(BH125:BH267)),2)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44</v>
      </c>
      <c r="F37" s="149">
        <f>ROUND((SUM(BI125:BI267)),2)</f>
        <v>0</v>
      </c>
      <c r="I37" s="150">
        <v>0</v>
      </c>
      <c r="J37" s="149">
        <f>0</f>
        <v>0</v>
      </c>
      <c r="L37" s="39"/>
    </row>
    <row r="38" spans="2:12" s="1" customFormat="1" ht="6.95" customHeight="1" hidden="1">
      <c r="B38" s="39"/>
      <c r="I38" s="135"/>
      <c r="L38" s="39"/>
    </row>
    <row r="39" spans="2:12" s="1" customFormat="1" ht="25.4" customHeight="1" hidden="1">
      <c r="B39" s="39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39"/>
    </row>
    <row r="40" spans="2:12" s="1" customFormat="1" ht="14.4" customHeight="1" hidden="1">
      <c r="B40" s="39"/>
      <c r="I40" s="135"/>
      <c r="L40" s="39"/>
    </row>
    <row r="41" spans="2:12" ht="14.4" customHeight="1" hidden="1">
      <c r="B41" s="16"/>
      <c r="L41" s="16"/>
    </row>
    <row r="42" spans="2:12" ht="14.4" customHeight="1" hidden="1">
      <c r="B42" s="16"/>
      <c r="L42" s="16"/>
    </row>
    <row r="43" spans="2:12" ht="14.4" customHeight="1" hidden="1">
      <c r="B43" s="16"/>
      <c r="L43" s="16"/>
    </row>
    <row r="44" spans="2:12" ht="14.4" customHeight="1" hidden="1">
      <c r="B44" s="16"/>
      <c r="L44" s="16"/>
    </row>
    <row r="45" spans="2:12" ht="14.4" customHeight="1" hidden="1">
      <c r="B45" s="16"/>
      <c r="L45" s="16"/>
    </row>
    <row r="46" spans="2:12" ht="14.4" customHeight="1" hidden="1">
      <c r="B46" s="16"/>
      <c r="L46" s="16"/>
    </row>
    <row r="47" spans="2:12" ht="14.4" customHeight="1" hidden="1">
      <c r="B47" s="16"/>
      <c r="L47" s="16"/>
    </row>
    <row r="48" spans="2:12" ht="14.4" customHeight="1" hidden="1">
      <c r="B48" s="16"/>
      <c r="L48" s="16"/>
    </row>
    <row r="49" spans="2:12" ht="14.4" customHeight="1" hidden="1">
      <c r="B49" s="16"/>
      <c r="L49" s="16"/>
    </row>
    <row r="50" spans="2:12" s="1" customFormat="1" ht="14.4" customHeight="1" hidden="1">
      <c r="B50" s="39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3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2:12" s="1" customFormat="1" ht="12" hidden="1">
      <c r="B61" s="39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39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2:12" s="1" customFormat="1" ht="12" hidden="1">
      <c r="B65" s="39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39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2:12" s="1" customFormat="1" ht="12" hidden="1">
      <c r="B76" s="39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39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116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Oprava potrubních rozvodů ZŠ Tolstého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114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2019/0032/07 - Pavilon CF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Klatovy</v>
      </c>
      <c r="G89" s="35"/>
      <c r="H89" s="35"/>
      <c r="I89" s="138" t="s">
        <v>22</v>
      </c>
      <c r="J89" s="70" t="str">
        <f>IF(J12="","",J12)</f>
        <v>7. 3. 2019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8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32</v>
      </c>
      <c r="J92" s="32" t="str">
        <f>E24</f>
        <v>Jan Štětka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117</v>
      </c>
      <c r="D94" s="175"/>
      <c r="E94" s="175"/>
      <c r="F94" s="175"/>
      <c r="G94" s="175"/>
      <c r="H94" s="175"/>
      <c r="I94" s="176"/>
      <c r="J94" s="177" t="s">
        <v>118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119</v>
      </c>
      <c r="D96" s="35"/>
      <c r="E96" s="35"/>
      <c r="F96" s="35"/>
      <c r="G96" s="35"/>
      <c r="H96" s="35"/>
      <c r="I96" s="135"/>
      <c r="J96" s="101">
        <f>J125</f>
        <v>0</v>
      </c>
      <c r="K96" s="35"/>
      <c r="L96" s="39"/>
      <c r="AU96" s="13" t="s">
        <v>120</v>
      </c>
    </row>
    <row r="97" spans="2:12" s="8" customFormat="1" ht="24.95" customHeight="1" hidden="1">
      <c r="B97" s="179"/>
      <c r="C97" s="180"/>
      <c r="D97" s="181" t="s">
        <v>121</v>
      </c>
      <c r="E97" s="182"/>
      <c r="F97" s="182"/>
      <c r="G97" s="182"/>
      <c r="H97" s="182"/>
      <c r="I97" s="183"/>
      <c r="J97" s="184">
        <f>J126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122</v>
      </c>
      <c r="E98" s="189"/>
      <c r="F98" s="189"/>
      <c r="G98" s="189"/>
      <c r="H98" s="189"/>
      <c r="I98" s="190"/>
      <c r="J98" s="191">
        <f>J127</f>
        <v>0</v>
      </c>
      <c r="K98" s="187"/>
      <c r="L98" s="192"/>
    </row>
    <row r="99" spans="2:12" s="9" customFormat="1" ht="19.9" customHeight="1" hidden="1">
      <c r="B99" s="186"/>
      <c r="C99" s="187"/>
      <c r="D99" s="188" t="s">
        <v>123</v>
      </c>
      <c r="E99" s="189"/>
      <c r="F99" s="189"/>
      <c r="G99" s="189"/>
      <c r="H99" s="189"/>
      <c r="I99" s="190"/>
      <c r="J99" s="191">
        <f>J145</f>
        <v>0</v>
      </c>
      <c r="K99" s="187"/>
      <c r="L99" s="192"/>
    </row>
    <row r="100" spans="2:12" s="9" customFormat="1" ht="19.9" customHeight="1" hidden="1">
      <c r="B100" s="186"/>
      <c r="C100" s="187"/>
      <c r="D100" s="188" t="s">
        <v>124</v>
      </c>
      <c r="E100" s="189"/>
      <c r="F100" s="189"/>
      <c r="G100" s="189"/>
      <c r="H100" s="189"/>
      <c r="I100" s="190"/>
      <c r="J100" s="191">
        <f>J153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125</v>
      </c>
      <c r="E101" s="189"/>
      <c r="F101" s="189"/>
      <c r="G101" s="189"/>
      <c r="H101" s="189"/>
      <c r="I101" s="190"/>
      <c r="J101" s="191">
        <f>J177</f>
        <v>0</v>
      </c>
      <c r="K101" s="187"/>
      <c r="L101" s="192"/>
    </row>
    <row r="102" spans="2:12" s="9" customFormat="1" ht="19.9" customHeight="1" hidden="1">
      <c r="B102" s="186"/>
      <c r="C102" s="187"/>
      <c r="D102" s="188" t="s">
        <v>1227</v>
      </c>
      <c r="E102" s="189"/>
      <c r="F102" s="189"/>
      <c r="G102" s="189"/>
      <c r="H102" s="189"/>
      <c r="I102" s="190"/>
      <c r="J102" s="191">
        <f>J200</f>
        <v>0</v>
      </c>
      <c r="K102" s="187"/>
      <c r="L102" s="192"/>
    </row>
    <row r="103" spans="2:12" s="9" customFormat="1" ht="19.9" customHeight="1" hidden="1">
      <c r="B103" s="186"/>
      <c r="C103" s="187"/>
      <c r="D103" s="188" t="s">
        <v>126</v>
      </c>
      <c r="E103" s="189"/>
      <c r="F103" s="189"/>
      <c r="G103" s="189"/>
      <c r="H103" s="189"/>
      <c r="I103" s="190"/>
      <c r="J103" s="191">
        <f>J211</f>
        <v>0</v>
      </c>
      <c r="K103" s="187"/>
      <c r="L103" s="192"/>
    </row>
    <row r="104" spans="2:12" s="9" customFormat="1" ht="19.9" customHeight="1" hidden="1">
      <c r="B104" s="186"/>
      <c r="C104" s="187"/>
      <c r="D104" s="188" t="s">
        <v>127</v>
      </c>
      <c r="E104" s="189"/>
      <c r="F104" s="189"/>
      <c r="G104" s="189"/>
      <c r="H104" s="189"/>
      <c r="I104" s="190"/>
      <c r="J104" s="191">
        <f>J229</f>
        <v>0</v>
      </c>
      <c r="K104" s="187"/>
      <c r="L104" s="192"/>
    </row>
    <row r="105" spans="2:12" s="9" customFormat="1" ht="19.9" customHeight="1" hidden="1">
      <c r="B105" s="186"/>
      <c r="C105" s="187"/>
      <c r="D105" s="188" t="s">
        <v>128</v>
      </c>
      <c r="E105" s="189"/>
      <c r="F105" s="189"/>
      <c r="G105" s="189"/>
      <c r="H105" s="189"/>
      <c r="I105" s="190"/>
      <c r="J105" s="191">
        <f>J260</f>
        <v>0</v>
      </c>
      <c r="K105" s="187"/>
      <c r="L105" s="192"/>
    </row>
    <row r="106" spans="2:12" s="1" customFormat="1" ht="21.8" customHeight="1" hidden="1">
      <c r="B106" s="34"/>
      <c r="C106" s="35"/>
      <c r="D106" s="35"/>
      <c r="E106" s="35"/>
      <c r="F106" s="35"/>
      <c r="G106" s="35"/>
      <c r="H106" s="35"/>
      <c r="I106" s="135"/>
      <c r="J106" s="35"/>
      <c r="K106" s="35"/>
      <c r="L106" s="39"/>
    </row>
    <row r="107" spans="2:12" s="1" customFormat="1" ht="6.95" customHeight="1" hidden="1">
      <c r="B107" s="57"/>
      <c r="C107" s="58"/>
      <c r="D107" s="58"/>
      <c r="E107" s="58"/>
      <c r="F107" s="58"/>
      <c r="G107" s="58"/>
      <c r="H107" s="58"/>
      <c r="I107" s="169"/>
      <c r="J107" s="58"/>
      <c r="K107" s="58"/>
      <c r="L107" s="39"/>
    </row>
    <row r="108" ht="12" hidden="1"/>
    <row r="109" ht="12" hidden="1"/>
    <row r="110" ht="12" hidden="1"/>
    <row r="111" spans="2:12" s="1" customFormat="1" ht="6.95" customHeight="1">
      <c r="B111" s="59"/>
      <c r="C111" s="60"/>
      <c r="D111" s="60"/>
      <c r="E111" s="60"/>
      <c r="F111" s="60"/>
      <c r="G111" s="60"/>
      <c r="H111" s="60"/>
      <c r="I111" s="172"/>
      <c r="J111" s="60"/>
      <c r="K111" s="60"/>
      <c r="L111" s="39"/>
    </row>
    <row r="112" spans="2:12" s="1" customFormat="1" ht="24.95" customHeight="1">
      <c r="B112" s="34"/>
      <c r="C112" s="19" t="s">
        <v>129</v>
      </c>
      <c r="D112" s="35"/>
      <c r="E112" s="35"/>
      <c r="F112" s="35"/>
      <c r="G112" s="35"/>
      <c r="H112" s="35"/>
      <c r="I112" s="135"/>
      <c r="J112" s="35"/>
      <c r="K112" s="35"/>
      <c r="L112" s="39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2" customHeight="1">
      <c r="B114" s="34"/>
      <c r="C114" s="28" t="s">
        <v>16</v>
      </c>
      <c r="D114" s="35"/>
      <c r="E114" s="35"/>
      <c r="F114" s="35"/>
      <c r="G114" s="35"/>
      <c r="H114" s="35"/>
      <c r="I114" s="135"/>
      <c r="J114" s="35"/>
      <c r="K114" s="35"/>
      <c r="L114" s="39"/>
    </row>
    <row r="115" spans="2:12" s="1" customFormat="1" ht="16.5" customHeight="1">
      <c r="B115" s="34"/>
      <c r="C115" s="35"/>
      <c r="D115" s="35"/>
      <c r="E115" s="173" t="str">
        <f>E7</f>
        <v>Oprava potrubních rozvodů ZŠ Tolstého</v>
      </c>
      <c r="F115" s="28"/>
      <c r="G115" s="28"/>
      <c r="H115" s="28"/>
      <c r="I115" s="135"/>
      <c r="J115" s="35"/>
      <c r="K115" s="35"/>
      <c r="L115" s="39"/>
    </row>
    <row r="116" spans="2:12" s="1" customFormat="1" ht="12" customHeight="1">
      <c r="B116" s="34"/>
      <c r="C116" s="28" t="s">
        <v>114</v>
      </c>
      <c r="D116" s="35"/>
      <c r="E116" s="35"/>
      <c r="F116" s="35"/>
      <c r="G116" s="35"/>
      <c r="H116" s="35"/>
      <c r="I116" s="135"/>
      <c r="J116" s="35"/>
      <c r="K116" s="35"/>
      <c r="L116" s="39"/>
    </row>
    <row r="117" spans="2:12" s="1" customFormat="1" ht="16.5" customHeight="1">
      <c r="B117" s="34"/>
      <c r="C117" s="35"/>
      <c r="D117" s="35"/>
      <c r="E117" s="67" t="str">
        <f>E9</f>
        <v>2019/0032/07 - Pavilon CF</v>
      </c>
      <c r="F117" s="35"/>
      <c r="G117" s="35"/>
      <c r="H117" s="35"/>
      <c r="I117" s="135"/>
      <c r="J117" s="35"/>
      <c r="K117" s="35"/>
      <c r="L117" s="39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35"/>
      <c r="J118" s="35"/>
      <c r="K118" s="35"/>
      <c r="L118" s="39"/>
    </row>
    <row r="119" spans="2:12" s="1" customFormat="1" ht="12" customHeight="1">
      <c r="B119" s="34"/>
      <c r="C119" s="28" t="s">
        <v>20</v>
      </c>
      <c r="D119" s="35"/>
      <c r="E119" s="35"/>
      <c r="F119" s="23" t="str">
        <f>F12</f>
        <v>Klatovy</v>
      </c>
      <c r="G119" s="35"/>
      <c r="H119" s="35"/>
      <c r="I119" s="138" t="s">
        <v>22</v>
      </c>
      <c r="J119" s="70" t="str">
        <f>IF(J12="","",J12)</f>
        <v>7. 3. 2019</v>
      </c>
      <c r="K119" s="35"/>
      <c r="L119" s="39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35"/>
      <c r="J120" s="35"/>
      <c r="K120" s="35"/>
      <c r="L120" s="39"/>
    </row>
    <row r="121" spans="2:12" s="1" customFormat="1" ht="15.15" customHeight="1">
      <c r="B121" s="34"/>
      <c r="C121" s="28" t="s">
        <v>24</v>
      </c>
      <c r="D121" s="35"/>
      <c r="E121" s="35"/>
      <c r="F121" s="23" t="str">
        <f>E15</f>
        <v xml:space="preserve"> </v>
      </c>
      <c r="G121" s="35"/>
      <c r="H121" s="35"/>
      <c r="I121" s="138" t="s">
        <v>30</v>
      </c>
      <c r="J121" s="32" t="str">
        <f>E21</f>
        <v xml:space="preserve"> </v>
      </c>
      <c r="K121" s="35"/>
      <c r="L121" s="39"/>
    </row>
    <row r="122" spans="2:12" s="1" customFormat="1" ht="15.15" customHeight="1">
      <c r="B122" s="34"/>
      <c r="C122" s="28" t="s">
        <v>28</v>
      </c>
      <c r="D122" s="35"/>
      <c r="E122" s="35"/>
      <c r="F122" s="23" t="str">
        <f>IF(E18="","",E18)</f>
        <v>Vyplň údaj</v>
      </c>
      <c r="G122" s="35"/>
      <c r="H122" s="35"/>
      <c r="I122" s="138" t="s">
        <v>32</v>
      </c>
      <c r="J122" s="32" t="str">
        <f>E24</f>
        <v>Jan Štětka</v>
      </c>
      <c r="K122" s="35"/>
      <c r="L122" s="39"/>
    </row>
    <row r="123" spans="2:12" s="1" customFormat="1" ht="10.3" customHeight="1">
      <c r="B123" s="34"/>
      <c r="C123" s="35"/>
      <c r="D123" s="35"/>
      <c r="E123" s="35"/>
      <c r="F123" s="35"/>
      <c r="G123" s="35"/>
      <c r="H123" s="35"/>
      <c r="I123" s="135"/>
      <c r="J123" s="35"/>
      <c r="K123" s="35"/>
      <c r="L123" s="39"/>
    </row>
    <row r="124" spans="2:20" s="10" customFormat="1" ht="29.25" customHeight="1">
      <c r="B124" s="193"/>
      <c r="C124" s="194" t="s">
        <v>130</v>
      </c>
      <c r="D124" s="195" t="s">
        <v>60</v>
      </c>
      <c r="E124" s="195" t="s">
        <v>56</v>
      </c>
      <c r="F124" s="195" t="s">
        <v>57</v>
      </c>
      <c r="G124" s="195" t="s">
        <v>131</v>
      </c>
      <c r="H124" s="195" t="s">
        <v>132</v>
      </c>
      <c r="I124" s="196" t="s">
        <v>133</v>
      </c>
      <c r="J124" s="195" t="s">
        <v>118</v>
      </c>
      <c r="K124" s="197" t="s">
        <v>134</v>
      </c>
      <c r="L124" s="198"/>
      <c r="M124" s="91" t="s">
        <v>1</v>
      </c>
      <c r="N124" s="92" t="s">
        <v>39</v>
      </c>
      <c r="O124" s="92" t="s">
        <v>135</v>
      </c>
      <c r="P124" s="92" t="s">
        <v>136</v>
      </c>
      <c r="Q124" s="92" t="s">
        <v>137</v>
      </c>
      <c r="R124" s="92" t="s">
        <v>138</v>
      </c>
      <c r="S124" s="92" t="s">
        <v>139</v>
      </c>
      <c r="T124" s="93" t="s">
        <v>140</v>
      </c>
    </row>
    <row r="125" spans="2:63" s="1" customFormat="1" ht="22.8" customHeight="1">
      <c r="B125" s="34"/>
      <c r="C125" s="98" t="s">
        <v>141</v>
      </c>
      <c r="D125" s="35"/>
      <c r="E125" s="35"/>
      <c r="F125" s="35"/>
      <c r="G125" s="35"/>
      <c r="H125" s="35"/>
      <c r="I125" s="135"/>
      <c r="J125" s="199">
        <f>BK125</f>
        <v>0</v>
      </c>
      <c r="K125" s="35"/>
      <c r="L125" s="39"/>
      <c r="M125" s="94"/>
      <c r="N125" s="95"/>
      <c r="O125" s="95"/>
      <c r="P125" s="200">
        <f>P126</f>
        <v>0</v>
      </c>
      <c r="Q125" s="95"/>
      <c r="R125" s="200">
        <f>R126</f>
        <v>3.1537200000000003</v>
      </c>
      <c r="S125" s="95"/>
      <c r="T125" s="201">
        <f>T126</f>
        <v>7.438470000000001</v>
      </c>
      <c r="AT125" s="13" t="s">
        <v>74</v>
      </c>
      <c r="AU125" s="13" t="s">
        <v>120</v>
      </c>
      <c r="BK125" s="202">
        <f>BK126</f>
        <v>0</v>
      </c>
    </row>
    <row r="126" spans="2:63" s="11" customFormat="1" ht="25.9" customHeight="1">
      <c r="B126" s="203"/>
      <c r="C126" s="204"/>
      <c r="D126" s="205" t="s">
        <v>74</v>
      </c>
      <c r="E126" s="206" t="s">
        <v>142</v>
      </c>
      <c r="F126" s="206" t="s">
        <v>143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P127+P145+P153+P177+P200+P211+P229+P260</f>
        <v>0</v>
      </c>
      <c r="Q126" s="211"/>
      <c r="R126" s="212">
        <f>R127+R145+R153+R177+R200+R211+R229+R260</f>
        <v>3.1537200000000003</v>
      </c>
      <c r="S126" s="211"/>
      <c r="T126" s="213">
        <f>T127+T145+T153+T177+T200+T211+T229+T260</f>
        <v>7.438470000000001</v>
      </c>
      <c r="AR126" s="214" t="s">
        <v>85</v>
      </c>
      <c r="AT126" s="215" t="s">
        <v>74</v>
      </c>
      <c r="AU126" s="215" t="s">
        <v>75</v>
      </c>
      <c r="AY126" s="214" t="s">
        <v>144</v>
      </c>
      <c r="BK126" s="216">
        <f>BK127+BK145+BK153+BK177+BK200+BK211+BK229+BK260</f>
        <v>0</v>
      </c>
    </row>
    <row r="127" spans="2:63" s="11" customFormat="1" ht="22.8" customHeight="1">
      <c r="B127" s="203"/>
      <c r="C127" s="204"/>
      <c r="D127" s="205" t="s">
        <v>74</v>
      </c>
      <c r="E127" s="217" t="s">
        <v>145</v>
      </c>
      <c r="F127" s="217" t="s">
        <v>146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SUM(P128:P144)</f>
        <v>0</v>
      </c>
      <c r="Q127" s="211"/>
      <c r="R127" s="212">
        <f>SUM(R128:R144)</f>
        <v>0.58673</v>
      </c>
      <c r="S127" s="211"/>
      <c r="T127" s="213">
        <f>SUM(T128:T144)</f>
        <v>0</v>
      </c>
      <c r="AR127" s="214" t="s">
        <v>85</v>
      </c>
      <c r="AT127" s="215" t="s">
        <v>74</v>
      </c>
      <c r="AU127" s="215" t="s">
        <v>83</v>
      </c>
      <c r="AY127" s="214" t="s">
        <v>144</v>
      </c>
      <c r="BK127" s="216">
        <f>SUM(BK128:BK144)</f>
        <v>0</v>
      </c>
    </row>
    <row r="128" spans="2:65" s="1" customFormat="1" ht="24" customHeight="1">
      <c r="B128" s="34"/>
      <c r="C128" s="219" t="s">
        <v>83</v>
      </c>
      <c r="D128" s="219" t="s">
        <v>147</v>
      </c>
      <c r="E128" s="220" t="s">
        <v>148</v>
      </c>
      <c r="F128" s="221" t="s">
        <v>149</v>
      </c>
      <c r="G128" s="222" t="s">
        <v>150</v>
      </c>
      <c r="H128" s="223">
        <v>347</v>
      </c>
      <c r="I128" s="224"/>
      <c r="J128" s="225">
        <f>ROUND(I128*H128,2)</f>
        <v>0</v>
      </c>
      <c r="K128" s="221" t="s">
        <v>151</v>
      </c>
      <c r="L128" s="39"/>
      <c r="M128" s="226" t="s">
        <v>1</v>
      </c>
      <c r="N128" s="227" t="s">
        <v>40</v>
      </c>
      <c r="O128" s="82"/>
      <c r="P128" s="228">
        <f>O128*H128</f>
        <v>0</v>
      </c>
      <c r="Q128" s="228">
        <v>9E-05</v>
      </c>
      <c r="R128" s="228">
        <f>Q128*H128</f>
        <v>0.03123</v>
      </c>
      <c r="S128" s="228">
        <v>0</v>
      </c>
      <c r="T128" s="229">
        <f>S128*H128</f>
        <v>0</v>
      </c>
      <c r="AR128" s="230" t="s">
        <v>152</v>
      </c>
      <c r="AT128" s="230" t="s">
        <v>147</v>
      </c>
      <c r="AU128" s="230" t="s">
        <v>85</v>
      </c>
      <c r="AY128" s="13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83</v>
      </c>
      <c r="BK128" s="231">
        <f>ROUND(I128*H128,2)</f>
        <v>0</v>
      </c>
      <c r="BL128" s="13" t="s">
        <v>152</v>
      </c>
      <c r="BM128" s="230" t="s">
        <v>1228</v>
      </c>
    </row>
    <row r="129" spans="2:65" s="1" customFormat="1" ht="24" customHeight="1">
      <c r="B129" s="34"/>
      <c r="C129" s="232" t="s">
        <v>85</v>
      </c>
      <c r="D129" s="232" t="s">
        <v>154</v>
      </c>
      <c r="E129" s="233" t="s">
        <v>452</v>
      </c>
      <c r="F129" s="234" t="s">
        <v>453</v>
      </c>
      <c r="G129" s="235" t="s">
        <v>150</v>
      </c>
      <c r="H129" s="236">
        <v>51</v>
      </c>
      <c r="I129" s="237"/>
      <c r="J129" s="238">
        <f>ROUND(I129*H129,2)</f>
        <v>0</v>
      </c>
      <c r="K129" s="234" t="s">
        <v>151</v>
      </c>
      <c r="L129" s="239"/>
      <c r="M129" s="240" t="s">
        <v>1</v>
      </c>
      <c r="N129" s="241" t="s">
        <v>40</v>
      </c>
      <c r="O129" s="82"/>
      <c r="P129" s="228">
        <f>O129*H129</f>
        <v>0</v>
      </c>
      <c r="Q129" s="228">
        <v>0.00072</v>
      </c>
      <c r="R129" s="228">
        <f>Q129*H129</f>
        <v>0.03672</v>
      </c>
      <c r="S129" s="228">
        <v>0</v>
      </c>
      <c r="T129" s="229">
        <f>S129*H129</f>
        <v>0</v>
      </c>
      <c r="AR129" s="230" t="s">
        <v>157</v>
      </c>
      <c r="AT129" s="230" t="s">
        <v>154</v>
      </c>
      <c r="AU129" s="230" t="s">
        <v>85</v>
      </c>
      <c r="AY129" s="13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83</v>
      </c>
      <c r="BK129" s="231">
        <f>ROUND(I129*H129,2)</f>
        <v>0</v>
      </c>
      <c r="BL129" s="13" t="s">
        <v>152</v>
      </c>
      <c r="BM129" s="230" t="s">
        <v>1229</v>
      </c>
    </row>
    <row r="130" spans="2:65" s="1" customFormat="1" ht="24" customHeight="1">
      <c r="B130" s="34"/>
      <c r="C130" s="232" t="s">
        <v>159</v>
      </c>
      <c r="D130" s="232" t="s">
        <v>154</v>
      </c>
      <c r="E130" s="233" t="s">
        <v>155</v>
      </c>
      <c r="F130" s="234" t="s">
        <v>156</v>
      </c>
      <c r="G130" s="235" t="s">
        <v>150</v>
      </c>
      <c r="H130" s="236">
        <v>89</v>
      </c>
      <c r="I130" s="237"/>
      <c r="J130" s="238">
        <f>ROUND(I130*H130,2)</f>
        <v>0</v>
      </c>
      <c r="K130" s="234" t="s">
        <v>151</v>
      </c>
      <c r="L130" s="239"/>
      <c r="M130" s="240" t="s">
        <v>1</v>
      </c>
      <c r="N130" s="241" t="s">
        <v>40</v>
      </c>
      <c r="O130" s="82"/>
      <c r="P130" s="228">
        <f>O130*H130</f>
        <v>0</v>
      </c>
      <c r="Q130" s="228">
        <v>0.00065</v>
      </c>
      <c r="R130" s="228">
        <f>Q130*H130</f>
        <v>0.05785</v>
      </c>
      <c r="S130" s="228">
        <v>0</v>
      </c>
      <c r="T130" s="229">
        <f>S130*H130</f>
        <v>0</v>
      </c>
      <c r="AR130" s="230" t="s">
        <v>157</v>
      </c>
      <c r="AT130" s="230" t="s">
        <v>154</v>
      </c>
      <c r="AU130" s="230" t="s">
        <v>85</v>
      </c>
      <c r="AY130" s="13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83</v>
      </c>
      <c r="BK130" s="231">
        <f>ROUND(I130*H130,2)</f>
        <v>0</v>
      </c>
      <c r="BL130" s="13" t="s">
        <v>152</v>
      </c>
      <c r="BM130" s="230" t="s">
        <v>1230</v>
      </c>
    </row>
    <row r="131" spans="2:65" s="1" customFormat="1" ht="24" customHeight="1">
      <c r="B131" s="34"/>
      <c r="C131" s="232" t="s">
        <v>163</v>
      </c>
      <c r="D131" s="232" t="s">
        <v>154</v>
      </c>
      <c r="E131" s="233" t="s">
        <v>160</v>
      </c>
      <c r="F131" s="234" t="s">
        <v>161</v>
      </c>
      <c r="G131" s="235" t="s">
        <v>150</v>
      </c>
      <c r="H131" s="236">
        <v>49</v>
      </c>
      <c r="I131" s="237"/>
      <c r="J131" s="238">
        <f>ROUND(I131*H131,2)</f>
        <v>0</v>
      </c>
      <c r="K131" s="234" t="s">
        <v>151</v>
      </c>
      <c r="L131" s="239"/>
      <c r="M131" s="240" t="s">
        <v>1</v>
      </c>
      <c r="N131" s="241" t="s">
        <v>40</v>
      </c>
      <c r="O131" s="82"/>
      <c r="P131" s="228">
        <f>O131*H131</f>
        <v>0</v>
      </c>
      <c r="Q131" s="228">
        <v>0.00059</v>
      </c>
      <c r="R131" s="228">
        <f>Q131*H131</f>
        <v>0.02891</v>
      </c>
      <c r="S131" s="228">
        <v>0</v>
      </c>
      <c r="T131" s="229">
        <f>S131*H131</f>
        <v>0</v>
      </c>
      <c r="AR131" s="230" t="s">
        <v>157</v>
      </c>
      <c r="AT131" s="230" t="s">
        <v>154</v>
      </c>
      <c r="AU131" s="230" t="s">
        <v>85</v>
      </c>
      <c r="AY131" s="13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83</v>
      </c>
      <c r="BK131" s="231">
        <f>ROUND(I131*H131,2)</f>
        <v>0</v>
      </c>
      <c r="BL131" s="13" t="s">
        <v>152</v>
      </c>
      <c r="BM131" s="230" t="s">
        <v>1231</v>
      </c>
    </row>
    <row r="132" spans="2:65" s="1" customFormat="1" ht="24" customHeight="1">
      <c r="B132" s="34"/>
      <c r="C132" s="232" t="s">
        <v>167</v>
      </c>
      <c r="D132" s="232" t="s">
        <v>154</v>
      </c>
      <c r="E132" s="233" t="s">
        <v>164</v>
      </c>
      <c r="F132" s="234" t="s">
        <v>165</v>
      </c>
      <c r="G132" s="235" t="s">
        <v>150</v>
      </c>
      <c r="H132" s="236">
        <v>90</v>
      </c>
      <c r="I132" s="237"/>
      <c r="J132" s="238">
        <f>ROUND(I132*H132,2)</f>
        <v>0</v>
      </c>
      <c r="K132" s="234" t="s">
        <v>151</v>
      </c>
      <c r="L132" s="239"/>
      <c r="M132" s="240" t="s">
        <v>1</v>
      </c>
      <c r="N132" s="241" t="s">
        <v>40</v>
      </c>
      <c r="O132" s="82"/>
      <c r="P132" s="228">
        <f>O132*H132</f>
        <v>0</v>
      </c>
      <c r="Q132" s="228">
        <v>0.00027</v>
      </c>
      <c r="R132" s="228">
        <f>Q132*H132</f>
        <v>0.0243</v>
      </c>
      <c r="S132" s="228">
        <v>0</v>
      </c>
      <c r="T132" s="229">
        <f>S132*H132</f>
        <v>0</v>
      </c>
      <c r="AR132" s="230" t="s">
        <v>157</v>
      </c>
      <c r="AT132" s="230" t="s">
        <v>154</v>
      </c>
      <c r="AU132" s="230" t="s">
        <v>85</v>
      </c>
      <c r="AY132" s="13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83</v>
      </c>
      <c r="BK132" s="231">
        <f>ROUND(I132*H132,2)</f>
        <v>0</v>
      </c>
      <c r="BL132" s="13" t="s">
        <v>152</v>
      </c>
      <c r="BM132" s="230" t="s">
        <v>1232</v>
      </c>
    </row>
    <row r="133" spans="2:65" s="1" customFormat="1" ht="24" customHeight="1">
      <c r="B133" s="34"/>
      <c r="C133" s="232" t="s">
        <v>512</v>
      </c>
      <c r="D133" s="232" t="s">
        <v>154</v>
      </c>
      <c r="E133" s="233" t="s">
        <v>168</v>
      </c>
      <c r="F133" s="234" t="s">
        <v>169</v>
      </c>
      <c r="G133" s="235" t="s">
        <v>150</v>
      </c>
      <c r="H133" s="236">
        <v>65</v>
      </c>
      <c r="I133" s="237"/>
      <c r="J133" s="238">
        <f>ROUND(I133*H133,2)</f>
        <v>0</v>
      </c>
      <c r="K133" s="234" t="s">
        <v>151</v>
      </c>
      <c r="L133" s="239"/>
      <c r="M133" s="240" t="s">
        <v>1</v>
      </c>
      <c r="N133" s="241" t="s">
        <v>40</v>
      </c>
      <c r="O133" s="82"/>
      <c r="P133" s="228">
        <f>O133*H133</f>
        <v>0</v>
      </c>
      <c r="Q133" s="228">
        <v>0.00025</v>
      </c>
      <c r="R133" s="228">
        <f>Q133*H133</f>
        <v>0.01625</v>
      </c>
      <c r="S133" s="228">
        <v>0</v>
      </c>
      <c r="T133" s="229">
        <f>S133*H133</f>
        <v>0</v>
      </c>
      <c r="AR133" s="230" t="s">
        <v>157</v>
      </c>
      <c r="AT133" s="230" t="s">
        <v>154</v>
      </c>
      <c r="AU133" s="230" t="s">
        <v>85</v>
      </c>
      <c r="AY133" s="13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83</v>
      </c>
      <c r="BK133" s="231">
        <f>ROUND(I133*H133,2)</f>
        <v>0</v>
      </c>
      <c r="BL133" s="13" t="s">
        <v>152</v>
      </c>
      <c r="BM133" s="230" t="s">
        <v>1233</v>
      </c>
    </row>
    <row r="134" spans="2:65" s="1" customFormat="1" ht="24" customHeight="1">
      <c r="B134" s="34"/>
      <c r="C134" s="232" t="s">
        <v>691</v>
      </c>
      <c r="D134" s="232" t="s">
        <v>154</v>
      </c>
      <c r="E134" s="233" t="s">
        <v>514</v>
      </c>
      <c r="F134" s="234" t="s">
        <v>515</v>
      </c>
      <c r="G134" s="235" t="s">
        <v>150</v>
      </c>
      <c r="H134" s="236">
        <v>3</v>
      </c>
      <c r="I134" s="237"/>
      <c r="J134" s="238">
        <f>ROUND(I134*H134,2)</f>
        <v>0</v>
      </c>
      <c r="K134" s="234" t="s">
        <v>151</v>
      </c>
      <c r="L134" s="239"/>
      <c r="M134" s="240" t="s">
        <v>1</v>
      </c>
      <c r="N134" s="241" t="s">
        <v>40</v>
      </c>
      <c r="O134" s="82"/>
      <c r="P134" s="228">
        <f>O134*H134</f>
        <v>0</v>
      </c>
      <c r="Q134" s="228">
        <v>0.00023</v>
      </c>
      <c r="R134" s="228">
        <f>Q134*H134</f>
        <v>0.0006900000000000001</v>
      </c>
      <c r="S134" s="228">
        <v>0</v>
      </c>
      <c r="T134" s="229">
        <f>S134*H134</f>
        <v>0</v>
      </c>
      <c r="AR134" s="230" t="s">
        <v>157</v>
      </c>
      <c r="AT134" s="230" t="s">
        <v>154</v>
      </c>
      <c r="AU134" s="230" t="s">
        <v>85</v>
      </c>
      <c r="AY134" s="13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83</v>
      </c>
      <c r="BK134" s="231">
        <f>ROUND(I134*H134,2)</f>
        <v>0</v>
      </c>
      <c r="BL134" s="13" t="s">
        <v>152</v>
      </c>
      <c r="BM134" s="230" t="s">
        <v>1234</v>
      </c>
    </row>
    <row r="135" spans="2:65" s="1" customFormat="1" ht="24" customHeight="1">
      <c r="B135" s="34"/>
      <c r="C135" s="219" t="s">
        <v>171</v>
      </c>
      <c r="D135" s="219" t="s">
        <v>147</v>
      </c>
      <c r="E135" s="220" t="s">
        <v>172</v>
      </c>
      <c r="F135" s="221" t="s">
        <v>173</v>
      </c>
      <c r="G135" s="222" t="s">
        <v>150</v>
      </c>
      <c r="H135" s="223">
        <v>148</v>
      </c>
      <c r="I135" s="224"/>
      <c r="J135" s="225">
        <f>ROUND(I135*H135,2)</f>
        <v>0</v>
      </c>
      <c r="K135" s="221" t="s">
        <v>151</v>
      </c>
      <c r="L135" s="39"/>
      <c r="M135" s="226" t="s">
        <v>1</v>
      </c>
      <c r="N135" s="227" t="s">
        <v>40</v>
      </c>
      <c r="O135" s="82"/>
      <c r="P135" s="228">
        <f>O135*H135</f>
        <v>0</v>
      </c>
      <c r="Q135" s="228">
        <v>0.00017</v>
      </c>
      <c r="R135" s="228">
        <f>Q135*H135</f>
        <v>0.025160000000000002</v>
      </c>
      <c r="S135" s="228">
        <v>0</v>
      </c>
      <c r="T135" s="229">
        <f>S135*H135</f>
        <v>0</v>
      </c>
      <c r="AR135" s="230" t="s">
        <v>152</v>
      </c>
      <c r="AT135" s="230" t="s">
        <v>147</v>
      </c>
      <c r="AU135" s="230" t="s">
        <v>85</v>
      </c>
      <c r="AY135" s="13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83</v>
      </c>
      <c r="BK135" s="231">
        <f>ROUND(I135*H135,2)</f>
        <v>0</v>
      </c>
      <c r="BL135" s="13" t="s">
        <v>152</v>
      </c>
      <c r="BM135" s="230" t="s">
        <v>1235</v>
      </c>
    </row>
    <row r="136" spans="2:65" s="1" customFormat="1" ht="24" customHeight="1">
      <c r="B136" s="34"/>
      <c r="C136" s="232" t="s">
        <v>179</v>
      </c>
      <c r="D136" s="232" t="s">
        <v>154</v>
      </c>
      <c r="E136" s="233" t="s">
        <v>180</v>
      </c>
      <c r="F136" s="234" t="s">
        <v>181</v>
      </c>
      <c r="G136" s="235" t="s">
        <v>150</v>
      </c>
      <c r="H136" s="236">
        <v>18</v>
      </c>
      <c r="I136" s="237"/>
      <c r="J136" s="238">
        <f>ROUND(I136*H136,2)</f>
        <v>0</v>
      </c>
      <c r="K136" s="234" t="s">
        <v>151</v>
      </c>
      <c r="L136" s="239"/>
      <c r="M136" s="240" t="s">
        <v>1</v>
      </c>
      <c r="N136" s="241" t="s">
        <v>40</v>
      </c>
      <c r="O136" s="82"/>
      <c r="P136" s="228">
        <f>O136*H136</f>
        <v>0</v>
      </c>
      <c r="Q136" s="228">
        <v>0.00139</v>
      </c>
      <c r="R136" s="228">
        <f>Q136*H136</f>
        <v>0.02502</v>
      </c>
      <c r="S136" s="228">
        <v>0</v>
      </c>
      <c r="T136" s="229">
        <f>S136*H136</f>
        <v>0</v>
      </c>
      <c r="AR136" s="230" t="s">
        <v>157</v>
      </c>
      <c r="AT136" s="230" t="s">
        <v>154</v>
      </c>
      <c r="AU136" s="230" t="s">
        <v>85</v>
      </c>
      <c r="AY136" s="13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83</v>
      </c>
      <c r="BK136" s="231">
        <f>ROUND(I136*H136,2)</f>
        <v>0</v>
      </c>
      <c r="BL136" s="13" t="s">
        <v>152</v>
      </c>
      <c r="BM136" s="230" t="s">
        <v>1236</v>
      </c>
    </row>
    <row r="137" spans="2:65" s="1" customFormat="1" ht="24" customHeight="1">
      <c r="B137" s="34"/>
      <c r="C137" s="232" t="s">
        <v>752</v>
      </c>
      <c r="D137" s="232" t="s">
        <v>154</v>
      </c>
      <c r="E137" s="233" t="s">
        <v>947</v>
      </c>
      <c r="F137" s="234" t="s">
        <v>948</v>
      </c>
      <c r="G137" s="235" t="s">
        <v>150</v>
      </c>
      <c r="H137" s="236">
        <v>65</v>
      </c>
      <c r="I137" s="237"/>
      <c r="J137" s="238">
        <f>ROUND(I137*H137,2)</f>
        <v>0</v>
      </c>
      <c r="K137" s="234" t="s">
        <v>151</v>
      </c>
      <c r="L137" s="239"/>
      <c r="M137" s="240" t="s">
        <v>1</v>
      </c>
      <c r="N137" s="241" t="s">
        <v>40</v>
      </c>
      <c r="O137" s="82"/>
      <c r="P137" s="228">
        <f>O137*H137</f>
        <v>0</v>
      </c>
      <c r="Q137" s="228">
        <v>0.00174</v>
      </c>
      <c r="R137" s="228">
        <f>Q137*H137</f>
        <v>0.1131</v>
      </c>
      <c r="S137" s="228">
        <v>0</v>
      </c>
      <c r="T137" s="229">
        <f>S137*H137</f>
        <v>0</v>
      </c>
      <c r="AR137" s="230" t="s">
        <v>157</v>
      </c>
      <c r="AT137" s="230" t="s">
        <v>154</v>
      </c>
      <c r="AU137" s="230" t="s">
        <v>85</v>
      </c>
      <c r="AY137" s="13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83</v>
      </c>
      <c r="BK137" s="231">
        <f>ROUND(I137*H137,2)</f>
        <v>0</v>
      </c>
      <c r="BL137" s="13" t="s">
        <v>152</v>
      </c>
      <c r="BM137" s="230" t="s">
        <v>1237</v>
      </c>
    </row>
    <row r="138" spans="2:65" s="1" customFormat="1" ht="24" customHeight="1">
      <c r="B138" s="34"/>
      <c r="C138" s="232" t="s">
        <v>756</v>
      </c>
      <c r="D138" s="232" t="s">
        <v>154</v>
      </c>
      <c r="E138" s="233" t="s">
        <v>1238</v>
      </c>
      <c r="F138" s="234" t="s">
        <v>1239</v>
      </c>
      <c r="G138" s="235" t="s">
        <v>150</v>
      </c>
      <c r="H138" s="236">
        <v>65</v>
      </c>
      <c r="I138" s="237"/>
      <c r="J138" s="238">
        <f>ROUND(I138*H138,2)</f>
        <v>0</v>
      </c>
      <c r="K138" s="234" t="s">
        <v>151</v>
      </c>
      <c r="L138" s="239"/>
      <c r="M138" s="240" t="s">
        <v>1</v>
      </c>
      <c r="N138" s="241" t="s">
        <v>40</v>
      </c>
      <c r="O138" s="82"/>
      <c r="P138" s="228">
        <f>O138*H138</f>
        <v>0</v>
      </c>
      <c r="Q138" s="228">
        <v>0.0035</v>
      </c>
      <c r="R138" s="228">
        <f>Q138*H138</f>
        <v>0.2275</v>
      </c>
      <c r="S138" s="228">
        <v>0</v>
      </c>
      <c r="T138" s="229">
        <f>S138*H138</f>
        <v>0</v>
      </c>
      <c r="AR138" s="230" t="s">
        <v>157</v>
      </c>
      <c r="AT138" s="230" t="s">
        <v>154</v>
      </c>
      <c r="AU138" s="230" t="s">
        <v>85</v>
      </c>
      <c r="AY138" s="13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83</v>
      </c>
      <c r="BK138" s="231">
        <f>ROUND(I138*H138,2)</f>
        <v>0</v>
      </c>
      <c r="BL138" s="13" t="s">
        <v>152</v>
      </c>
      <c r="BM138" s="230" t="s">
        <v>1240</v>
      </c>
    </row>
    <row r="139" spans="2:65" s="1" customFormat="1" ht="24" customHeight="1">
      <c r="B139" s="34"/>
      <c r="C139" s="219" t="s">
        <v>187</v>
      </c>
      <c r="D139" s="219" t="s">
        <v>147</v>
      </c>
      <c r="E139" s="220" t="s">
        <v>188</v>
      </c>
      <c r="F139" s="221" t="s">
        <v>189</v>
      </c>
      <c r="G139" s="222" t="s">
        <v>150</v>
      </c>
      <c r="H139" s="223">
        <v>86</v>
      </c>
      <c r="I139" s="224"/>
      <c r="J139" s="225">
        <f>ROUND(I139*H139,2)</f>
        <v>0</v>
      </c>
      <c r="K139" s="221" t="s">
        <v>151</v>
      </c>
      <c r="L139" s="39"/>
      <c r="M139" s="226" t="s">
        <v>1</v>
      </c>
      <c r="N139" s="227" t="s">
        <v>40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152</v>
      </c>
      <c r="AT139" s="230" t="s">
        <v>147</v>
      </c>
      <c r="AU139" s="230" t="s">
        <v>85</v>
      </c>
      <c r="AY139" s="13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83</v>
      </c>
      <c r="BK139" s="231">
        <f>ROUND(I139*H139,2)</f>
        <v>0</v>
      </c>
      <c r="BL139" s="13" t="s">
        <v>152</v>
      </c>
      <c r="BM139" s="230" t="s">
        <v>1241</v>
      </c>
    </row>
    <row r="140" spans="2:65" s="1" customFormat="1" ht="16.5" customHeight="1">
      <c r="B140" s="34"/>
      <c r="C140" s="219" t="s">
        <v>463</v>
      </c>
      <c r="D140" s="219" t="s">
        <v>147</v>
      </c>
      <c r="E140" s="220" t="s">
        <v>557</v>
      </c>
      <c r="F140" s="221" t="s">
        <v>558</v>
      </c>
      <c r="G140" s="222" t="s">
        <v>150</v>
      </c>
      <c r="H140" s="223">
        <v>19</v>
      </c>
      <c r="I140" s="224"/>
      <c r="J140" s="225">
        <f>ROUND(I140*H140,2)</f>
        <v>0</v>
      </c>
      <c r="K140" s="221" t="s">
        <v>1</v>
      </c>
      <c r="L140" s="39"/>
      <c r="M140" s="226" t="s">
        <v>1</v>
      </c>
      <c r="N140" s="227" t="s">
        <v>40</v>
      </c>
      <c r="O140" s="8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152</v>
      </c>
      <c r="AT140" s="230" t="s">
        <v>147</v>
      </c>
      <c r="AU140" s="230" t="s">
        <v>85</v>
      </c>
      <c r="AY140" s="13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83</v>
      </c>
      <c r="BK140" s="231">
        <f>ROUND(I140*H140,2)</f>
        <v>0</v>
      </c>
      <c r="BL140" s="13" t="s">
        <v>152</v>
      </c>
      <c r="BM140" s="230" t="s">
        <v>1242</v>
      </c>
    </row>
    <row r="141" spans="2:65" s="1" customFormat="1" ht="16.5" customHeight="1">
      <c r="B141" s="34"/>
      <c r="C141" s="219" t="s">
        <v>468</v>
      </c>
      <c r="D141" s="219" t="s">
        <v>147</v>
      </c>
      <c r="E141" s="220" t="s">
        <v>192</v>
      </c>
      <c r="F141" s="221" t="s">
        <v>193</v>
      </c>
      <c r="G141" s="222" t="s">
        <v>150</v>
      </c>
      <c r="H141" s="223">
        <v>18</v>
      </c>
      <c r="I141" s="224"/>
      <c r="J141" s="225">
        <f>ROUND(I141*H141,2)</f>
        <v>0</v>
      </c>
      <c r="K141" s="221" t="s">
        <v>1</v>
      </c>
      <c r="L141" s="39"/>
      <c r="M141" s="226" t="s">
        <v>1</v>
      </c>
      <c r="N141" s="227" t="s">
        <v>40</v>
      </c>
      <c r="O141" s="8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194</v>
      </c>
      <c r="AT141" s="230" t="s">
        <v>147</v>
      </c>
      <c r="AU141" s="230" t="s">
        <v>85</v>
      </c>
      <c r="AY141" s="13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83</v>
      </c>
      <c r="BK141" s="231">
        <f>ROUND(I141*H141,2)</f>
        <v>0</v>
      </c>
      <c r="BL141" s="13" t="s">
        <v>194</v>
      </c>
      <c r="BM141" s="230" t="s">
        <v>1243</v>
      </c>
    </row>
    <row r="142" spans="2:65" s="1" customFormat="1" ht="16.5" customHeight="1">
      <c r="B142" s="34"/>
      <c r="C142" s="219" t="s">
        <v>321</v>
      </c>
      <c r="D142" s="219" t="s">
        <v>147</v>
      </c>
      <c r="E142" s="220" t="s">
        <v>976</v>
      </c>
      <c r="F142" s="221" t="s">
        <v>977</v>
      </c>
      <c r="G142" s="222" t="s">
        <v>150</v>
      </c>
      <c r="H142" s="223">
        <v>18</v>
      </c>
      <c r="I142" s="224"/>
      <c r="J142" s="225">
        <f>ROUND(I142*H142,2)</f>
        <v>0</v>
      </c>
      <c r="K142" s="221" t="s">
        <v>1</v>
      </c>
      <c r="L142" s="39"/>
      <c r="M142" s="226" t="s">
        <v>1</v>
      </c>
      <c r="N142" s="227" t="s">
        <v>40</v>
      </c>
      <c r="O142" s="8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194</v>
      </c>
      <c r="AT142" s="230" t="s">
        <v>147</v>
      </c>
      <c r="AU142" s="230" t="s">
        <v>85</v>
      </c>
      <c r="AY142" s="13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83</v>
      </c>
      <c r="BK142" s="231">
        <f>ROUND(I142*H142,2)</f>
        <v>0</v>
      </c>
      <c r="BL142" s="13" t="s">
        <v>194</v>
      </c>
      <c r="BM142" s="230" t="s">
        <v>1244</v>
      </c>
    </row>
    <row r="143" spans="2:65" s="1" customFormat="1" ht="16.5" customHeight="1">
      <c r="B143" s="34"/>
      <c r="C143" s="219" t="s">
        <v>325</v>
      </c>
      <c r="D143" s="219" t="s">
        <v>147</v>
      </c>
      <c r="E143" s="220" t="s">
        <v>1245</v>
      </c>
      <c r="F143" s="221" t="s">
        <v>1246</v>
      </c>
      <c r="G143" s="222" t="s">
        <v>150</v>
      </c>
      <c r="H143" s="223">
        <v>31</v>
      </c>
      <c r="I143" s="224"/>
      <c r="J143" s="225">
        <f>ROUND(I143*H143,2)</f>
        <v>0</v>
      </c>
      <c r="K143" s="221" t="s">
        <v>1</v>
      </c>
      <c r="L143" s="39"/>
      <c r="M143" s="226" t="s">
        <v>1</v>
      </c>
      <c r="N143" s="227" t="s">
        <v>40</v>
      </c>
      <c r="O143" s="8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30" t="s">
        <v>194</v>
      </c>
      <c r="AT143" s="230" t="s">
        <v>147</v>
      </c>
      <c r="AU143" s="230" t="s">
        <v>85</v>
      </c>
      <c r="AY143" s="13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83</v>
      </c>
      <c r="BK143" s="231">
        <f>ROUND(I143*H143,2)</f>
        <v>0</v>
      </c>
      <c r="BL143" s="13" t="s">
        <v>194</v>
      </c>
      <c r="BM143" s="230" t="s">
        <v>1247</v>
      </c>
    </row>
    <row r="144" spans="2:65" s="1" customFormat="1" ht="24" customHeight="1">
      <c r="B144" s="34"/>
      <c r="C144" s="219" t="s">
        <v>1015</v>
      </c>
      <c r="D144" s="219" t="s">
        <v>147</v>
      </c>
      <c r="E144" s="220" t="s">
        <v>1248</v>
      </c>
      <c r="F144" s="221" t="s">
        <v>1249</v>
      </c>
      <c r="G144" s="222" t="s">
        <v>199</v>
      </c>
      <c r="H144" s="223">
        <v>0.587</v>
      </c>
      <c r="I144" s="224"/>
      <c r="J144" s="225">
        <f>ROUND(I144*H144,2)</f>
        <v>0</v>
      </c>
      <c r="K144" s="221" t="s">
        <v>151</v>
      </c>
      <c r="L144" s="39"/>
      <c r="M144" s="226" t="s">
        <v>1</v>
      </c>
      <c r="N144" s="227" t="s">
        <v>40</v>
      </c>
      <c r="O144" s="8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152</v>
      </c>
      <c r="AT144" s="230" t="s">
        <v>147</v>
      </c>
      <c r="AU144" s="230" t="s">
        <v>85</v>
      </c>
      <c r="AY144" s="13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83</v>
      </c>
      <c r="BK144" s="231">
        <f>ROUND(I144*H144,2)</f>
        <v>0</v>
      </c>
      <c r="BL144" s="13" t="s">
        <v>152</v>
      </c>
      <c r="BM144" s="230" t="s">
        <v>1250</v>
      </c>
    </row>
    <row r="145" spans="2:63" s="11" customFormat="1" ht="22.8" customHeight="1">
      <c r="B145" s="203"/>
      <c r="C145" s="204"/>
      <c r="D145" s="205" t="s">
        <v>74</v>
      </c>
      <c r="E145" s="217" t="s">
        <v>205</v>
      </c>
      <c r="F145" s="217" t="s">
        <v>206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SUM(P146:P152)</f>
        <v>0</v>
      </c>
      <c r="Q145" s="211"/>
      <c r="R145" s="212">
        <f>SUM(R146:R152)</f>
        <v>0</v>
      </c>
      <c r="S145" s="211"/>
      <c r="T145" s="213">
        <f>SUM(T146:T152)</f>
        <v>1.0646499999999999</v>
      </c>
      <c r="AR145" s="214" t="s">
        <v>83</v>
      </c>
      <c r="AT145" s="215" t="s">
        <v>74</v>
      </c>
      <c r="AU145" s="215" t="s">
        <v>83</v>
      </c>
      <c r="AY145" s="214" t="s">
        <v>144</v>
      </c>
      <c r="BK145" s="216">
        <f>SUM(BK146:BK152)</f>
        <v>0</v>
      </c>
    </row>
    <row r="146" spans="2:65" s="1" customFormat="1" ht="24" customHeight="1">
      <c r="B146" s="34"/>
      <c r="C146" s="219" t="s">
        <v>152</v>
      </c>
      <c r="D146" s="219" t="s">
        <v>147</v>
      </c>
      <c r="E146" s="220" t="s">
        <v>569</v>
      </c>
      <c r="F146" s="221" t="s">
        <v>570</v>
      </c>
      <c r="G146" s="222" t="s">
        <v>150</v>
      </c>
      <c r="H146" s="223">
        <v>19</v>
      </c>
      <c r="I146" s="224"/>
      <c r="J146" s="225">
        <f>ROUND(I146*H146,2)</f>
        <v>0</v>
      </c>
      <c r="K146" s="221" t="s">
        <v>151</v>
      </c>
      <c r="L146" s="39"/>
      <c r="M146" s="226" t="s">
        <v>1</v>
      </c>
      <c r="N146" s="227" t="s">
        <v>40</v>
      </c>
      <c r="O146" s="82"/>
      <c r="P146" s="228">
        <f>O146*H146</f>
        <v>0</v>
      </c>
      <c r="Q146" s="228">
        <v>0</v>
      </c>
      <c r="R146" s="228">
        <f>Q146*H146</f>
        <v>0</v>
      </c>
      <c r="S146" s="228">
        <v>0.00213</v>
      </c>
      <c r="T146" s="229">
        <f>S146*H146</f>
        <v>0.04047</v>
      </c>
      <c r="AR146" s="230" t="s">
        <v>152</v>
      </c>
      <c r="AT146" s="230" t="s">
        <v>147</v>
      </c>
      <c r="AU146" s="230" t="s">
        <v>85</v>
      </c>
      <c r="AY146" s="13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83</v>
      </c>
      <c r="BK146" s="231">
        <f>ROUND(I146*H146,2)</f>
        <v>0</v>
      </c>
      <c r="BL146" s="13" t="s">
        <v>152</v>
      </c>
      <c r="BM146" s="230" t="s">
        <v>1251</v>
      </c>
    </row>
    <row r="147" spans="2:65" s="1" customFormat="1" ht="24" customHeight="1">
      <c r="B147" s="34"/>
      <c r="C147" s="219" t="s">
        <v>207</v>
      </c>
      <c r="D147" s="219" t="s">
        <v>147</v>
      </c>
      <c r="E147" s="220" t="s">
        <v>208</v>
      </c>
      <c r="F147" s="221" t="s">
        <v>209</v>
      </c>
      <c r="G147" s="222" t="s">
        <v>150</v>
      </c>
      <c r="H147" s="223">
        <v>80</v>
      </c>
      <c r="I147" s="224"/>
      <c r="J147" s="225">
        <f>ROUND(I147*H147,2)</f>
        <v>0</v>
      </c>
      <c r="K147" s="221" t="s">
        <v>151</v>
      </c>
      <c r="L147" s="39"/>
      <c r="M147" s="226" t="s">
        <v>1</v>
      </c>
      <c r="N147" s="227" t="s">
        <v>40</v>
      </c>
      <c r="O147" s="82"/>
      <c r="P147" s="228">
        <f>O147*H147</f>
        <v>0</v>
      </c>
      <c r="Q147" s="228">
        <v>0</v>
      </c>
      <c r="R147" s="228">
        <f>Q147*H147</f>
        <v>0</v>
      </c>
      <c r="S147" s="228">
        <v>0.0067</v>
      </c>
      <c r="T147" s="229">
        <f>S147*H147</f>
        <v>0.536</v>
      </c>
      <c r="AR147" s="230" t="s">
        <v>152</v>
      </c>
      <c r="AT147" s="230" t="s">
        <v>147</v>
      </c>
      <c r="AU147" s="230" t="s">
        <v>85</v>
      </c>
      <c r="AY147" s="13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83</v>
      </c>
      <c r="BK147" s="231">
        <f>ROUND(I147*H147,2)</f>
        <v>0</v>
      </c>
      <c r="BL147" s="13" t="s">
        <v>152</v>
      </c>
      <c r="BM147" s="230" t="s">
        <v>1252</v>
      </c>
    </row>
    <row r="148" spans="2:65" s="1" customFormat="1" ht="24" customHeight="1">
      <c r="B148" s="34"/>
      <c r="C148" s="219" t="s">
        <v>291</v>
      </c>
      <c r="D148" s="219" t="s">
        <v>147</v>
      </c>
      <c r="E148" s="220" t="s">
        <v>985</v>
      </c>
      <c r="F148" s="221" t="s">
        <v>986</v>
      </c>
      <c r="G148" s="222" t="s">
        <v>150</v>
      </c>
      <c r="H148" s="223">
        <v>18</v>
      </c>
      <c r="I148" s="224"/>
      <c r="J148" s="225">
        <f>ROUND(I148*H148,2)</f>
        <v>0</v>
      </c>
      <c r="K148" s="221" t="s">
        <v>151</v>
      </c>
      <c r="L148" s="39"/>
      <c r="M148" s="226" t="s">
        <v>1</v>
      </c>
      <c r="N148" s="227" t="s">
        <v>40</v>
      </c>
      <c r="O148" s="82"/>
      <c r="P148" s="228">
        <f>O148*H148</f>
        <v>0</v>
      </c>
      <c r="Q148" s="228">
        <v>0</v>
      </c>
      <c r="R148" s="228">
        <f>Q148*H148</f>
        <v>0</v>
      </c>
      <c r="S148" s="228">
        <v>0.00959</v>
      </c>
      <c r="T148" s="229">
        <f>S148*H148</f>
        <v>0.17262</v>
      </c>
      <c r="AR148" s="230" t="s">
        <v>152</v>
      </c>
      <c r="AT148" s="230" t="s">
        <v>147</v>
      </c>
      <c r="AU148" s="230" t="s">
        <v>85</v>
      </c>
      <c r="AY148" s="13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83</v>
      </c>
      <c r="BK148" s="231">
        <f>ROUND(I148*H148,2)</f>
        <v>0</v>
      </c>
      <c r="BL148" s="13" t="s">
        <v>152</v>
      </c>
      <c r="BM148" s="230" t="s">
        <v>1253</v>
      </c>
    </row>
    <row r="149" spans="2:65" s="1" customFormat="1" ht="24" customHeight="1">
      <c r="B149" s="34"/>
      <c r="C149" s="219" t="s">
        <v>299</v>
      </c>
      <c r="D149" s="219" t="s">
        <v>147</v>
      </c>
      <c r="E149" s="220" t="s">
        <v>1254</v>
      </c>
      <c r="F149" s="221" t="s">
        <v>1255</v>
      </c>
      <c r="G149" s="222" t="s">
        <v>150</v>
      </c>
      <c r="H149" s="223">
        <v>28</v>
      </c>
      <c r="I149" s="224"/>
      <c r="J149" s="225">
        <f>ROUND(I149*H149,2)</f>
        <v>0</v>
      </c>
      <c r="K149" s="221" t="s">
        <v>151</v>
      </c>
      <c r="L149" s="39"/>
      <c r="M149" s="226" t="s">
        <v>1</v>
      </c>
      <c r="N149" s="227" t="s">
        <v>40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0.01102</v>
      </c>
      <c r="T149" s="229">
        <f>S149*H149</f>
        <v>0.30856</v>
      </c>
      <c r="AR149" s="230" t="s">
        <v>152</v>
      </c>
      <c r="AT149" s="230" t="s">
        <v>147</v>
      </c>
      <c r="AU149" s="230" t="s">
        <v>85</v>
      </c>
      <c r="AY149" s="13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83</v>
      </c>
      <c r="BK149" s="231">
        <f>ROUND(I149*H149,2)</f>
        <v>0</v>
      </c>
      <c r="BL149" s="13" t="s">
        <v>152</v>
      </c>
      <c r="BM149" s="230" t="s">
        <v>1256</v>
      </c>
    </row>
    <row r="150" spans="2:65" s="1" customFormat="1" ht="16.5" customHeight="1">
      <c r="B150" s="34"/>
      <c r="C150" s="219" t="s">
        <v>211</v>
      </c>
      <c r="D150" s="219" t="s">
        <v>147</v>
      </c>
      <c r="E150" s="220" t="s">
        <v>576</v>
      </c>
      <c r="F150" s="221" t="s">
        <v>577</v>
      </c>
      <c r="G150" s="222" t="s">
        <v>214</v>
      </c>
      <c r="H150" s="223">
        <v>4</v>
      </c>
      <c r="I150" s="224"/>
      <c r="J150" s="225">
        <f>ROUND(I150*H150,2)</f>
        <v>0</v>
      </c>
      <c r="K150" s="221" t="s">
        <v>151</v>
      </c>
      <c r="L150" s="39"/>
      <c r="M150" s="226" t="s">
        <v>1</v>
      </c>
      <c r="N150" s="227" t="s">
        <v>40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0.00053</v>
      </c>
      <c r="T150" s="229">
        <f>S150*H150</f>
        <v>0.00212</v>
      </c>
      <c r="AR150" s="230" t="s">
        <v>152</v>
      </c>
      <c r="AT150" s="230" t="s">
        <v>147</v>
      </c>
      <c r="AU150" s="230" t="s">
        <v>85</v>
      </c>
      <c r="AY150" s="13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83</v>
      </c>
      <c r="BK150" s="231">
        <f>ROUND(I150*H150,2)</f>
        <v>0</v>
      </c>
      <c r="BL150" s="13" t="s">
        <v>152</v>
      </c>
      <c r="BM150" s="230" t="s">
        <v>1257</v>
      </c>
    </row>
    <row r="151" spans="2:65" s="1" customFormat="1" ht="16.5" customHeight="1">
      <c r="B151" s="34"/>
      <c r="C151" s="219" t="s">
        <v>7</v>
      </c>
      <c r="D151" s="219" t="s">
        <v>147</v>
      </c>
      <c r="E151" s="220" t="s">
        <v>212</v>
      </c>
      <c r="F151" s="221" t="s">
        <v>213</v>
      </c>
      <c r="G151" s="222" t="s">
        <v>214</v>
      </c>
      <c r="H151" s="223">
        <v>2</v>
      </c>
      <c r="I151" s="224"/>
      <c r="J151" s="225">
        <f>ROUND(I151*H151,2)</f>
        <v>0</v>
      </c>
      <c r="K151" s="221" t="s">
        <v>151</v>
      </c>
      <c r="L151" s="39"/>
      <c r="M151" s="226" t="s">
        <v>1</v>
      </c>
      <c r="N151" s="227" t="s">
        <v>40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0.00244</v>
      </c>
      <c r="T151" s="229">
        <f>S151*H151</f>
        <v>0.00488</v>
      </c>
      <c r="AR151" s="230" t="s">
        <v>152</v>
      </c>
      <c r="AT151" s="230" t="s">
        <v>147</v>
      </c>
      <c r="AU151" s="230" t="s">
        <v>85</v>
      </c>
      <c r="AY151" s="13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83</v>
      </c>
      <c r="BK151" s="231">
        <f>ROUND(I151*H151,2)</f>
        <v>0</v>
      </c>
      <c r="BL151" s="13" t="s">
        <v>152</v>
      </c>
      <c r="BM151" s="230" t="s">
        <v>1258</v>
      </c>
    </row>
    <row r="152" spans="2:65" s="1" customFormat="1" ht="24" customHeight="1">
      <c r="B152" s="34"/>
      <c r="C152" s="219" t="s">
        <v>157</v>
      </c>
      <c r="D152" s="219" t="s">
        <v>147</v>
      </c>
      <c r="E152" s="220" t="s">
        <v>217</v>
      </c>
      <c r="F152" s="221" t="s">
        <v>218</v>
      </c>
      <c r="G152" s="222" t="s">
        <v>199</v>
      </c>
      <c r="H152" s="223">
        <v>0.5</v>
      </c>
      <c r="I152" s="224"/>
      <c r="J152" s="225">
        <f>ROUND(I152*H152,2)</f>
        <v>0</v>
      </c>
      <c r="K152" s="221" t="s">
        <v>151</v>
      </c>
      <c r="L152" s="39"/>
      <c r="M152" s="226" t="s">
        <v>1</v>
      </c>
      <c r="N152" s="227" t="s">
        <v>40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152</v>
      </c>
      <c r="AT152" s="230" t="s">
        <v>147</v>
      </c>
      <c r="AU152" s="230" t="s">
        <v>85</v>
      </c>
      <c r="AY152" s="13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83</v>
      </c>
      <c r="BK152" s="231">
        <f>ROUND(I152*H152,2)</f>
        <v>0</v>
      </c>
      <c r="BL152" s="13" t="s">
        <v>152</v>
      </c>
      <c r="BM152" s="230" t="s">
        <v>1259</v>
      </c>
    </row>
    <row r="153" spans="2:63" s="11" customFormat="1" ht="22.8" customHeight="1">
      <c r="B153" s="203"/>
      <c r="C153" s="204"/>
      <c r="D153" s="205" t="s">
        <v>74</v>
      </c>
      <c r="E153" s="217" t="s">
        <v>220</v>
      </c>
      <c r="F153" s="217" t="s">
        <v>221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SUM(P154:P176)</f>
        <v>0</v>
      </c>
      <c r="Q153" s="211"/>
      <c r="R153" s="212">
        <f>SUM(R154:R176)</f>
        <v>0.37432</v>
      </c>
      <c r="S153" s="211"/>
      <c r="T153" s="213">
        <f>SUM(T154:T176)</f>
        <v>0</v>
      </c>
      <c r="AR153" s="214" t="s">
        <v>85</v>
      </c>
      <c r="AT153" s="215" t="s">
        <v>74</v>
      </c>
      <c r="AU153" s="215" t="s">
        <v>83</v>
      </c>
      <c r="AY153" s="214" t="s">
        <v>144</v>
      </c>
      <c r="BK153" s="216">
        <f>SUM(BK154:BK176)</f>
        <v>0</v>
      </c>
    </row>
    <row r="154" spans="2:65" s="1" customFormat="1" ht="24" customHeight="1">
      <c r="B154" s="34"/>
      <c r="C154" s="219" t="s">
        <v>1093</v>
      </c>
      <c r="D154" s="219" t="s">
        <v>147</v>
      </c>
      <c r="E154" s="220" t="s">
        <v>585</v>
      </c>
      <c r="F154" s="221" t="s">
        <v>586</v>
      </c>
      <c r="G154" s="222" t="s">
        <v>312</v>
      </c>
      <c r="H154" s="223">
        <v>20</v>
      </c>
      <c r="I154" s="224"/>
      <c r="J154" s="225">
        <f>ROUND(I154*H154,2)</f>
        <v>0</v>
      </c>
      <c r="K154" s="221" t="s">
        <v>1</v>
      </c>
      <c r="L154" s="39"/>
      <c r="M154" s="226" t="s">
        <v>1</v>
      </c>
      <c r="N154" s="227" t="s">
        <v>40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152</v>
      </c>
      <c r="AT154" s="230" t="s">
        <v>147</v>
      </c>
      <c r="AU154" s="230" t="s">
        <v>85</v>
      </c>
      <c r="AY154" s="13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83</v>
      </c>
      <c r="BK154" s="231">
        <f>ROUND(I154*H154,2)</f>
        <v>0</v>
      </c>
      <c r="BL154" s="13" t="s">
        <v>152</v>
      </c>
      <c r="BM154" s="230" t="s">
        <v>1260</v>
      </c>
    </row>
    <row r="155" spans="2:65" s="1" customFormat="1" ht="16.5" customHeight="1">
      <c r="B155" s="34"/>
      <c r="C155" s="219" t="s">
        <v>1108</v>
      </c>
      <c r="D155" s="219" t="s">
        <v>147</v>
      </c>
      <c r="E155" s="220" t="s">
        <v>802</v>
      </c>
      <c r="F155" s="221" t="s">
        <v>1261</v>
      </c>
      <c r="G155" s="222" t="s">
        <v>214</v>
      </c>
      <c r="H155" s="223">
        <v>12</v>
      </c>
      <c r="I155" s="224"/>
      <c r="J155" s="225">
        <f>ROUND(I155*H155,2)</f>
        <v>0</v>
      </c>
      <c r="K155" s="221" t="s">
        <v>1</v>
      </c>
      <c r="L155" s="39"/>
      <c r="M155" s="226" t="s">
        <v>1</v>
      </c>
      <c r="N155" s="227" t="s">
        <v>40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152</v>
      </c>
      <c r="AT155" s="230" t="s">
        <v>147</v>
      </c>
      <c r="AU155" s="230" t="s">
        <v>85</v>
      </c>
      <c r="AY155" s="13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83</v>
      </c>
      <c r="BK155" s="231">
        <f>ROUND(I155*H155,2)</f>
        <v>0</v>
      </c>
      <c r="BL155" s="13" t="s">
        <v>152</v>
      </c>
      <c r="BM155" s="230" t="s">
        <v>1262</v>
      </c>
    </row>
    <row r="156" spans="2:65" s="1" customFormat="1" ht="24" customHeight="1">
      <c r="B156" s="34"/>
      <c r="C156" s="219" t="s">
        <v>501</v>
      </c>
      <c r="D156" s="219" t="s">
        <v>147</v>
      </c>
      <c r="E156" s="220" t="s">
        <v>588</v>
      </c>
      <c r="F156" s="221" t="s">
        <v>589</v>
      </c>
      <c r="G156" s="222" t="s">
        <v>150</v>
      </c>
      <c r="H156" s="223">
        <v>19</v>
      </c>
      <c r="I156" s="224"/>
      <c r="J156" s="225">
        <f>ROUND(I156*H156,2)</f>
        <v>0</v>
      </c>
      <c r="K156" s="221" t="s">
        <v>151</v>
      </c>
      <c r="L156" s="39"/>
      <c r="M156" s="226" t="s">
        <v>1</v>
      </c>
      <c r="N156" s="227" t="s">
        <v>40</v>
      </c>
      <c r="O156" s="82"/>
      <c r="P156" s="228">
        <f>O156*H156</f>
        <v>0</v>
      </c>
      <c r="Q156" s="228">
        <v>0.00091</v>
      </c>
      <c r="R156" s="228">
        <f>Q156*H156</f>
        <v>0.01729</v>
      </c>
      <c r="S156" s="228">
        <v>0</v>
      </c>
      <c r="T156" s="229">
        <f>S156*H156</f>
        <v>0</v>
      </c>
      <c r="AR156" s="230" t="s">
        <v>152</v>
      </c>
      <c r="AT156" s="230" t="s">
        <v>147</v>
      </c>
      <c r="AU156" s="230" t="s">
        <v>85</v>
      </c>
      <c r="AY156" s="13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83</v>
      </c>
      <c r="BK156" s="231">
        <f>ROUND(I156*H156,2)</f>
        <v>0</v>
      </c>
      <c r="BL156" s="13" t="s">
        <v>152</v>
      </c>
      <c r="BM156" s="230" t="s">
        <v>1263</v>
      </c>
    </row>
    <row r="157" spans="2:65" s="1" customFormat="1" ht="24" customHeight="1">
      <c r="B157" s="34"/>
      <c r="C157" s="219" t="s">
        <v>256</v>
      </c>
      <c r="D157" s="219" t="s">
        <v>147</v>
      </c>
      <c r="E157" s="220" t="s">
        <v>595</v>
      </c>
      <c r="F157" s="221" t="s">
        <v>596</v>
      </c>
      <c r="G157" s="222" t="s">
        <v>150</v>
      </c>
      <c r="H157" s="223">
        <v>18</v>
      </c>
      <c r="I157" s="224"/>
      <c r="J157" s="225">
        <f>ROUND(I157*H157,2)</f>
        <v>0</v>
      </c>
      <c r="K157" s="221" t="s">
        <v>151</v>
      </c>
      <c r="L157" s="39"/>
      <c r="M157" s="226" t="s">
        <v>1</v>
      </c>
      <c r="N157" s="227" t="s">
        <v>40</v>
      </c>
      <c r="O157" s="82"/>
      <c r="P157" s="228">
        <f>O157*H157</f>
        <v>0</v>
      </c>
      <c r="Q157" s="228">
        <v>0.00261</v>
      </c>
      <c r="R157" s="228">
        <f>Q157*H157</f>
        <v>0.04698</v>
      </c>
      <c r="S157" s="228">
        <v>0</v>
      </c>
      <c r="T157" s="229">
        <f>S157*H157</f>
        <v>0</v>
      </c>
      <c r="AR157" s="230" t="s">
        <v>152</v>
      </c>
      <c r="AT157" s="230" t="s">
        <v>147</v>
      </c>
      <c r="AU157" s="230" t="s">
        <v>85</v>
      </c>
      <c r="AY157" s="13" t="s">
        <v>144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83</v>
      </c>
      <c r="BK157" s="231">
        <f>ROUND(I157*H157,2)</f>
        <v>0</v>
      </c>
      <c r="BL157" s="13" t="s">
        <v>152</v>
      </c>
      <c r="BM157" s="230" t="s">
        <v>1264</v>
      </c>
    </row>
    <row r="158" spans="2:65" s="1" customFormat="1" ht="24" customHeight="1">
      <c r="B158" s="34"/>
      <c r="C158" s="219" t="s">
        <v>309</v>
      </c>
      <c r="D158" s="219" t="s">
        <v>147</v>
      </c>
      <c r="E158" s="220" t="s">
        <v>1002</v>
      </c>
      <c r="F158" s="221" t="s">
        <v>1003</v>
      </c>
      <c r="G158" s="222" t="s">
        <v>150</v>
      </c>
      <c r="H158" s="223">
        <v>18</v>
      </c>
      <c r="I158" s="224"/>
      <c r="J158" s="225">
        <f>ROUND(I158*H158,2)</f>
        <v>0</v>
      </c>
      <c r="K158" s="221" t="s">
        <v>151</v>
      </c>
      <c r="L158" s="39"/>
      <c r="M158" s="226" t="s">
        <v>1</v>
      </c>
      <c r="N158" s="227" t="s">
        <v>40</v>
      </c>
      <c r="O158" s="82"/>
      <c r="P158" s="228">
        <f>O158*H158</f>
        <v>0</v>
      </c>
      <c r="Q158" s="228">
        <v>0.00352</v>
      </c>
      <c r="R158" s="228">
        <f>Q158*H158</f>
        <v>0.06336</v>
      </c>
      <c r="S158" s="228">
        <v>0</v>
      </c>
      <c r="T158" s="229">
        <f>S158*H158</f>
        <v>0</v>
      </c>
      <c r="AR158" s="230" t="s">
        <v>152</v>
      </c>
      <c r="AT158" s="230" t="s">
        <v>147</v>
      </c>
      <c r="AU158" s="230" t="s">
        <v>85</v>
      </c>
      <c r="AY158" s="13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83</v>
      </c>
      <c r="BK158" s="231">
        <f>ROUND(I158*H158,2)</f>
        <v>0</v>
      </c>
      <c r="BL158" s="13" t="s">
        <v>152</v>
      </c>
      <c r="BM158" s="230" t="s">
        <v>1265</v>
      </c>
    </row>
    <row r="159" spans="2:65" s="1" customFormat="1" ht="24" customHeight="1">
      <c r="B159" s="34"/>
      <c r="C159" s="219" t="s">
        <v>303</v>
      </c>
      <c r="D159" s="219" t="s">
        <v>147</v>
      </c>
      <c r="E159" s="220" t="s">
        <v>1266</v>
      </c>
      <c r="F159" s="221" t="s">
        <v>1267</v>
      </c>
      <c r="G159" s="222" t="s">
        <v>150</v>
      </c>
      <c r="H159" s="223">
        <v>31</v>
      </c>
      <c r="I159" s="224"/>
      <c r="J159" s="225">
        <f>ROUND(I159*H159,2)</f>
        <v>0</v>
      </c>
      <c r="K159" s="221" t="s">
        <v>151</v>
      </c>
      <c r="L159" s="39"/>
      <c r="M159" s="226" t="s">
        <v>1</v>
      </c>
      <c r="N159" s="227" t="s">
        <v>40</v>
      </c>
      <c r="O159" s="82"/>
      <c r="P159" s="228">
        <f>O159*H159</f>
        <v>0</v>
      </c>
      <c r="Q159" s="228">
        <v>0.00448</v>
      </c>
      <c r="R159" s="228">
        <f>Q159*H159</f>
        <v>0.13887999999999998</v>
      </c>
      <c r="S159" s="228">
        <v>0</v>
      </c>
      <c r="T159" s="229">
        <f>S159*H159</f>
        <v>0</v>
      </c>
      <c r="AR159" s="230" t="s">
        <v>152</v>
      </c>
      <c r="AT159" s="230" t="s">
        <v>147</v>
      </c>
      <c r="AU159" s="230" t="s">
        <v>85</v>
      </c>
      <c r="AY159" s="13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83</v>
      </c>
      <c r="BK159" s="231">
        <f>ROUND(I159*H159,2)</f>
        <v>0</v>
      </c>
      <c r="BL159" s="13" t="s">
        <v>152</v>
      </c>
      <c r="BM159" s="230" t="s">
        <v>1268</v>
      </c>
    </row>
    <row r="160" spans="2:65" s="1" customFormat="1" ht="24" customHeight="1">
      <c r="B160" s="34"/>
      <c r="C160" s="219" t="s">
        <v>867</v>
      </c>
      <c r="D160" s="219" t="s">
        <v>147</v>
      </c>
      <c r="E160" s="220" t="s">
        <v>1269</v>
      </c>
      <c r="F160" s="221" t="s">
        <v>1270</v>
      </c>
      <c r="G160" s="222" t="s">
        <v>678</v>
      </c>
      <c r="H160" s="223">
        <v>1</v>
      </c>
      <c r="I160" s="224"/>
      <c r="J160" s="225">
        <f>ROUND(I160*H160,2)</f>
        <v>0</v>
      </c>
      <c r="K160" s="221" t="s">
        <v>151</v>
      </c>
      <c r="L160" s="39"/>
      <c r="M160" s="226" t="s">
        <v>1</v>
      </c>
      <c r="N160" s="227" t="s">
        <v>40</v>
      </c>
      <c r="O160" s="82"/>
      <c r="P160" s="228">
        <f>O160*H160</f>
        <v>0</v>
      </c>
      <c r="Q160" s="228">
        <v>0.02372</v>
      </c>
      <c r="R160" s="228">
        <f>Q160*H160</f>
        <v>0.02372</v>
      </c>
      <c r="S160" s="228">
        <v>0</v>
      </c>
      <c r="T160" s="229">
        <f>S160*H160</f>
        <v>0</v>
      </c>
      <c r="AR160" s="230" t="s">
        <v>152</v>
      </c>
      <c r="AT160" s="230" t="s">
        <v>147</v>
      </c>
      <c r="AU160" s="230" t="s">
        <v>85</v>
      </c>
      <c r="AY160" s="13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83</v>
      </c>
      <c r="BK160" s="231">
        <f>ROUND(I160*H160,2)</f>
        <v>0</v>
      </c>
      <c r="BL160" s="13" t="s">
        <v>152</v>
      </c>
      <c r="BM160" s="230" t="s">
        <v>1271</v>
      </c>
    </row>
    <row r="161" spans="2:65" s="1" customFormat="1" ht="24" customHeight="1">
      <c r="B161" s="34"/>
      <c r="C161" s="219" t="s">
        <v>925</v>
      </c>
      <c r="D161" s="219" t="s">
        <v>147</v>
      </c>
      <c r="E161" s="220" t="s">
        <v>1272</v>
      </c>
      <c r="F161" s="221" t="s">
        <v>1273</v>
      </c>
      <c r="G161" s="222" t="s">
        <v>678</v>
      </c>
      <c r="H161" s="223">
        <v>1</v>
      </c>
      <c r="I161" s="224"/>
      <c r="J161" s="225">
        <f>ROUND(I161*H161,2)</f>
        <v>0</v>
      </c>
      <c r="K161" s="221" t="s">
        <v>151</v>
      </c>
      <c r="L161" s="39"/>
      <c r="M161" s="226" t="s">
        <v>1</v>
      </c>
      <c r="N161" s="227" t="s">
        <v>40</v>
      </c>
      <c r="O161" s="82"/>
      <c r="P161" s="228">
        <f>O161*H161</f>
        <v>0</v>
      </c>
      <c r="Q161" s="228">
        <v>0.02819</v>
      </c>
      <c r="R161" s="228">
        <f>Q161*H161</f>
        <v>0.02819</v>
      </c>
      <c r="S161" s="228">
        <v>0</v>
      </c>
      <c r="T161" s="229">
        <f>S161*H161</f>
        <v>0</v>
      </c>
      <c r="AR161" s="230" t="s">
        <v>152</v>
      </c>
      <c r="AT161" s="230" t="s">
        <v>147</v>
      </c>
      <c r="AU161" s="230" t="s">
        <v>85</v>
      </c>
      <c r="AY161" s="13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83</v>
      </c>
      <c r="BK161" s="231">
        <f>ROUND(I161*H161,2)</f>
        <v>0</v>
      </c>
      <c r="BL161" s="13" t="s">
        <v>152</v>
      </c>
      <c r="BM161" s="230" t="s">
        <v>1274</v>
      </c>
    </row>
    <row r="162" spans="2:65" s="1" customFormat="1" ht="24" customHeight="1">
      <c r="B162" s="34"/>
      <c r="C162" s="219" t="s">
        <v>828</v>
      </c>
      <c r="D162" s="219" t="s">
        <v>147</v>
      </c>
      <c r="E162" s="220" t="s">
        <v>1025</v>
      </c>
      <c r="F162" s="221" t="s">
        <v>1026</v>
      </c>
      <c r="G162" s="222" t="s">
        <v>214</v>
      </c>
      <c r="H162" s="223">
        <v>1</v>
      </c>
      <c r="I162" s="224"/>
      <c r="J162" s="225">
        <f>ROUND(I162*H162,2)</f>
        <v>0</v>
      </c>
      <c r="K162" s="221" t="s">
        <v>151</v>
      </c>
      <c r="L162" s="39"/>
      <c r="M162" s="226" t="s">
        <v>1</v>
      </c>
      <c r="N162" s="227" t="s">
        <v>40</v>
      </c>
      <c r="O162" s="82"/>
      <c r="P162" s="228">
        <f>O162*H162</f>
        <v>0</v>
      </c>
      <c r="Q162" s="228">
        <v>0.00973</v>
      </c>
      <c r="R162" s="228">
        <f>Q162*H162</f>
        <v>0.00973</v>
      </c>
      <c r="S162" s="228">
        <v>0</v>
      </c>
      <c r="T162" s="229">
        <f>S162*H162</f>
        <v>0</v>
      </c>
      <c r="AR162" s="230" t="s">
        <v>152</v>
      </c>
      <c r="AT162" s="230" t="s">
        <v>147</v>
      </c>
      <c r="AU162" s="230" t="s">
        <v>85</v>
      </c>
      <c r="AY162" s="13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83</v>
      </c>
      <c r="BK162" s="231">
        <f>ROUND(I162*H162,2)</f>
        <v>0</v>
      </c>
      <c r="BL162" s="13" t="s">
        <v>152</v>
      </c>
      <c r="BM162" s="230" t="s">
        <v>1275</v>
      </c>
    </row>
    <row r="163" spans="2:65" s="1" customFormat="1" ht="24" customHeight="1">
      <c r="B163" s="34"/>
      <c r="C163" s="219" t="s">
        <v>832</v>
      </c>
      <c r="D163" s="219" t="s">
        <v>147</v>
      </c>
      <c r="E163" s="220" t="s">
        <v>1276</v>
      </c>
      <c r="F163" s="221" t="s">
        <v>1277</v>
      </c>
      <c r="G163" s="222" t="s">
        <v>214</v>
      </c>
      <c r="H163" s="223">
        <v>1</v>
      </c>
      <c r="I163" s="224"/>
      <c r="J163" s="225">
        <f>ROUND(I163*H163,2)</f>
        <v>0</v>
      </c>
      <c r="K163" s="221" t="s">
        <v>151</v>
      </c>
      <c r="L163" s="39"/>
      <c r="M163" s="226" t="s">
        <v>1</v>
      </c>
      <c r="N163" s="227" t="s">
        <v>40</v>
      </c>
      <c r="O163" s="82"/>
      <c r="P163" s="228">
        <f>O163*H163</f>
        <v>0</v>
      </c>
      <c r="Q163" s="228">
        <v>0.0104</v>
      </c>
      <c r="R163" s="228">
        <f>Q163*H163</f>
        <v>0.0104</v>
      </c>
      <c r="S163" s="228">
        <v>0</v>
      </c>
      <c r="T163" s="229">
        <f>S163*H163</f>
        <v>0</v>
      </c>
      <c r="AR163" s="230" t="s">
        <v>152</v>
      </c>
      <c r="AT163" s="230" t="s">
        <v>147</v>
      </c>
      <c r="AU163" s="230" t="s">
        <v>85</v>
      </c>
      <c r="AY163" s="13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83</v>
      </c>
      <c r="BK163" s="231">
        <f>ROUND(I163*H163,2)</f>
        <v>0</v>
      </c>
      <c r="BL163" s="13" t="s">
        <v>152</v>
      </c>
      <c r="BM163" s="230" t="s">
        <v>1278</v>
      </c>
    </row>
    <row r="164" spans="2:65" s="1" customFormat="1" ht="24" customHeight="1">
      <c r="B164" s="34"/>
      <c r="C164" s="219" t="s">
        <v>869</v>
      </c>
      <c r="D164" s="219" t="s">
        <v>147</v>
      </c>
      <c r="E164" s="220" t="s">
        <v>223</v>
      </c>
      <c r="F164" s="221" t="s">
        <v>224</v>
      </c>
      <c r="G164" s="222" t="s">
        <v>214</v>
      </c>
      <c r="H164" s="223">
        <v>2</v>
      </c>
      <c r="I164" s="224"/>
      <c r="J164" s="225">
        <f>ROUND(I164*H164,2)</f>
        <v>0</v>
      </c>
      <c r="K164" s="221" t="s">
        <v>151</v>
      </c>
      <c r="L164" s="39"/>
      <c r="M164" s="226" t="s">
        <v>1</v>
      </c>
      <c r="N164" s="227" t="s">
        <v>40</v>
      </c>
      <c r="O164" s="82"/>
      <c r="P164" s="228">
        <f>O164*H164</f>
        <v>0</v>
      </c>
      <c r="Q164" s="228">
        <v>0.00022</v>
      </c>
      <c r="R164" s="228">
        <f>Q164*H164</f>
        <v>0.00044</v>
      </c>
      <c r="S164" s="228">
        <v>0</v>
      </c>
      <c r="T164" s="229">
        <f>S164*H164</f>
        <v>0</v>
      </c>
      <c r="AR164" s="230" t="s">
        <v>152</v>
      </c>
      <c r="AT164" s="230" t="s">
        <v>147</v>
      </c>
      <c r="AU164" s="230" t="s">
        <v>85</v>
      </c>
      <c r="AY164" s="13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3" t="s">
        <v>83</v>
      </c>
      <c r="BK164" s="231">
        <f>ROUND(I164*H164,2)</f>
        <v>0</v>
      </c>
      <c r="BL164" s="13" t="s">
        <v>152</v>
      </c>
      <c r="BM164" s="230" t="s">
        <v>1279</v>
      </c>
    </row>
    <row r="165" spans="2:65" s="1" customFormat="1" ht="24" customHeight="1">
      <c r="B165" s="34"/>
      <c r="C165" s="219" t="s">
        <v>838</v>
      </c>
      <c r="D165" s="219" t="s">
        <v>147</v>
      </c>
      <c r="E165" s="220" t="s">
        <v>1031</v>
      </c>
      <c r="F165" s="221" t="s">
        <v>1032</v>
      </c>
      <c r="G165" s="222" t="s">
        <v>214</v>
      </c>
      <c r="H165" s="223">
        <v>2</v>
      </c>
      <c r="I165" s="224"/>
      <c r="J165" s="225">
        <f>ROUND(I165*H165,2)</f>
        <v>0</v>
      </c>
      <c r="K165" s="221" t="s">
        <v>151</v>
      </c>
      <c r="L165" s="39"/>
      <c r="M165" s="226" t="s">
        <v>1</v>
      </c>
      <c r="N165" s="227" t="s">
        <v>40</v>
      </c>
      <c r="O165" s="82"/>
      <c r="P165" s="228">
        <f>O165*H165</f>
        <v>0</v>
      </c>
      <c r="Q165" s="228">
        <v>2E-05</v>
      </c>
      <c r="R165" s="228">
        <f>Q165*H165</f>
        <v>4E-05</v>
      </c>
      <c r="S165" s="228">
        <v>0</v>
      </c>
      <c r="T165" s="229">
        <f>S165*H165</f>
        <v>0</v>
      </c>
      <c r="AR165" s="230" t="s">
        <v>152</v>
      </c>
      <c r="AT165" s="230" t="s">
        <v>147</v>
      </c>
      <c r="AU165" s="230" t="s">
        <v>85</v>
      </c>
      <c r="AY165" s="13" t="s">
        <v>144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3" t="s">
        <v>83</v>
      </c>
      <c r="BK165" s="231">
        <f>ROUND(I165*H165,2)</f>
        <v>0</v>
      </c>
      <c r="BL165" s="13" t="s">
        <v>152</v>
      </c>
      <c r="BM165" s="230" t="s">
        <v>1280</v>
      </c>
    </row>
    <row r="166" spans="2:65" s="1" customFormat="1" ht="24" customHeight="1">
      <c r="B166" s="34"/>
      <c r="C166" s="219" t="s">
        <v>932</v>
      </c>
      <c r="D166" s="219" t="s">
        <v>147</v>
      </c>
      <c r="E166" s="220" t="s">
        <v>599</v>
      </c>
      <c r="F166" s="221" t="s">
        <v>600</v>
      </c>
      <c r="G166" s="222" t="s">
        <v>214</v>
      </c>
      <c r="H166" s="223">
        <v>2</v>
      </c>
      <c r="I166" s="224"/>
      <c r="J166" s="225">
        <f>ROUND(I166*H166,2)</f>
        <v>0</v>
      </c>
      <c r="K166" s="221" t="s">
        <v>151</v>
      </c>
      <c r="L166" s="39"/>
      <c r="M166" s="226" t="s">
        <v>1</v>
      </c>
      <c r="N166" s="227" t="s">
        <v>40</v>
      </c>
      <c r="O166" s="82"/>
      <c r="P166" s="228">
        <f>O166*H166</f>
        <v>0</v>
      </c>
      <c r="Q166" s="228">
        <v>0.00076</v>
      </c>
      <c r="R166" s="228">
        <f>Q166*H166</f>
        <v>0.00152</v>
      </c>
      <c r="S166" s="228">
        <v>0</v>
      </c>
      <c r="T166" s="229">
        <f>S166*H166</f>
        <v>0</v>
      </c>
      <c r="AR166" s="230" t="s">
        <v>152</v>
      </c>
      <c r="AT166" s="230" t="s">
        <v>147</v>
      </c>
      <c r="AU166" s="230" t="s">
        <v>85</v>
      </c>
      <c r="AY166" s="13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3" t="s">
        <v>83</v>
      </c>
      <c r="BK166" s="231">
        <f>ROUND(I166*H166,2)</f>
        <v>0</v>
      </c>
      <c r="BL166" s="13" t="s">
        <v>152</v>
      </c>
      <c r="BM166" s="230" t="s">
        <v>1281</v>
      </c>
    </row>
    <row r="167" spans="2:65" s="1" customFormat="1" ht="16.5" customHeight="1">
      <c r="B167" s="34"/>
      <c r="C167" s="219" t="s">
        <v>836</v>
      </c>
      <c r="D167" s="219" t="s">
        <v>147</v>
      </c>
      <c r="E167" s="220" t="s">
        <v>603</v>
      </c>
      <c r="F167" s="221" t="s">
        <v>408</v>
      </c>
      <c r="G167" s="222" t="s">
        <v>214</v>
      </c>
      <c r="H167" s="223">
        <v>2</v>
      </c>
      <c r="I167" s="224"/>
      <c r="J167" s="225">
        <f>ROUND(I167*H167,2)</f>
        <v>0</v>
      </c>
      <c r="K167" s="221" t="s">
        <v>151</v>
      </c>
      <c r="L167" s="39"/>
      <c r="M167" s="226" t="s">
        <v>1</v>
      </c>
      <c r="N167" s="227" t="s">
        <v>40</v>
      </c>
      <c r="O167" s="82"/>
      <c r="P167" s="228">
        <f>O167*H167</f>
        <v>0</v>
      </c>
      <c r="Q167" s="228">
        <v>0.00168</v>
      </c>
      <c r="R167" s="228">
        <f>Q167*H167</f>
        <v>0.00336</v>
      </c>
      <c r="S167" s="228">
        <v>0</v>
      </c>
      <c r="T167" s="229">
        <f>S167*H167</f>
        <v>0</v>
      </c>
      <c r="AR167" s="230" t="s">
        <v>152</v>
      </c>
      <c r="AT167" s="230" t="s">
        <v>147</v>
      </c>
      <c r="AU167" s="230" t="s">
        <v>85</v>
      </c>
      <c r="AY167" s="13" t="s">
        <v>144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3" t="s">
        <v>83</v>
      </c>
      <c r="BK167" s="231">
        <f>ROUND(I167*H167,2)</f>
        <v>0</v>
      </c>
      <c r="BL167" s="13" t="s">
        <v>152</v>
      </c>
      <c r="BM167" s="230" t="s">
        <v>1282</v>
      </c>
    </row>
    <row r="168" spans="2:65" s="1" customFormat="1" ht="24" customHeight="1">
      <c r="B168" s="34"/>
      <c r="C168" s="219" t="s">
        <v>260</v>
      </c>
      <c r="D168" s="219" t="s">
        <v>147</v>
      </c>
      <c r="E168" s="220" t="s">
        <v>606</v>
      </c>
      <c r="F168" s="221" t="s">
        <v>607</v>
      </c>
      <c r="G168" s="222" t="s">
        <v>214</v>
      </c>
      <c r="H168" s="223">
        <v>4</v>
      </c>
      <c r="I168" s="224"/>
      <c r="J168" s="225">
        <f>ROUND(I168*H168,2)</f>
        <v>0</v>
      </c>
      <c r="K168" s="221" t="s">
        <v>151</v>
      </c>
      <c r="L168" s="39"/>
      <c r="M168" s="226" t="s">
        <v>1</v>
      </c>
      <c r="N168" s="227" t="s">
        <v>40</v>
      </c>
      <c r="O168" s="82"/>
      <c r="P168" s="228">
        <f>O168*H168</f>
        <v>0</v>
      </c>
      <c r="Q168" s="228">
        <v>0.0004</v>
      </c>
      <c r="R168" s="228">
        <f>Q168*H168</f>
        <v>0.0016</v>
      </c>
      <c r="S168" s="228">
        <v>0</v>
      </c>
      <c r="T168" s="229">
        <f>S168*H168</f>
        <v>0</v>
      </c>
      <c r="AR168" s="230" t="s">
        <v>152</v>
      </c>
      <c r="AT168" s="230" t="s">
        <v>147</v>
      </c>
      <c r="AU168" s="230" t="s">
        <v>85</v>
      </c>
      <c r="AY168" s="13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3" t="s">
        <v>83</v>
      </c>
      <c r="BK168" s="231">
        <f>ROUND(I168*H168,2)</f>
        <v>0</v>
      </c>
      <c r="BL168" s="13" t="s">
        <v>152</v>
      </c>
      <c r="BM168" s="230" t="s">
        <v>1283</v>
      </c>
    </row>
    <row r="169" spans="2:65" s="1" customFormat="1" ht="24" customHeight="1">
      <c r="B169" s="34"/>
      <c r="C169" s="219" t="s">
        <v>268</v>
      </c>
      <c r="D169" s="219" t="s">
        <v>147</v>
      </c>
      <c r="E169" s="220" t="s">
        <v>227</v>
      </c>
      <c r="F169" s="221" t="s">
        <v>228</v>
      </c>
      <c r="G169" s="222" t="s">
        <v>214</v>
      </c>
      <c r="H169" s="223">
        <v>2</v>
      </c>
      <c r="I169" s="224"/>
      <c r="J169" s="225">
        <f>ROUND(I169*H169,2)</f>
        <v>0</v>
      </c>
      <c r="K169" s="221" t="s">
        <v>151</v>
      </c>
      <c r="L169" s="39"/>
      <c r="M169" s="226" t="s">
        <v>1</v>
      </c>
      <c r="N169" s="227" t="s">
        <v>40</v>
      </c>
      <c r="O169" s="82"/>
      <c r="P169" s="228">
        <f>O169*H169</f>
        <v>0</v>
      </c>
      <c r="Q169" s="228">
        <v>0.00182</v>
      </c>
      <c r="R169" s="228">
        <f>Q169*H169</f>
        <v>0.00364</v>
      </c>
      <c r="S169" s="228">
        <v>0</v>
      </c>
      <c r="T169" s="229">
        <f>S169*H169</f>
        <v>0</v>
      </c>
      <c r="AR169" s="230" t="s">
        <v>152</v>
      </c>
      <c r="AT169" s="230" t="s">
        <v>147</v>
      </c>
      <c r="AU169" s="230" t="s">
        <v>85</v>
      </c>
      <c r="AY169" s="13" t="s">
        <v>144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3" t="s">
        <v>83</v>
      </c>
      <c r="BK169" s="231">
        <f>ROUND(I169*H169,2)</f>
        <v>0</v>
      </c>
      <c r="BL169" s="13" t="s">
        <v>152</v>
      </c>
      <c r="BM169" s="230" t="s">
        <v>1284</v>
      </c>
    </row>
    <row r="170" spans="2:65" s="1" customFormat="1" ht="16.5" customHeight="1">
      <c r="B170" s="34"/>
      <c r="C170" s="219" t="s">
        <v>272</v>
      </c>
      <c r="D170" s="219" t="s">
        <v>147</v>
      </c>
      <c r="E170" s="220" t="s">
        <v>615</v>
      </c>
      <c r="F170" s="221" t="s">
        <v>616</v>
      </c>
      <c r="G170" s="222" t="s">
        <v>214</v>
      </c>
      <c r="H170" s="223">
        <v>4</v>
      </c>
      <c r="I170" s="224"/>
      <c r="J170" s="225">
        <f>ROUND(I170*H170,2)</f>
        <v>0</v>
      </c>
      <c r="K170" s="221" t="s">
        <v>151</v>
      </c>
      <c r="L170" s="39"/>
      <c r="M170" s="226" t="s">
        <v>1</v>
      </c>
      <c r="N170" s="227" t="s">
        <v>40</v>
      </c>
      <c r="O170" s="82"/>
      <c r="P170" s="228">
        <f>O170*H170</f>
        <v>0</v>
      </c>
      <c r="Q170" s="228">
        <v>2E-05</v>
      </c>
      <c r="R170" s="228">
        <f>Q170*H170</f>
        <v>8E-05</v>
      </c>
      <c r="S170" s="228">
        <v>0</v>
      </c>
      <c r="T170" s="229">
        <f>S170*H170</f>
        <v>0</v>
      </c>
      <c r="AR170" s="230" t="s">
        <v>152</v>
      </c>
      <c r="AT170" s="230" t="s">
        <v>147</v>
      </c>
      <c r="AU170" s="230" t="s">
        <v>85</v>
      </c>
      <c r="AY170" s="13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3" t="s">
        <v>83</v>
      </c>
      <c r="BK170" s="231">
        <f>ROUND(I170*H170,2)</f>
        <v>0</v>
      </c>
      <c r="BL170" s="13" t="s">
        <v>152</v>
      </c>
      <c r="BM170" s="230" t="s">
        <v>1285</v>
      </c>
    </row>
    <row r="171" spans="2:65" s="1" customFormat="1" ht="16.5" customHeight="1">
      <c r="B171" s="34"/>
      <c r="C171" s="219" t="s">
        <v>280</v>
      </c>
      <c r="D171" s="219" t="s">
        <v>147</v>
      </c>
      <c r="E171" s="220" t="s">
        <v>243</v>
      </c>
      <c r="F171" s="221" t="s">
        <v>244</v>
      </c>
      <c r="G171" s="222" t="s">
        <v>214</v>
      </c>
      <c r="H171" s="223">
        <v>4</v>
      </c>
      <c r="I171" s="224"/>
      <c r="J171" s="225">
        <f>ROUND(I171*H171,2)</f>
        <v>0</v>
      </c>
      <c r="K171" s="221" t="s">
        <v>151</v>
      </c>
      <c r="L171" s="39"/>
      <c r="M171" s="226" t="s">
        <v>1</v>
      </c>
      <c r="N171" s="227" t="s">
        <v>40</v>
      </c>
      <c r="O171" s="82"/>
      <c r="P171" s="228">
        <f>O171*H171</f>
        <v>0</v>
      </c>
      <c r="Q171" s="228">
        <v>2E-05</v>
      </c>
      <c r="R171" s="228">
        <f>Q171*H171</f>
        <v>8E-05</v>
      </c>
      <c r="S171" s="228">
        <v>0</v>
      </c>
      <c r="T171" s="229">
        <f>S171*H171</f>
        <v>0</v>
      </c>
      <c r="AR171" s="230" t="s">
        <v>152</v>
      </c>
      <c r="AT171" s="230" t="s">
        <v>147</v>
      </c>
      <c r="AU171" s="230" t="s">
        <v>85</v>
      </c>
      <c r="AY171" s="13" t="s">
        <v>144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3" t="s">
        <v>83</v>
      </c>
      <c r="BK171" s="231">
        <f>ROUND(I171*H171,2)</f>
        <v>0</v>
      </c>
      <c r="BL171" s="13" t="s">
        <v>152</v>
      </c>
      <c r="BM171" s="230" t="s">
        <v>1286</v>
      </c>
    </row>
    <row r="172" spans="2:65" s="1" customFormat="1" ht="24" customHeight="1">
      <c r="B172" s="34"/>
      <c r="C172" s="219" t="s">
        <v>907</v>
      </c>
      <c r="D172" s="219" t="s">
        <v>147</v>
      </c>
      <c r="E172" s="220" t="s">
        <v>231</v>
      </c>
      <c r="F172" s="221" t="s">
        <v>232</v>
      </c>
      <c r="G172" s="222" t="s">
        <v>150</v>
      </c>
      <c r="H172" s="223">
        <v>37</v>
      </c>
      <c r="I172" s="224"/>
      <c r="J172" s="225">
        <f>ROUND(I172*H172,2)</f>
        <v>0</v>
      </c>
      <c r="K172" s="221" t="s">
        <v>151</v>
      </c>
      <c r="L172" s="39"/>
      <c r="M172" s="226" t="s">
        <v>1</v>
      </c>
      <c r="N172" s="227" t="s">
        <v>40</v>
      </c>
      <c r="O172" s="82"/>
      <c r="P172" s="228">
        <f>O172*H172</f>
        <v>0</v>
      </c>
      <c r="Q172" s="228">
        <v>0.00019</v>
      </c>
      <c r="R172" s="228">
        <f>Q172*H172</f>
        <v>0.007030000000000001</v>
      </c>
      <c r="S172" s="228">
        <v>0</v>
      </c>
      <c r="T172" s="229">
        <f>S172*H172</f>
        <v>0</v>
      </c>
      <c r="AR172" s="230" t="s">
        <v>152</v>
      </c>
      <c r="AT172" s="230" t="s">
        <v>147</v>
      </c>
      <c r="AU172" s="230" t="s">
        <v>85</v>
      </c>
      <c r="AY172" s="13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83</v>
      </c>
      <c r="BK172" s="231">
        <f>ROUND(I172*H172,2)</f>
        <v>0</v>
      </c>
      <c r="BL172" s="13" t="s">
        <v>152</v>
      </c>
      <c r="BM172" s="230" t="s">
        <v>1287</v>
      </c>
    </row>
    <row r="173" spans="2:65" s="1" customFormat="1" ht="24" customHeight="1">
      <c r="B173" s="34"/>
      <c r="C173" s="219" t="s">
        <v>905</v>
      </c>
      <c r="D173" s="219" t="s">
        <v>147</v>
      </c>
      <c r="E173" s="220" t="s">
        <v>1052</v>
      </c>
      <c r="F173" s="221" t="s">
        <v>1053</v>
      </c>
      <c r="G173" s="222" t="s">
        <v>150</v>
      </c>
      <c r="H173" s="223">
        <v>49</v>
      </c>
      <c r="I173" s="224"/>
      <c r="J173" s="225">
        <f>ROUND(I173*H173,2)</f>
        <v>0</v>
      </c>
      <c r="K173" s="221" t="s">
        <v>151</v>
      </c>
      <c r="L173" s="39"/>
      <c r="M173" s="226" t="s">
        <v>1</v>
      </c>
      <c r="N173" s="227" t="s">
        <v>40</v>
      </c>
      <c r="O173" s="82"/>
      <c r="P173" s="228">
        <f>O173*H173</f>
        <v>0</v>
      </c>
      <c r="Q173" s="228">
        <v>0.00035</v>
      </c>
      <c r="R173" s="228">
        <f>Q173*H173</f>
        <v>0.01715</v>
      </c>
      <c r="S173" s="228">
        <v>0</v>
      </c>
      <c r="T173" s="229">
        <f>S173*H173</f>
        <v>0</v>
      </c>
      <c r="AR173" s="230" t="s">
        <v>152</v>
      </c>
      <c r="AT173" s="230" t="s">
        <v>147</v>
      </c>
      <c r="AU173" s="230" t="s">
        <v>85</v>
      </c>
      <c r="AY173" s="13" t="s">
        <v>144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3" t="s">
        <v>83</v>
      </c>
      <c r="BK173" s="231">
        <f>ROUND(I173*H173,2)</f>
        <v>0</v>
      </c>
      <c r="BL173" s="13" t="s">
        <v>152</v>
      </c>
      <c r="BM173" s="230" t="s">
        <v>1288</v>
      </c>
    </row>
    <row r="174" spans="2:65" s="1" customFormat="1" ht="16.5" customHeight="1">
      <c r="B174" s="34"/>
      <c r="C174" s="219" t="s">
        <v>921</v>
      </c>
      <c r="D174" s="219" t="s">
        <v>147</v>
      </c>
      <c r="E174" s="220" t="s">
        <v>235</v>
      </c>
      <c r="F174" s="221" t="s">
        <v>236</v>
      </c>
      <c r="G174" s="222" t="s">
        <v>150</v>
      </c>
      <c r="H174" s="223">
        <v>83</v>
      </c>
      <c r="I174" s="224"/>
      <c r="J174" s="225">
        <f>ROUND(I174*H174,2)</f>
        <v>0</v>
      </c>
      <c r="K174" s="221" t="s">
        <v>151</v>
      </c>
      <c r="L174" s="39"/>
      <c r="M174" s="226" t="s">
        <v>1</v>
      </c>
      <c r="N174" s="227" t="s">
        <v>40</v>
      </c>
      <c r="O174" s="82"/>
      <c r="P174" s="228">
        <f>O174*H174</f>
        <v>0</v>
      </c>
      <c r="Q174" s="228">
        <v>1E-05</v>
      </c>
      <c r="R174" s="228">
        <f>Q174*H174</f>
        <v>0.0008300000000000001</v>
      </c>
      <c r="S174" s="228">
        <v>0</v>
      </c>
      <c r="T174" s="229">
        <f>S174*H174</f>
        <v>0</v>
      </c>
      <c r="AR174" s="230" t="s">
        <v>152</v>
      </c>
      <c r="AT174" s="230" t="s">
        <v>147</v>
      </c>
      <c r="AU174" s="230" t="s">
        <v>85</v>
      </c>
      <c r="AY174" s="13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83</v>
      </c>
      <c r="BK174" s="231">
        <f>ROUND(I174*H174,2)</f>
        <v>0</v>
      </c>
      <c r="BL174" s="13" t="s">
        <v>152</v>
      </c>
      <c r="BM174" s="230" t="s">
        <v>1289</v>
      </c>
    </row>
    <row r="175" spans="2:65" s="1" customFormat="1" ht="24" customHeight="1">
      <c r="B175" s="34"/>
      <c r="C175" s="219" t="s">
        <v>551</v>
      </c>
      <c r="D175" s="219" t="s">
        <v>147</v>
      </c>
      <c r="E175" s="220" t="s">
        <v>247</v>
      </c>
      <c r="F175" s="221" t="s">
        <v>626</v>
      </c>
      <c r="G175" s="222" t="s">
        <v>199</v>
      </c>
      <c r="H175" s="223">
        <v>0.374</v>
      </c>
      <c r="I175" s="224"/>
      <c r="J175" s="225">
        <f>ROUND(I175*H175,2)</f>
        <v>0</v>
      </c>
      <c r="K175" s="221" t="s">
        <v>151</v>
      </c>
      <c r="L175" s="39"/>
      <c r="M175" s="226" t="s">
        <v>1</v>
      </c>
      <c r="N175" s="227" t="s">
        <v>40</v>
      </c>
      <c r="O175" s="8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AR175" s="230" t="s">
        <v>152</v>
      </c>
      <c r="AT175" s="230" t="s">
        <v>147</v>
      </c>
      <c r="AU175" s="230" t="s">
        <v>85</v>
      </c>
      <c r="AY175" s="13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3" t="s">
        <v>83</v>
      </c>
      <c r="BK175" s="231">
        <f>ROUND(I175*H175,2)</f>
        <v>0</v>
      </c>
      <c r="BL175" s="13" t="s">
        <v>152</v>
      </c>
      <c r="BM175" s="230" t="s">
        <v>1290</v>
      </c>
    </row>
    <row r="176" spans="2:65" s="1" customFormat="1" ht="24" customHeight="1">
      <c r="B176" s="34"/>
      <c r="C176" s="219" t="s">
        <v>317</v>
      </c>
      <c r="D176" s="219" t="s">
        <v>147</v>
      </c>
      <c r="E176" s="220" t="s">
        <v>251</v>
      </c>
      <c r="F176" s="221" t="s">
        <v>252</v>
      </c>
      <c r="G176" s="222" t="s">
        <v>199</v>
      </c>
      <c r="H176" s="223">
        <v>0.374</v>
      </c>
      <c r="I176" s="224"/>
      <c r="J176" s="225">
        <f>ROUND(I176*H176,2)</f>
        <v>0</v>
      </c>
      <c r="K176" s="221" t="s">
        <v>151</v>
      </c>
      <c r="L176" s="39"/>
      <c r="M176" s="226" t="s">
        <v>1</v>
      </c>
      <c r="N176" s="227" t="s">
        <v>40</v>
      </c>
      <c r="O176" s="8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30" t="s">
        <v>152</v>
      </c>
      <c r="AT176" s="230" t="s">
        <v>147</v>
      </c>
      <c r="AU176" s="230" t="s">
        <v>85</v>
      </c>
      <c r="AY176" s="13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3" t="s">
        <v>83</v>
      </c>
      <c r="BK176" s="231">
        <f>ROUND(I176*H176,2)</f>
        <v>0</v>
      </c>
      <c r="BL176" s="13" t="s">
        <v>152</v>
      </c>
      <c r="BM176" s="230" t="s">
        <v>1291</v>
      </c>
    </row>
    <row r="177" spans="2:63" s="11" customFormat="1" ht="22.8" customHeight="1">
      <c r="B177" s="203"/>
      <c r="C177" s="204"/>
      <c r="D177" s="205" t="s">
        <v>74</v>
      </c>
      <c r="E177" s="217" t="s">
        <v>254</v>
      </c>
      <c r="F177" s="217" t="s">
        <v>255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SUM(P178:P199)</f>
        <v>0</v>
      </c>
      <c r="Q177" s="211"/>
      <c r="R177" s="212">
        <f>SUM(R178:R199)</f>
        <v>0.020689999999999997</v>
      </c>
      <c r="S177" s="211"/>
      <c r="T177" s="213">
        <f>SUM(T178:T199)</f>
        <v>6.37382</v>
      </c>
      <c r="AR177" s="214" t="s">
        <v>85</v>
      </c>
      <c r="AT177" s="215" t="s">
        <v>74</v>
      </c>
      <c r="AU177" s="215" t="s">
        <v>83</v>
      </c>
      <c r="AY177" s="214" t="s">
        <v>144</v>
      </c>
      <c r="BK177" s="216">
        <f>SUM(BK178:BK199)</f>
        <v>0</v>
      </c>
    </row>
    <row r="178" spans="2:65" s="1" customFormat="1" ht="24" customHeight="1">
      <c r="B178" s="34"/>
      <c r="C178" s="219" t="s">
        <v>329</v>
      </c>
      <c r="D178" s="219" t="s">
        <v>147</v>
      </c>
      <c r="E178" s="220" t="s">
        <v>257</v>
      </c>
      <c r="F178" s="221" t="s">
        <v>258</v>
      </c>
      <c r="G178" s="222" t="s">
        <v>150</v>
      </c>
      <c r="H178" s="223">
        <v>447</v>
      </c>
      <c r="I178" s="224"/>
      <c r="J178" s="225">
        <f>ROUND(I178*H178,2)</f>
        <v>0</v>
      </c>
      <c r="K178" s="221" t="s">
        <v>151</v>
      </c>
      <c r="L178" s="39"/>
      <c r="M178" s="226" t="s">
        <v>1</v>
      </c>
      <c r="N178" s="227" t="s">
        <v>40</v>
      </c>
      <c r="O178" s="82"/>
      <c r="P178" s="228">
        <f>O178*H178</f>
        <v>0</v>
      </c>
      <c r="Q178" s="228">
        <v>0</v>
      </c>
      <c r="R178" s="228">
        <f>Q178*H178</f>
        <v>0</v>
      </c>
      <c r="S178" s="228">
        <v>0.0053</v>
      </c>
      <c r="T178" s="229">
        <f>S178*H178</f>
        <v>2.3691</v>
      </c>
      <c r="AR178" s="230" t="s">
        <v>152</v>
      </c>
      <c r="AT178" s="230" t="s">
        <v>147</v>
      </c>
      <c r="AU178" s="230" t="s">
        <v>85</v>
      </c>
      <c r="AY178" s="13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3" t="s">
        <v>83</v>
      </c>
      <c r="BK178" s="231">
        <f>ROUND(I178*H178,2)</f>
        <v>0</v>
      </c>
      <c r="BL178" s="13" t="s">
        <v>152</v>
      </c>
      <c r="BM178" s="230" t="s">
        <v>1292</v>
      </c>
    </row>
    <row r="179" spans="2:65" s="1" customFormat="1" ht="16.5" customHeight="1">
      <c r="B179" s="34"/>
      <c r="C179" s="219" t="s">
        <v>333</v>
      </c>
      <c r="D179" s="219" t="s">
        <v>147</v>
      </c>
      <c r="E179" s="220" t="s">
        <v>261</v>
      </c>
      <c r="F179" s="221" t="s">
        <v>262</v>
      </c>
      <c r="G179" s="222" t="s">
        <v>150</v>
      </c>
      <c r="H179" s="223">
        <v>67</v>
      </c>
      <c r="I179" s="224"/>
      <c r="J179" s="225">
        <f>ROUND(I179*H179,2)</f>
        <v>0</v>
      </c>
      <c r="K179" s="221" t="s">
        <v>151</v>
      </c>
      <c r="L179" s="39"/>
      <c r="M179" s="226" t="s">
        <v>1</v>
      </c>
      <c r="N179" s="227" t="s">
        <v>40</v>
      </c>
      <c r="O179" s="82"/>
      <c r="P179" s="228">
        <f>O179*H179</f>
        <v>0</v>
      </c>
      <c r="Q179" s="228">
        <v>2E-05</v>
      </c>
      <c r="R179" s="228">
        <f>Q179*H179</f>
        <v>0.00134</v>
      </c>
      <c r="S179" s="228">
        <v>0.001</v>
      </c>
      <c r="T179" s="229">
        <f>S179*H179</f>
        <v>0.067</v>
      </c>
      <c r="AR179" s="230" t="s">
        <v>152</v>
      </c>
      <c r="AT179" s="230" t="s">
        <v>147</v>
      </c>
      <c r="AU179" s="230" t="s">
        <v>85</v>
      </c>
      <c r="AY179" s="13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3" t="s">
        <v>83</v>
      </c>
      <c r="BK179" s="231">
        <f>ROUND(I179*H179,2)</f>
        <v>0</v>
      </c>
      <c r="BL179" s="13" t="s">
        <v>152</v>
      </c>
      <c r="BM179" s="230" t="s">
        <v>1293</v>
      </c>
    </row>
    <row r="180" spans="2:65" s="1" customFormat="1" ht="16.5" customHeight="1">
      <c r="B180" s="34"/>
      <c r="C180" s="219" t="s">
        <v>336</v>
      </c>
      <c r="D180" s="219" t="s">
        <v>147</v>
      </c>
      <c r="E180" s="220" t="s">
        <v>265</v>
      </c>
      <c r="F180" s="221" t="s">
        <v>266</v>
      </c>
      <c r="G180" s="222" t="s">
        <v>150</v>
      </c>
      <c r="H180" s="223">
        <v>226</v>
      </c>
      <c r="I180" s="224"/>
      <c r="J180" s="225">
        <f>ROUND(I180*H180,2)</f>
        <v>0</v>
      </c>
      <c r="K180" s="221" t="s">
        <v>151</v>
      </c>
      <c r="L180" s="39"/>
      <c r="M180" s="226" t="s">
        <v>1</v>
      </c>
      <c r="N180" s="227" t="s">
        <v>40</v>
      </c>
      <c r="O180" s="82"/>
      <c r="P180" s="228">
        <f>O180*H180</f>
        <v>0</v>
      </c>
      <c r="Q180" s="228">
        <v>2E-05</v>
      </c>
      <c r="R180" s="228">
        <f>Q180*H180</f>
        <v>0.004520000000000001</v>
      </c>
      <c r="S180" s="228">
        <v>0.0032</v>
      </c>
      <c r="T180" s="229">
        <f>S180*H180</f>
        <v>0.7232000000000001</v>
      </c>
      <c r="AR180" s="230" t="s">
        <v>152</v>
      </c>
      <c r="AT180" s="230" t="s">
        <v>147</v>
      </c>
      <c r="AU180" s="230" t="s">
        <v>85</v>
      </c>
      <c r="AY180" s="13" t="s">
        <v>144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3" t="s">
        <v>83</v>
      </c>
      <c r="BK180" s="231">
        <f>ROUND(I180*H180,2)</f>
        <v>0</v>
      </c>
      <c r="BL180" s="13" t="s">
        <v>152</v>
      </c>
      <c r="BM180" s="230" t="s">
        <v>1294</v>
      </c>
    </row>
    <row r="181" spans="2:65" s="1" customFormat="1" ht="16.5" customHeight="1">
      <c r="B181" s="34"/>
      <c r="C181" s="219" t="s">
        <v>344</v>
      </c>
      <c r="D181" s="219" t="s">
        <v>147</v>
      </c>
      <c r="E181" s="220" t="s">
        <v>269</v>
      </c>
      <c r="F181" s="221" t="s">
        <v>270</v>
      </c>
      <c r="G181" s="222" t="s">
        <v>150</v>
      </c>
      <c r="H181" s="223">
        <v>51</v>
      </c>
      <c r="I181" s="224"/>
      <c r="J181" s="225">
        <f>ROUND(I181*H181,2)</f>
        <v>0</v>
      </c>
      <c r="K181" s="221" t="s">
        <v>151</v>
      </c>
      <c r="L181" s="39"/>
      <c r="M181" s="226" t="s">
        <v>1</v>
      </c>
      <c r="N181" s="227" t="s">
        <v>40</v>
      </c>
      <c r="O181" s="82"/>
      <c r="P181" s="228">
        <f>O181*H181</f>
        <v>0</v>
      </c>
      <c r="Q181" s="228">
        <v>5E-05</v>
      </c>
      <c r="R181" s="228">
        <f>Q181*H181</f>
        <v>0.00255</v>
      </c>
      <c r="S181" s="228">
        <v>0.00532</v>
      </c>
      <c r="T181" s="229">
        <f>S181*H181</f>
        <v>0.27132</v>
      </c>
      <c r="AR181" s="230" t="s">
        <v>152</v>
      </c>
      <c r="AT181" s="230" t="s">
        <v>147</v>
      </c>
      <c r="AU181" s="230" t="s">
        <v>85</v>
      </c>
      <c r="AY181" s="13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3" t="s">
        <v>83</v>
      </c>
      <c r="BK181" s="231">
        <f>ROUND(I181*H181,2)</f>
        <v>0</v>
      </c>
      <c r="BL181" s="13" t="s">
        <v>152</v>
      </c>
      <c r="BM181" s="230" t="s">
        <v>1295</v>
      </c>
    </row>
    <row r="182" spans="2:65" s="1" customFormat="1" ht="16.5" customHeight="1">
      <c r="B182" s="34"/>
      <c r="C182" s="219" t="s">
        <v>348</v>
      </c>
      <c r="D182" s="219" t="s">
        <v>147</v>
      </c>
      <c r="E182" s="220" t="s">
        <v>273</v>
      </c>
      <c r="F182" s="221" t="s">
        <v>274</v>
      </c>
      <c r="G182" s="222" t="s">
        <v>150</v>
      </c>
      <c r="H182" s="223">
        <v>18</v>
      </c>
      <c r="I182" s="224"/>
      <c r="J182" s="225">
        <f>ROUND(I182*H182,2)</f>
        <v>0</v>
      </c>
      <c r="K182" s="221" t="s">
        <v>151</v>
      </c>
      <c r="L182" s="39"/>
      <c r="M182" s="226" t="s">
        <v>1</v>
      </c>
      <c r="N182" s="227" t="s">
        <v>40</v>
      </c>
      <c r="O182" s="82"/>
      <c r="P182" s="228">
        <f>O182*H182</f>
        <v>0</v>
      </c>
      <c r="Q182" s="228">
        <v>6E-05</v>
      </c>
      <c r="R182" s="228">
        <f>Q182*H182</f>
        <v>0.00108</v>
      </c>
      <c r="S182" s="228">
        <v>0.00841</v>
      </c>
      <c r="T182" s="229">
        <f>S182*H182</f>
        <v>0.15138000000000001</v>
      </c>
      <c r="AR182" s="230" t="s">
        <v>152</v>
      </c>
      <c r="AT182" s="230" t="s">
        <v>147</v>
      </c>
      <c r="AU182" s="230" t="s">
        <v>85</v>
      </c>
      <c r="AY182" s="13" t="s">
        <v>144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3" t="s">
        <v>83</v>
      </c>
      <c r="BK182" s="231">
        <f>ROUND(I182*H182,2)</f>
        <v>0</v>
      </c>
      <c r="BL182" s="13" t="s">
        <v>152</v>
      </c>
      <c r="BM182" s="230" t="s">
        <v>1296</v>
      </c>
    </row>
    <row r="183" spans="2:65" s="1" customFormat="1" ht="16.5" customHeight="1">
      <c r="B183" s="34"/>
      <c r="C183" s="219" t="s">
        <v>675</v>
      </c>
      <c r="D183" s="219" t="s">
        <v>147</v>
      </c>
      <c r="E183" s="220" t="s">
        <v>1297</v>
      </c>
      <c r="F183" s="221" t="s">
        <v>1298</v>
      </c>
      <c r="G183" s="222" t="s">
        <v>150</v>
      </c>
      <c r="H183" s="223">
        <v>24</v>
      </c>
      <c r="I183" s="224"/>
      <c r="J183" s="225">
        <f>ROUND(I183*H183,2)</f>
        <v>0</v>
      </c>
      <c r="K183" s="221" t="s">
        <v>151</v>
      </c>
      <c r="L183" s="39"/>
      <c r="M183" s="226" t="s">
        <v>1</v>
      </c>
      <c r="N183" s="227" t="s">
        <v>40</v>
      </c>
      <c r="O183" s="82"/>
      <c r="P183" s="228">
        <f>O183*H183</f>
        <v>0</v>
      </c>
      <c r="Q183" s="228">
        <v>0.0001</v>
      </c>
      <c r="R183" s="228">
        <f>Q183*H183</f>
        <v>0.0024000000000000002</v>
      </c>
      <c r="S183" s="228">
        <v>0.01384</v>
      </c>
      <c r="T183" s="229">
        <f>S183*H183</f>
        <v>0.33216</v>
      </c>
      <c r="AR183" s="230" t="s">
        <v>152</v>
      </c>
      <c r="AT183" s="230" t="s">
        <v>147</v>
      </c>
      <c r="AU183" s="230" t="s">
        <v>85</v>
      </c>
      <c r="AY183" s="13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3" t="s">
        <v>83</v>
      </c>
      <c r="BK183" s="231">
        <f>ROUND(I183*H183,2)</f>
        <v>0</v>
      </c>
      <c r="BL183" s="13" t="s">
        <v>152</v>
      </c>
      <c r="BM183" s="230" t="s">
        <v>1299</v>
      </c>
    </row>
    <row r="184" spans="2:65" s="1" customFormat="1" ht="16.5" customHeight="1">
      <c r="B184" s="34"/>
      <c r="C184" s="219" t="s">
        <v>693</v>
      </c>
      <c r="D184" s="219" t="s">
        <v>147</v>
      </c>
      <c r="E184" s="220" t="s">
        <v>1300</v>
      </c>
      <c r="F184" s="221" t="s">
        <v>1301</v>
      </c>
      <c r="G184" s="222" t="s">
        <v>150</v>
      </c>
      <c r="H184" s="223">
        <v>61</v>
      </c>
      <c r="I184" s="224"/>
      <c r="J184" s="225">
        <f>ROUND(I184*H184,2)</f>
        <v>0</v>
      </c>
      <c r="K184" s="221" t="s">
        <v>151</v>
      </c>
      <c r="L184" s="39"/>
      <c r="M184" s="226" t="s">
        <v>1</v>
      </c>
      <c r="N184" s="227" t="s">
        <v>40</v>
      </c>
      <c r="O184" s="82"/>
      <c r="P184" s="228">
        <f>O184*H184</f>
        <v>0</v>
      </c>
      <c r="Q184" s="228">
        <v>0.00012</v>
      </c>
      <c r="R184" s="228">
        <f>Q184*H184</f>
        <v>0.00732</v>
      </c>
      <c r="S184" s="228">
        <v>0.02359</v>
      </c>
      <c r="T184" s="229">
        <f>S184*H184</f>
        <v>1.43899</v>
      </c>
      <c r="AR184" s="230" t="s">
        <v>152</v>
      </c>
      <c r="AT184" s="230" t="s">
        <v>147</v>
      </c>
      <c r="AU184" s="230" t="s">
        <v>85</v>
      </c>
      <c r="AY184" s="13" t="s">
        <v>144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3" t="s">
        <v>83</v>
      </c>
      <c r="BK184" s="231">
        <f>ROUND(I184*H184,2)</f>
        <v>0</v>
      </c>
      <c r="BL184" s="13" t="s">
        <v>152</v>
      </c>
      <c r="BM184" s="230" t="s">
        <v>1302</v>
      </c>
    </row>
    <row r="185" spans="2:65" s="1" customFormat="1" ht="24" customHeight="1">
      <c r="B185" s="34"/>
      <c r="C185" s="219" t="s">
        <v>712</v>
      </c>
      <c r="D185" s="219" t="s">
        <v>147</v>
      </c>
      <c r="E185" s="220" t="s">
        <v>277</v>
      </c>
      <c r="F185" s="221" t="s">
        <v>466</v>
      </c>
      <c r="G185" s="222" t="s">
        <v>214</v>
      </c>
      <c r="H185" s="223">
        <v>55</v>
      </c>
      <c r="I185" s="224"/>
      <c r="J185" s="225">
        <f>ROUND(I185*H185,2)</f>
        <v>0</v>
      </c>
      <c r="K185" s="221" t="s">
        <v>151</v>
      </c>
      <c r="L185" s="39"/>
      <c r="M185" s="226" t="s">
        <v>1</v>
      </c>
      <c r="N185" s="227" t="s">
        <v>40</v>
      </c>
      <c r="O185" s="82"/>
      <c r="P185" s="228">
        <f>O185*H185</f>
        <v>0</v>
      </c>
      <c r="Q185" s="228">
        <v>0</v>
      </c>
      <c r="R185" s="228">
        <f>Q185*H185</f>
        <v>0</v>
      </c>
      <c r="S185" s="228">
        <v>0.00014</v>
      </c>
      <c r="T185" s="229">
        <f>S185*H185</f>
        <v>0.007699999999999999</v>
      </c>
      <c r="AR185" s="230" t="s">
        <v>152</v>
      </c>
      <c r="AT185" s="230" t="s">
        <v>147</v>
      </c>
      <c r="AU185" s="230" t="s">
        <v>85</v>
      </c>
      <c r="AY185" s="13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3" t="s">
        <v>83</v>
      </c>
      <c r="BK185" s="231">
        <f>ROUND(I185*H185,2)</f>
        <v>0</v>
      </c>
      <c r="BL185" s="13" t="s">
        <v>152</v>
      </c>
      <c r="BM185" s="230" t="s">
        <v>1303</v>
      </c>
    </row>
    <row r="186" spans="2:65" s="1" customFormat="1" ht="24" customHeight="1">
      <c r="B186" s="34"/>
      <c r="C186" s="219" t="s">
        <v>683</v>
      </c>
      <c r="D186" s="219" t="s">
        <v>147</v>
      </c>
      <c r="E186" s="220" t="s">
        <v>1304</v>
      </c>
      <c r="F186" s="221" t="s">
        <v>1305</v>
      </c>
      <c r="G186" s="222" t="s">
        <v>214</v>
      </c>
      <c r="H186" s="223">
        <v>25</v>
      </c>
      <c r="I186" s="224"/>
      <c r="J186" s="225">
        <f>ROUND(I186*H186,2)</f>
        <v>0</v>
      </c>
      <c r="K186" s="221" t="s">
        <v>151</v>
      </c>
      <c r="L186" s="39"/>
      <c r="M186" s="226" t="s">
        <v>1</v>
      </c>
      <c r="N186" s="227" t="s">
        <v>40</v>
      </c>
      <c r="O186" s="82"/>
      <c r="P186" s="228">
        <f>O186*H186</f>
        <v>0</v>
      </c>
      <c r="Q186" s="228">
        <v>0</v>
      </c>
      <c r="R186" s="228">
        <f>Q186*H186</f>
        <v>0</v>
      </c>
      <c r="S186" s="228">
        <v>0.0009</v>
      </c>
      <c r="T186" s="229">
        <f>S186*H186</f>
        <v>0.0225</v>
      </c>
      <c r="AR186" s="230" t="s">
        <v>152</v>
      </c>
      <c r="AT186" s="230" t="s">
        <v>147</v>
      </c>
      <c r="AU186" s="230" t="s">
        <v>85</v>
      </c>
      <c r="AY186" s="13" t="s">
        <v>144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3" t="s">
        <v>83</v>
      </c>
      <c r="BK186" s="231">
        <f>ROUND(I186*H186,2)</f>
        <v>0</v>
      </c>
      <c r="BL186" s="13" t="s">
        <v>152</v>
      </c>
      <c r="BM186" s="230" t="s">
        <v>1306</v>
      </c>
    </row>
    <row r="187" spans="2:65" s="1" customFormat="1" ht="24" customHeight="1">
      <c r="B187" s="34"/>
      <c r="C187" s="219" t="s">
        <v>567</v>
      </c>
      <c r="D187" s="219" t="s">
        <v>147</v>
      </c>
      <c r="E187" s="220" t="s">
        <v>285</v>
      </c>
      <c r="F187" s="221" t="s">
        <v>286</v>
      </c>
      <c r="G187" s="222" t="s">
        <v>199</v>
      </c>
      <c r="H187" s="223">
        <v>1.5</v>
      </c>
      <c r="I187" s="224"/>
      <c r="J187" s="225">
        <f>ROUND(I187*H187,2)</f>
        <v>0</v>
      </c>
      <c r="K187" s="221" t="s">
        <v>151</v>
      </c>
      <c r="L187" s="39"/>
      <c r="M187" s="226" t="s">
        <v>1</v>
      </c>
      <c r="N187" s="227" t="s">
        <v>40</v>
      </c>
      <c r="O187" s="8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AR187" s="230" t="s">
        <v>152</v>
      </c>
      <c r="AT187" s="230" t="s">
        <v>147</v>
      </c>
      <c r="AU187" s="230" t="s">
        <v>85</v>
      </c>
      <c r="AY187" s="13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3" t="s">
        <v>83</v>
      </c>
      <c r="BK187" s="231">
        <f>ROUND(I187*H187,2)</f>
        <v>0</v>
      </c>
      <c r="BL187" s="13" t="s">
        <v>152</v>
      </c>
      <c r="BM187" s="230" t="s">
        <v>1307</v>
      </c>
    </row>
    <row r="188" spans="2:65" s="1" customFormat="1" ht="16.5" customHeight="1">
      <c r="B188" s="34"/>
      <c r="C188" s="219" t="s">
        <v>1308</v>
      </c>
      <c r="D188" s="219" t="s">
        <v>147</v>
      </c>
      <c r="E188" s="220" t="s">
        <v>1309</v>
      </c>
      <c r="F188" s="221" t="s">
        <v>1310</v>
      </c>
      <c r="G188" s="222" t="s">
        <v>150</v>
      </c>
      <c r="H188" s="223">
        <v>4</v>
      </c>
      <c r="I188" s="224"/>
      <c r="J188" s="225">
        <f>ROUND(I188*H188,2)</f>
        <v>0</v>
      </c>
      <c r="K188" s="221" t="s">
        <v>151</v>
      </c>
      <c r="L188" s="39"/>
      <c r="M188" s="226" t="s">
        <v>1</v>
      </c>
      <c r="N188" s="227" t="s">
        <v>40</v>
      </c>
      <c r="O188" s="82"/>
      <c r="P188" s="228">
        <f>O188*H188</f>
        <v>0</v>
      </c>
      <c r="Q188" s="228">
        <v>0</v>
      </c>
      <c r="R188" s="228">
        <f>Q188*H188</f>
        <v>0</v>
      </c>
      <c r="S188" s="228">
        <v>0.09358</v>
      </c>
      <c r="T188" s="229">
        <f>S188*H188</f>
        <v>0.37432</v>
      </c>
      <c r="AR188" s="230" t="s">
        <v>152</v>
      </c>
      <c r="AT188" s="230" t="s">
        <v>147</v>
      </c>
      <c r="AU188" s="230" t="s">
        <v>85</v>
      </c>
      <c r="AY188" s="13" t="s">
        <v>144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3" t="s">
        <v>83</v>
      </c>
      <c r="BK188" s="231">
        <f>ROUND(I188*H188,2)</f>
        <v>0</v>
      </c>
      <c r="BL188" s="13" t="s">
        <v>152</v>
      </c>
      <c r="BM188" s="230" t="s">
        <v>1311</v>
      </c>
    </row>
    <row r="189" spans="2:65" s="1" customFormat="1" ht="16.5" customHeight="1">
      <c r="B189" s="34"/>
      <c r="C189" s="219" t="s">
        <v>871</v>
      </c>
      <c r="D189" s="219" t="s">
        <v>147</v>
      </c>
      <c r="E189" s="220" t="s">
        <v>1312</v>
      </c>
      <c r="F189" s="221" t="s">
        <v>1313</v>
      </c>
      <c r="G189" s="222" t="s">
        <v>150</v>
      </c>
      <c r="H189" s="223">
        <v>4</v>
      </c>
      <c r="I189" s="224"/>
      <c r="J189" s="225">
        <f>ROUND(I189*H189,2)</f>
        <v>0</v>
      </c>
      <c r="K189" s="221" t="s">
        <v>1</v>
      </c>
      <c r="L189" s="39"/>
      <c r="M189" s="226" t="s">
        <v>1</v>
      </c>
      <c r="N189" s="227" t="s">
        <v>40</v>
      </c>
      <c r="O189" s="8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AR189" s="230" t="s">
        <v>152</v>
      </c>
      <c r="AT189" s="230" t="s">
        <v>147</v>
      </c>
      <c r="AU189" s="230" t="s">
        <v>85</v>
      </c>
      <c r="AY189" s="13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3" t="s">
        <v>83</v>
      </c>
      <c r="BK189" s="231">
        <f>ROUND(I189*H189,2)</f>
        <v>0</v>
      </c>
      <c r="BL189" s="13" t="s">
        <v>152</v>
      </c>
      <c r="BM189" s="230" t="s">
        <v>1314</v>
      </c>
    </row>
    <row r="190" spans="2:65" s="1" customFormat="1" ht="24" customHeight="1">
      <c r="B190" s="34"/>
      <c r="C190" s="219" t="s">
        <v>554</v>
      </c>
      <c r="D190" s="219" t="s">
        <v>147</v>
      </c>
      <c r="E190" s="220" t="s">
        <v>635</v>
      </c>
      <c r="F190" s="221" t="s">
        <v>636</v>
      </c>
      <c r="G190" s="222" t="s">
        <v>214</v>
      </c>
      <c r="H190" s="223">
        <v>6</v>
      </c>
      <c r="I190" s="224"/>
      <c r="J190" s="225">
        <f>ROUND(I190*H190,2)</f>
        <v>0</v>
      </c>
      <c r="K190" s="221" t="s">
        <v>151</v>
      </c>
      <c r="L190" s="39"/>
      <c r="M190" s="226" t="s">
        <v>1</v>
      </c>
      <c r="N190" s="227" t="s">
        <v>40</v>
      </c>
      <c r="O190" s="82"/>
      <c r="P190" s="228">
        <f>O190*H190</f>
        <v>0</v>
      </c>
      <c r="Q190" s="228">
        <v>2E-05</v>
      </c>
      <c r="R190" s="228">
        <f>Q190*H190</f>
        <v>0.00012000000000000002</v>
      </c>
      <c r="S190" s="228">
        <v>0.014</v>
      </c>
      <c r="T190" s="229">
        <f>S190*H190</f>
        <v>0.084</v>
      </c>
      <c r="AR190" s="230" t="s">
        <v>152</v>
      </c>
      <c r="AT190" s="230" t="s">
        <v>147</v>
      </c>
      <c r="AU190" s="230" t="s">
        <v>85</v>
      </c>
      <c r="AY190" s="13" t="s">
        <v>144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3" t="s">
        <v>83</v>
      </c>
      <c r="BK190" s="231">
        <f>ROUND(I190*H190,2)</f>
        <v>0</v>
      </c>
      <c r="BL190" s="13" t="s">
        <v>152</v>
      </c>
      <c r="BM190" s="230" t="s">
        <v>1315</v>
      </c>
    </row>
    <row r="191" spans="2:65" s="1" customFormat="1" ht="24" customHeight="1">
      <c r="B191" s="34"/>
      <c r="C191" s="219" t="s">
        <v>556</v>
      </c>
      <c r="D191" s="219" t="s">
        <v>147</v>
      </c>
      <c r="E191" s="220" t="s">
        <v>638</v>
      </c>
      <c r="F191" s="221" t="s">
        <v>639</v>
      </c>
      <c r="G191" s="222" t="s">
        <v>214</v>
      </c>
      <c r="H191" s="223">
        <v>2</v>
      </c>
      <c r="I191" s="224"/>
      <c r="J191" s="225">
        <f>ROUND(I191*H191,2)</f>
        <v>0</v>
      </c>
      <c r="K191" s="221" t="s">
        <v>151</v>
      </c>
      <c r="L191" s="39"/>
      <c r="M191" s="226" t="s">
        <v>1</v>
      </c>
      <c r="N191" s="227" t="s">
        <v>40</v>
      </c>
      <c r="O191" s="82"/>
      <c r="P191" s="228">
        <f>O191*H191</f>
        <v>0</v>
      </c>
      <c r="Q191" s="228">
        <v>2E-05</v>
      </c>
      <c r="R191" s="228">
        <f>Q191*H191</f>
        <v>4E-05</v>
      </c>
      <c r="S191" s="228">
        <v>0.039</v>
      </c>
      <c r="T191" s="229">
        <f>S191*H191</f>
        <v>0.078</v>
      </c>
      <c r="AR191" s="230" t="s">
        <v>152</v>
      </c>
      <c r="AT191" s="230" t="s">
        <v>147</v>
      </c>
      <c r="AU191" s="230" t="s">
        <v>85</v>
      </c>
      <c r="AY191" s="13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3" t="s">
        <v>83</v>
      </c>
      <c r="BK191" s="231">
        <f>ROUND(I191*H191,2)</f>
        <v>0</v>
      </c>
      <c r="BL191" s="13" t="s">
        <v>152</v>
      </c>
      <c r="BM191" s="230" t="s">
        <v>1316</v>
      </c>
    </row>
    <row r="192" spans="2:65" s="1" customFormat="1" ht="24" customHeight="1">
      <c r="B192" s="34"/>
      <c r="C192" s="219" t="s">
        <v>560</v>
      </c>
      <c r="D192" s="219" t="s">
        <v>147</v>
      </c>
      <c r="E192" s="220" t="s">
        <v>1317</v>
      </c>
      <c r="F192" s="221" t="s">
        <v>1318</v>
      </c>
      <c r="G192" s="222" t="s">
        <v>214</v>
      </c>
      <c r="H192" s="223">
        <v>2</v>
      </c>
      <c r="I192" s="224"/>
      <c r="J192" s="225">
        <f>ROUND(I192*H192,2)</f>
        <v>0</v>
      </c>
      <c r="K192" s="221" t="s">
        <v>151</v>
      </c>
      <c r="L192" s="39"/>
      <c r="M192" s="226" t="s">
        <v>1</v>
      </c>
      <c r="N192" s="227" t="s">
        <v>40</v>
      </c>
      <c r="O192" s="82"/>
      <c r="P192" s="228">
        <f>O192*H192</f>
        <v>0</v>
      </c>
      <c r="Q192" s="228">
        <v>2E-05</v>
      </c>
      <c r="R192" s="228">
        <f>Q192*H192</f>
        <v>4E-05</v>
      </c>
      <c r="S192" s="228">
        <v>0.083</v>
      </c>
      <c r="T192" s="229">
        <f>S192*H192</f>
        <v>0.166</v>
      </c>
      <c r="AR192" s="230" t="s">
        <v>152</v>
      </c>
      <c r="AT192" s="230" t="s">
        <v>147</v>
      </c>
      <c r="AU192" s="230" t="s">
        <v>85</v>
      </c>
      <c r="AY192" s="13" t="s">
        <v>144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83</v>
      </c>
      <c r="BK192" s="231">
        <f>ROUND(I192*H192,2)</f>
        <v>0</v>
      </c>
      <c r="BL192" s="13" t="s">
        <v>152</v>
      </c>
      <c r="BM192" s="230" t="s">
        <v>1319</v>
      </c>
    </row>
    <row r="193" spans="2:65" s="1" customFormat="1" ht="24" customHeight="1">
      <c r="B193" s="34"/>
      <c r="C193" s="219" t="s">
        <v>564</v>
      </c>
      <c r="D193" s="219" t="s">
        <v>147</v>
      </c>
      <c r="E193" s="220" t="s">
        <v>1320</v>
      </c>
      <c r="F193" s="221" t="s">
        <v>1321</v>
      </c>
      <c r="G193" s="222" t="s">
        <v>214</v>
      </c>
      <c r="H193" s="223">
        <v>2</v>
      </c>
      <c r="I193" s="224"/>
      <c r="J193" s="225">
        <f>ROUND(I193*H193,2)</f>
        <v>0</v>
      </c>
      <c r="K193" s="221" t="s">
        <v>151</v>
      </c>
      <c r="L193" s="39"/>
      <c r="M193" s="226" t="s">
        <v>1</v>
      </c>
      <c r="N193" s="227" t="s">
        <v>40</v>
      </c>
      <c r="O193" s="82"/>
      <c r="P193" s="228">
        <f>O193*H193</f>
        <v>0</v>
      </c>
      <c r="Q193" s="228">
        <v>2E-05</v>
      </c>
      <c r="R193" s="228">
        <f>Q193*H193</f>
        <v>4E-05</v>
      </c>
      <c r="S193" s="228">
        <v>0.138</v>
      </c>
      <c r="T193" s="229">
        <f>S193*H193</f>
        <v>0.276</v>
      </c>
      <c r="AR193" s="230" t="s">
        <v>152</v>
      </c>
      <c r="AT193" s="230" t="s">
        <v>147</v>
      </c>
      <c r="AU193" s="230" t="s">
        <v>85</v>
      </c>
      <c r="AY193" s="13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3" t="s">
        <v>83</v>
      </c>
      <c r="BK193" s="231">
        <f>ROUND(I193*H193,2)</f>
        <v>0</v>
      </c>
      <c r="BL193" s="13" t="s">
        <v>152</v>
      </c>
      <c r="BM193" s="230" t="s">
        <v>1322</v>
      </c>
    </row>
    <row r="194" spans="2:65" s="1" customFormat="1" ht="16.5" customHeight="1">
      <c r="B194" s="34"/>
      <c r="C194" s="219" t="s">
        <v>685</v>
      </c>
      <c r="D194" s="219" t="s">
        <v>147</v>
      </c>
      <c r="E194" s="220" t="s">
        <v>643</v>
      </c>
      <c r="F194" s="221" t="s">
        <v>644</v>
      </c>
      <c r="G194" s="222" t="s">
        <v>214</v>
      </c>
      <c r="H194" s="223">
        <v>2</v>
      </c>
      <c r="I194" s="224"/>
      <c r="J194" s="225">
        <f>ROUND(I194*H194,2)</f>
        <v>0</v>
      </c>
      <c r="K194" s="221" t="s">
        <v>151</v>
      </c>
      <c r="L194" s="39"/>
      <c r="M194" s="226" t="s">
        <v>1</v>
      </c>
      <c r="N194" s="227" t="s">
        <v>40</v>
      </c>
      <c r="O194" s="82"/>
      <c r="P194" s="228">
        <f>O194*H194</f>
        <v>0</v>
      </c>
      <c r="Q194" s="228">
        <v>0.00017</v>
      </c>
      <c r="R194" s="228">
        <f>Q194*H194</f>
        <v>0.00034</v>
      </c>
      <c r="S194" s="228">
        <v>0.0022</v>
      </c>
      <c r="T194" s="229">
        <f>S194*H194</f>
        <v>0.0044</v>
      </c>
      <c r="AR194" s="230" t="s">
        <v>152</v>
      </c>
      <c r="AT194" s="230" t="s">
        <v>147</v>
      </c>
      <c r="AU194" s="230" t="s">
        <v>85</v>
      </c>
      <c r="AY194" s="13" t="s">
        <v>144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3" t="s">
        <v>83</v>
      </c>
      <c r="BK194" s="231">
        <f>ROUND(I194*H194,2)</f>
        <v>0</v>
      </c>
      <c r="BL194" s="13" t="s">
        <v>152</v>
      </c>
      <c r="BM194" s="230" t="s">
        <v>1323</v>
      </c>
    </row>
    <row r="195" spans="2:65" s="1" customFormat="1" ht="16.5" customHeight="1">
      <c r="B195" s="34"/>
      <c r="C195" s="219" t="s">
        <v>394</v>
      </c>
      <c r="D195" s="219" t="s">
        <v>147</v>
      </c>
      <c r="E195" s="220" t="s">
        <v>288</v>
      </c>
      <c r="F195" s="221" t="s">
        <v>289</v>
      </c>
      <c r="G195" s="222" t="s">
        <v>214</v>
      </c>
      <c r="H195" s="223">
        <v>4</v>
      </c>
      <c r="I195" s="224"/>
      <c r="J195" s="225">
        <f>ROUND(I195*H195,2)</f>
        <v>0</v>
      </c>
      <c r="K195" s="221" t="s">
        <v>151</v>
      </c>
      <c r="L195" s="39"/>
      <c r="M195" s="226" t="s">
        <v>1</v>
      </c>
      <c r="N195" s="227" t="s">
        <v>40</v>
      </c>
      <c r="O195" s="82"/>
      <c r="P195" s="228">
        <f>O195*H195</f>
        <v>0</v>
      </c>
      <c r="Q195" s="228">
        <v>4E-05</v>
      </c>
      <c r="R195" s="228">
        <f>Q195*H195</f>
        <v>0.00016</v>
      </c>
      <c r="S195" s="228">
        <v>0.00045</v>
      </c>
      <c r="T195" s="229">
        <f>S195*H195</f>
        <v>0.0018</v>
      </c>
      <c r="AR195" s="230" t="s">
        <v>152</v>
      </c>
      <c r="AT195" s="230" t="s">
        <v>147</v>
      </c>
      <c r="AU195" s="230" t="s">
        <v>85</v>
      </c>
      <c r="AY195" s="13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3" t="s">
        <v>83</v>
      </c>
      <c r="BK195" s="231">
        <f>ROUND(I195*H195,2)</f>
        <v>0</v>
      </c>
      <c r="BL195" s="13" t="s">
        <v>152</v>
      </c>
      <c r="BM195" s="230" t="s">
        <v>1324</v>
      </c>
    </row>
    <row r="196" spans="2:65" s="1" customFormat="1" ht="16.5" customHeight="1">
      <c r="B196" s="34"/>
      <c r="C196" s="219" t="s">
        <v>398</v>
      </c>
      <c r="D196" s="219" t="s">
        <v>147</v>
      </c>
      <c r="E196" s="220" t="s">
        <v>883</v>
      </c>
      <c r="F196" s="221" t="s">
        <v>884</v>
      </c>
      <c r="G196" s="222" t="s">
        <v>214</v>
      </c>
      <c r="H196" s="223">
        <v>1</v>
      </c>
      <c r="I196" s="224"/>
      <c r="J196" s="225">
        <f>ROUND(I196*H196,2)</f>
        <v>0</v>
      </c>
      <c r="K196" s="221" t="s">
        <v>151</v>
      </c>
      <c r="L196" s="39"/>
      <c r="M196" s="226" t="s">
        <v>1</v>
      </c>
      <c r="N196" s="227" t="s">
        <v>40</v>
      </c>
      <c r="O196" s="82"/>
      <c r="P196" s="228">
        <f>O196*H196</f>
        <v>0</v>
      </c>
      <c r="Q196" s="228">
        <v>9E-05</v>
      </c>
      <c r="R196" s="228">
        <f>Q196*H196</f>
        <v>9E-05</v>
      </c>
      <c r="S196" s="228">
        <v>0.00045</v>
      </c>
      <c r="T196" s="229">
        <f>S196*H196</f>
        <v>0.00045</v>
      </c>
      <c r="AR196" s="230" t="s">
        <v>152</v>
      </c>
      <c r="AT196" s="230" t="s">
        <v>147</v>
      </c>
      <c r="AU196" s="230" t="s">
        <v>85</v>
      </c>
      <c r="AY196" s="13" t="s">
        <v>144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3" t="s">
        <v>83</v>
      </c>
      <c r="BK196" s="231">
        <f>ROUND(I196*H196,2)</f>
        <v>0</v>
      </c>
      <c r="BL196" s="13" t="s">
        <v>152</v>
      </c>
      <c r="BM196" s="230" t="s">
        <v>1325</v>
      </c>
    </row>
    <row r="197" spans="2:65" s="1" customFormat="1" ht="16.5" customHeight="1">
      <c r="B197" s="34"/>
      <c r="C197" s="219" t="s">
        <v>402</v>
      </c>
      <c r="D197" s="219" t="s">
        <v>147</v>
      </c>
      <c r="E197" s="220" t="s">
        <v>292</v>
      </c>
      <c r="F197" s="221" t="s">
        <v>293</v>
      </c>
      <c r="G197" s="222" t="s">
        <v>214</v>
      </c>
      <c r="H197" s="223">
        <v>5</v>
      </c>
      <c r="I197" s="224"/>
      <c r="J197" s="225">
        <f>ROUND(I197*H197,2)</f>
        <v>0</v>
      </c>
      <c r="K197" s="221" t="s">
        <v>151</v>
      </c>
      <c r="L197" s="39"/>
      <c r="M197" s="226" t="s">
        <v>1</v>
      </c>
      <c r="N197" s="227" t="s">
        <v>40</v>
      </c>
      <c r="O197" s="82"/>
      <c r="P197" s="228">
        <f>O197*H197</f>
        <v>0</v>
      </c>
      <c r="Q197" s="228">
        <v>0.00013</v>
      </c>
      <c r="R197" s="228">
        <f>Q197*H197</f>
        <v>0.00065</v>
      </c>
      <c r="S197" s="228">
        <v>0.0011</v>
      </c>
      <c r="T197" s="229">
        <f>S197*H197</f>
        <v>0.0055000000000000005</v>
      </c>
      <c r="AR197" s="230" t="s">
        <v>152</v>
      </c>
      <c r="AT197" s="230" t="s">
        <v>147</v>
      </c>
      <c r="AU197" s="230" t="s">
        <v>85</v>
      </c>
      <c r="AY197" s="13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3" t="s">
        <v>83</v>
      </c>
      <c r="BK197" s="231">
        <f>ROUND(I197*H197,2)</f>
        <v>0</v>
      </c>
      <c r="BL197" s="13" t="s">
        <v>152</v>
      </c>
      <c r="BM197" s="230" t="s">
        <v>1326</v>
      </c>
    </row>
    <row r="198" spans="2:65" s="1" customFormat="1" ht="24" customHeight="1">
      <c r="B198" s="34"/>
      <c r="C198" s="219" t="s">
        <v>374</v>
      </c>
      <c r="D198" s="219" t="s">
        <v>147</v>
      </c>
      <c r="E198" s="220" t="s">
        <v>300</v>
      </c>
      <c r="F198" s="221" t="s">
        <v>301</v>
      </c>
      <c r="G198" s="222" t="s">
        <v>199</v>
      </c>
      <c r="H198" s="223">
        <v>0.3</v>
      </c>
      <c r="I198" s="224"/>
      <c r="J198" s="225">
        <f>ROUND(I198*H198,2)</f>
        <v>0</v>
      </c>
      <c r="K198" s="221" t="s">
        <v>151</v>
      </c>
      <c r="L198" s="39"/>
      <c r="M198" s="226" t="s">
        <v>1</v>
      </c>
      <c r="N198" s="227" t="s">
        <v>40</v>
      </c>
      <c r="O198" s="8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AR198" s="230" t="s">
        <v>152</v>
      </c>
      <c r="AT198" s="230" t="s">
        <v>147</v>
      </c>
      <c r="AU198" s="230" t="s">
        <v>85</v>
      </c>
      <c r="AY198" s="13" t="s">
        <v>144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3" t="s">
        <v>83</v>
      </c>
      <c r="BK198" s="231">
        <f>ROUND(I198*H198,2)</f>
        <v>0</v>
      </c>
      <c r="BL198" s="13" t="s">
        <v>152</v>
      </c>
      <c r="BM198" s="230" t="s">
        <v>1327</v>
      </c>
    </row>
    <row r="199" spans="2:65" s="1" customFormat="1" ht="16.5" customHeight="1">
      <c r="B199" s="34"/>
      <c r="C199" s="219" t="s">
        <v>378</v>
      </c>
      <c r="D199" s="219" t="s">
        <v>147</v>
      </c>
      <c r="E199" s="220" t="s">
        <v>304</v>
      </c>
      <c r="F199" s="221" t="s">
        <v>305</v>
      </c>
      <c r="G199" s="222" t="s">
        <v>199</v>
      </c>
      <c r="H199" s="223">
        <v>0.6</v>
      </c>
      <c r="I199" s="224"/>
      <c r="J199" s="225">
        <f>ROUND(I199*H199,2)</f>
        <v>0</v>
      </c>
      <c r="K199" s="221" t="s">
        <v>1</v>
      </c>
      <c r="L199" s="39"/>
      <c r="M199" s="226" t="s">
        <v>1</v>
      </c>
      <c r="N199" s="227" t="s">
        <v>40</v>
      </c>
      <c r="O199" s="8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AR199" s="230" t="s">
        <v>152</v>
      </c>
      <c r="AT199" s="230" t="s">
        <v>147</v>
      </c>
      <c r="AU199" s="230" t="s">
        <v>85</v>
      </c>
      <c r="AY199" s="13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3" t="s">
        <v>83</v>
      </c>
      <c r="BK199" s="231">
        <f>ROUND(I199*H199,2)</f>
        <v>0</v>
      </c>
      <c r="BL199" s="13" t="s">
        <v>152</v>
      </c>
      <c r="BM199" s="230" t="s">
        <v>1328</v>
      </c>
    </row>
    <row r="200" spans="2:63" s="11" customFormat="1" ht="22.8" customHeight="1">
      <c r="B200" s="203"/>
      <c r="C200" s="204"/>
      <c r="D200" s="205" t="s">
        <v>74</v>
      </c>
      <c r="E200" s="217" t="s">
        <v>1329</v>
      </c>
      <c r="F200" s="217" t="s">
        <v>1330</v>
      </c>
      <c r="G200" s="204"/>
      <c r="H200" s="204"/>
      <c r="I200" s="207"/>
      <c r="J200" s="218">
        <f>BK200</f>
        <v>0</v>
      </c>
      <c r="K200" s="204"/>
      <c r="L200" s="209"/>
      <c r="M200" s="210"/>
      <c r="N200" s="211"/>
      <c r="O200" s="211"/>
      <c r="P200" s="212">
        <f>SUM(P201:P210)</f>
        <v>0</v>
      </c>
      <c r="Q200" s="211"/>
      <c r="R200" s="212">
        <f>SUM(R201:R210)</f>
        <v>0.25834</v>
      </c>
      <c r="S200" s="211"/>
      <c r="T200" s="213">
        <f>SUM(T201:T210)</f>
        <v>0</v>
      </c>
      <c r="AR200" s="214" t="s">
        <v>85</v>
      </c>
      <c r="AT200" s="215" t="s">
        <v>74</v>
      </c>
      <c r="AU200" s="215" t="s">
        <v>83</v>
      </c>
      <c r="AY200" s="214" t="s">
        <v>144</v>
      </c>
      <c r="BK200" s="216">
        <f>SUM(BK201:BK210)</f>
        <v>0</v>
      </c>
    </row>
    <row r="201" spans="2:65" s="1" customFormat="1" ht="24" customHeight="1">
      <c r="B201" s="34"/>
      <c r="C201" s="219" t="s">
        <v>605</v>
      </c>
      <c r="D201" s="219" t="s">
        <v>147</v>
      </c>
      <c r="E201" s="220" t="s">
        <v>1331</v>
      </c>
      <c r="F201" s="221" t="s">
        <v>1332</v>
      </c>
      <c r="G201" s="222" t="s">
        <v>214</v>
      </c>
      <c r="H201" s="223">
        <v>2</v>
      </c>
      <c r="I201" s="224"/>
      <c r="J201" s="225">
        <f>ROUND(I201*H201,2)</f>
        <v>0</v>
      </c>
      <c r="K201" s="221" t="s">
        <v>151</v>
      </c>
      <c r="L201" s="39"/>
      <c r="M201" s="226" t="s">
        <v>1</v>
      </c>
      <c r="N201" s="227" t="s">
        <v>40</v>
      </c>
      <c r="O201" s="82"/>
      <c r="P201" s="228">
        <f>O201*H201</f>
        <v>0</v>
      </c>
      <c r="Q201" s="228">
        <v>0.06182</v>
      </c>
      <c r="R201" s="228">
        <f>Q201*H201</f>
        <v>0.12364</v>
      </c>
      <c r="S201" s="228">
        <v>0</v>
      </c>
      <c r="T201" s="229">
        <f>S201*H201</f>
        <v>0</v>
      </c>
      <c r="AR201" s="230" t="s">
        <v>152</v>
      </c>
      <c r="AT201" s="230" t="s">
        <v>147</v>
      </c>
      <c r="AU201" s="230" t="s">
        <v>85</v>
      </c>
      <c r="AY201" s="13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3" t="s">
        <v>83</v>
      </c>
      <c r="BK201" s="231">
        <f>ROUND(I201*H201,2)</f>
        <v>0</v>
      </c>
      <c r="BL201" s="13" t="s">
        <v>152</v>
      </c>
      <c r="BM201" s="230" t="s">
        <v>1333</v>
      </c>
    </row>
    <row r="202" spans="2:65" s="1" customFormat="1" ht="24" customHeight="1">
      <c r="B202" s="34"/>
      <c r="C202" s="219" t="s">
        <v>609</v>
      </c>
      <c r="D202" s="219" t="s">
        <v>147</v>
      </c>
      <c r="E202" s="220" t="s">
        <v>1334</v>
      </c>
      <c r="F202" s="221" t="s">
        <v>1335</v>
      </c>
      <c r="G202" s="222" t="s">
        <v>214</v>
      </c>
      <c r="H202" s="223">
        <v>4</v>
      </c>
      <c r="I202" s="224"/>
      <c r="J202" s="225">
        <f>ROUND(I202*H202,2)</f>
        <v>0</v>
      </c>
      <c r="K202" s="221" t="s">
        <v>151</v>
      </c>
      <c r="L202" s="39"/>
      <c r="M202" s="226" t="s">
        <v>1</v>
      </c>
      <c r="N202" s="227" t="s">
        <v>40</v>
      </c>
      <c r="O202" s="82"/>
      <c r="P202" s="228">
        <f>O202*H202</f>
        <v>0</v>
      </c>
      <c r="Q202" s="228">
        <v>0.01953</v>
      </c>
      <c r="R202" s="228">
        <f>Q202*H202</f>
        <v>0.07812</v>
      </c>
      <c r="S202" s="228">
        <v>0</v>
      </c>
      <c r="T202" s="229">
        <f>S202*H202</f>
        <v>0</v>
      </c>
      <c r="AR202" s="230" t="s">
        <v>152</v>
      </c>
      <c r="AT202" s="230" t="s">
        <v>147</v>
      </c>
      <c r="AU202" s="230" t="s">
        <v>85</v>
      </c>
      <c r="AY202" s="13" t="s">
        <v>144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3" t="s">
        <v>83</v>
      </c>
      <c r="BK202" s="231">
        <f>ROUND(I202*H202,2)</f>
        <v>0</v>
      </c>
      <c r="BL202" s="13" t="s">
        <v>152</v>
      </c>
      <c r="BM202" s="230" t="s">
        <v>1336</v>
      </c>
    </row>
    <row r="203" spans="2:65" s="1" customFormat="1" ht="24" customHeight="1">
      <c r="B203" s="34"/>
      <c r="C203" s="219" t="s">
        <v>846</v>
      </c>
      <c r="D203" s="219" t="s">
        <v>147</v>
      </c>
      <c r="E203" s="220" t="s">
        <v>1337</v>
      </c>
      <c r="F203" s="221" t="s">
        <v>1338</v>
      </c>
      <c r="G203" s="222" t="s">
        <v>214</v>
      </c>
      <c r="H203" s="223">
        <v>6</v>
      </c>
      <c r="I203" s="224"/>
      <c r="J203" s="225">
        <f>ROUND(I203*H203,2)</f>
        <v>0</v>
      </c>
      <c r="K203" s="221" t="s">
        <v>151</v>
      </c>
      <c r="L203" s="39"/>
      <c r="M203" s="226" t="s">
        <v>1</v>
      </c>
      <c r="N203" s="227" t="s">
        <v>40</v>
      </c>
      <c r="O203" s="82"/>
      <c r="P203" s="228">
        <f>O203*H203</f>
        <v>0</v>
      </c>
      <c r="Q203" s="228">
        <v>0.00059</v>
      </c>
      <c r="R203" s="228">
        <f>Q203*H203</f>
        <v>0.00354</v>
      </c>
      <c r="S203" s="228">
        <v>0</v>
      </c>
      <c r="T203" s="229">
        <f>S203*H203</f>
        <v>0</v>
      </c>
      <c r="AR203" s="230" t="s">
        <v>152</v>
      </c>
      <c r="AT203" s="230" t="s">
        <v>147</v>
      </c>
      <c r="AU203" s="230" t="s">
        <v>85</v>
      </c>
      <c r="AY203" s="13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3" t="s">
        <v>83</v>
      </c>
      <c r="BK203" s="231">
        <f>ROUND(I203*H203,2)</f>
        <v>0</v>
      </c>
      <c r="BL203" s="13" t="s">
        <v>152</v>
      </c>
      <c r="BM203" s="230" t="s">
        <v>1339</v>
      </c>
    </row>
    <row r="204" spans="2:65" s="1" customFormat="1" ht="24" customHeight="1">
      <c r="B204" s="34"/>
      <c r="C204" s="219" t="s">
        <v>613</v>
      </c>
      <c r="D204" s="219" t="s">
        <v>147</v>
      </c>
      <c r="E204" s="220" t="s">
        <v>1340</v>
      </c>
      <c r="F204" s="221" t="s">
        <v>1341</v>
      </c>
      <c r="G204" s="222" t="s">
        <v>214</v>
      </c>
      <c r="H204" s="223">
        <v>6</v>
      </c>
      <c r="I204" s="224"/>
      <c r="J204" s="225">
        <f>ROUND(I204*H204,2)</f>
        <v>0</v>
      </c>
      <c r="K204" s="221" t="s">
        <v>151</v>
      </c>
      <c r="L204" s="39"/>
      <c r="M204" s="226" t="s">
        <v>1</v>
      </c>
      <c r="N204" s="227" t="s">
        <v>40</v>
      </c>
      <c r="O204" s="82"/>
      <c r="P204" s="228">
        <f>O204*H204</f>
        <v>0</v>
      </c>
      <c r="Q204" s="228">
        <v>0.00138</v>
      </c>
      <c r="R204" s="228">
        <f>Q204*H204</f>
        <v>0.00828</v>
      </c>
      <c r="S204" s="228">
        <v>0</v>
      </c>
      <c r="T204" s="229">
        <f>S204*H204</f>
        <v>0</v>
      </c>
      <c r="AR204" s="230" t="s">
        <v>152</v>
      </c>
      <c r="AT204" s="230" t="s">
        <v>147</v>
      </c>
      <c r="AU204" s="230" t="s">
        <v>85</v>
      </c>
      <c r="AY204" s="13" t="s">
        <v>144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3" t="s">
        <v>83</v>
      </c>
      <c r="BK204" s="231">
        <f>ROUND(I204*H204,2)</f>
        <v>0</v>
      </c>
      <c r="BL204" s="13" t="s">
        <v>152</v>
      </c>
      <c r="BM204" s="230" t="s">
        <v>1342</v>
      </c>
    </row>
    <row r="205" spans="2:65" s="1" customFormat="1" ht="24" customHeight="1">
      <c r="B205" s="34"/>
      <c r="C205" s="219" t="s">
        <v>622</v>
      </c>
      <c r="D205" s="219" t="s">
        <v>147</v>
      </c>
      <c r="E205" s="220" t="s">
        <v>1343</v>
      </c>
      <c r="F205" s="221" t="s">
        <v>1344</v>
      </c>
      <c r="G205" s="222" t="s">
        <v>214</v>
      </c>
      <c r="H205" s="223">
        <v>2</v>
      </c>
      <c r="I205" s="224"/>
      <c r="J205" s="225">
        <f>ROUND(I205*H205,2)</f>
        <v>0</v>
      </c>
      <c r="K205" s="221" t="s">
        <v>151</v>
      </c>
      <c r="L205" s="39"/>
      <c r="M205" s="226" t="s">
        <v>1</v>
      </c>
      <c r="N205" s="227" t="s">
        <v>40</v>
      </c>
      <c r="O205" s="82"/>
      <c r="P205" s="228">
        <f>O205*H205</f>
        <v>0</v>
      </c>
      <c r="Q205" s="228">
        <v>0.00242</v>
      </c>
      <c r="R205" s="228">
        <f>Q205*H205</f>
        <v>0.00484</v>
      </c>
      <c r="S205" s="228">
        <v>0</v>
      </c>
      <c r="T205" s="229">
        <f>S205*H205</f>
        <v>0</v>
      </c>
      <c r="AR205" s="230" t="s">
        <v>152</v>
      </c>
      <c r="AT205" s="230" t="s">
        <v>147</v>
      </c>
      <c r="AU205" s="230" t="s">
        <v>85</v>
      </c>
      <c r="AY205" s="13" t="s">
        <v>144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3" t="s">
        <v>83</v>
      </c>
      <c r="BK205" s="231">
        <f>ROUND(I205*H205,2)</f>
        <v>0</v>
      </c>
      <c r="BL205" s="13" t="s">
        <v>152</v>
      </c>
      <c r="BM205" s="230" t="s">
        <v>1345</v>
      </c>
    </row>
    <row r="206" spans="2:65" s="1" customFormat="1" ht="24" customHeight="1">
      <c r="B206" s="34"/>
      <c r="C206" s="219" t="s">
        <v>923</v>
      </c>
      <c r="D206" s="219" t="s">
        <v>147</v>
      </c>
      <c r="E206" s="220" t="s">
        <v>1346</v>
      </c>
      <c r="F206" s="221" t="s">
        <v>1347</v>
      </c>
      <c r="G206" s="222" t="s">
        <v>214</v>
      </c>
      <c r="H206" s="223">
        <v>2</v>
      </c>
      <c r="I206" s="224"/>
      <c r="J206" s="225">
        <f>ROUND(I206*H206,2)</f>
        <v>0</v>
      </c>
      <c r="K206" s="221" t="s">
        <v>151</v>
      </c>
      <c r="L206" s="39"/>
      <c r="M206" s="226" t="s">
        <v>1</v>
      </c>
      <c r="N206" s="227" t="s">
        <v>40</v>
      </c>
      <c r="O206" s="82"/>
      <c r="P206" s="228">
        <f>O206*H206</f>
        <v>0</v>
      </c>
      <c r="Q206" s="228">
        <v>0.00482</v>
      </c>
      <c r="R206" s="228">
        <f>Q206*H206</f>
        <v>0.00964</v>
      </c>
      <c r="S206" s="228">
        <v>0</v>
      </c>
      <c r="T206" s="229">
        <f>S206*H206</f>
        <v>0</v>
      </c>
      <c r="AR206" s="230" t="s">
        <v>152</v>
      </c>
      <c r="AT206" s="230" t="s">
        <v>147</v>
      </c>
      <c r="AU206" s="230" t="s">
        <v>85</v>
      </c>
      <c r="AY206" s="13" t="s">
        <v>144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3" t="s">
        <v>83</v>
      </c>
      <c r="BK206" s="231">
        <f>ROUND(I206*H206,2)</f>
        <v>0</v>
      </c>
      <c r="BL206" s="13" t="s">
        <v>152</v>
      </c>
      <c r="BM206" s="230" t="s">
        <v>1348</v>
      </c>
    </row>
    <row r="207" spans="2:65" s="1" customFormat="1" ht="24" customHeight="1">
      <c r="B207" s="34"/>
      <c r="C207" s="219" t="s">
        <v>805</v>
      </c>
      <c r="D207" s="219" t="s">
        <v>147</v>
      </c>
      <c r="E207" s="220" t="s">
        <v>1349</v>
      </c>
      <c r="F207" s="221" t="s">
        <v>1350</v>
      </c>
      <c r="G207" s="222" t="s">
        <v>214</v>
      </c>
      <c r="H207" s="223">
        <v>2</v>
      </c>
      <c r="I207" s="224"/>
      <c r="J207" s="225">
        <f>ROUND(I207*H207,2)</f>
        <v>0</v>
      </c>
      <c r="K207" s="221" t="s">
        <v>151</v>
      </c>
      <c r="L207" s="39"/>
      <c r="M207" s="226" t="s">
        <v>1</v>
      </c>
      <c r="N207" s="227" t="s">
        <v>40</v>
      </c>
      <c r="O207" s="82"/>
      <c r="P207" s="228">
        <f>O207*H207</f>
        <v>0</v>
      </c>
      <c r="Q207" s="228">
        <v>0.00836</v>
      </c>
      <c r="R207" s="228">
        <f>Q207*H207</f>
        <v>0.01672</v>
      </c>
      <c r="S207" s="228">
        <v>0</v>
      </c>
      <c r="T207" s="229">
        <f>S207*H207</f>
        <v>0</v>
      </c>
      <c r="AR207" s="230" t="s">
        <v>152</v>
      </c>
      <c r="AT207" s="230" t="s">
        <v>147</v>
      </c>
      <c r="AU207" s="230" t="s">
        <v>85</v>
      </c>
      <c r="AY207" s="13" t="s">
        <v>144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3" t="s">
        <v>83</v>
      </c>
      <c r="BK207" s="231">
        <f>ROUND(I207*H207,2)</f>
        <v>0</v>
      </c>
      <c r="BL207" s="13" t="s">
        <v>152</v>
      </c>
      <c r="BM207" s="230" t="s">
        <v>1351</v>
      </c>
    </row>
    <row r="208" spans="2:65" s="1" customFormat="1" ht="24" customHeight="1">
      <c r="B208" s="34"/>
      <c r="C208" s="219" t="s">
        <v>779</v>
      </c>
      <c r="D208" s="219" t="s">
        <v>147</v>
      </c>
      <c r="E208" s="220" t="s">
        <v>1352</v>
      </c>
      <c r="F208" s="221" t="s">
        <v>1353</v>
      </c>
      <c r="G208" s="222" t="s">
        <v>312</v>
      </c>
      <c r="H208" s="223">
        <v>2</v>
      </c>
      <c r="I208" s="224"/>
      <c r="J208" s="225">
        <f>ROUND(I208*H208,2)</f>
        <v>0</v>
      </c>
      <c r="K208" s="221" t="s">
        <v>1</v>
      </c>
      <c r="L208" s="39"/>
      <c r="M208" s="226" t="s">
        <v>1</v>
      </c>
      <c r="N208" s="227" t="s">
        <v>40</v>
      </c>
      <c r="O208" s="8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AR208" s="230" t="s">
        <v>152</v>
      </c>
      <c r="AT208" s="230" t="s">
        <v>147</v>
      </c>
      <c r="AU208" s="230" t="s">
        <v>85</v>
      </c>
      <c r="AY208" s="13" t="s">
        <v>144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3" t="s">
        <v>83</v>
      </c>
      <c r="BK208" s="231">
        <f>ROUND(I208*H208,2)</f>
        <v>0</v>
      </c>
      <c r="BL208" s="13" t="s">
        <v>152</v>
      </c>
      <c r="BM208" s="230" t="s">
        <v>1354</v>
      </c>
    </row>
    <row r="209" spans="2:65" s="1" customFormat="1" ht="24" customHeight="1">
      <c r="B209" s="34"/>
      <c r="C209" s="219" t="s">
        <v>781</v>
      </c>
      <c r="D209" s="219" t="s">
        <v>147</v>
      </c>
      <c r="E209" s="220" t="s">
        <v>1355</v>
      </c>
      <c r="F209" s="221" t="s">
        <v>1356</v>
      </c>
      <c r="G209" s="222" t="s">
        <v>312</v>
      </c>
      <c r="H209" s="223">
        <v>2</v>
      </c>
      <c r="I209" s="224"/>
      <c r="J209" s="225">
        <f>ROUND(I209*H209,2)</f>
        <v>0</v>
      </c>
      <c r="K209" s="221" t="s">
        <v>1</v>
      </c>
      <c r="L209" s="39"/>
      <c r="M209" s="226" t="s">
        <v>1</v>
      </c>
      <c r="N209" s="227" t="s">
        <v>40</v>
      </c>
      <c r="O209" s="8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AR209" s="230" t="s">
        <v>152</v>
      </c>
      <c r="AT209" s="230" t="s">
        <v>147</v>
      </c>
      <c r="AU209" s="230" t="s">
        <v>85</v>
      </c>
      <c r="AY209" s="13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3" t="s">
        <v>83</v>
      </c>
      <c r="BK209" s="231">
        <f>ROUND(I209*H209,2)</f>
        <v>0</v>
      </c>
      <c r="BL209" s="13" t="s">
        <v>152</v>
      </c>
      <c r="BM209" s="230" t="s">
        <v>1357</v>
      </c>
    </row>
    <row r="210" spans="2:65" s="1" customFormat="1" ht="16.5" customHeight="1">
      <c r="B210" s="34"/>
      <c r="C210" s="219" t="s">
        <v>598</v>
      </c>
      <c r="D210" s="219" t="s">
        <v>147</v>
      </c>
      <c r="E210" s="220" t="s">
        <v>1358</v>
      </c>
      <c r="F210" s="221" t="s">
        <v>1359</v>
      </c>
      <c r="G210" s="222" t="s">
        <v>678</v>
      </c>
      <c r="H210" s="223">
        <v>12</v>
      </c>
      <c r="I210" s="224"/>
      <c r="J210" s="225">
        <f>ROUND(I210*H210,2)</f>
        <v>0</v>
      </c>
      <c r="K210" s="221" t="s">
        <v>151</v>
      </c>
      <c r="L210" s="39"/>
      <c r="M210" s="226" t="s">
        <v>1</v>
      </c>
      <c r="N210" s="227" t="s">
        <v>40</v>
      </c>
      <c r="O210" s="82"/>
      <c r="P210" s="228">
        <f>O210*H210</f>
        <v>0</v>
      </c>
      <c r="Q210" s="228">
        <v>0.00113</v>
      </c>
      <c r="R210" s="228">
        <f>Q210*H210</f>
        <v>0.01356</v>
      </c>
      <c r="S210" s="228">
        <v>0</v>
      </c>
      <c r="T210" s="229">
        <f>S210*H210</f>
        <v>0</v>
      </c>
      <c r="AR210" s="230" t="s">
        <v>152</v>
      </c>
      <c r="AT210" s="230" t="s">
        <v>147</v>
      </c>
      <c r="AU210" s="230" t="s">
        <v>85</v>
      </c>
      <c r="AY210" s="13" t="s">
        <v>144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3" t="s">
        <v>83</v>
      </c>
      <c r="BK210" s="231">
        <f>ROUND(I210*H210,2)</f>
        <v>0</v>
      </c>
      <c r="BL210" s="13" t="s">
        <v>152</v>
      </c>
      <c r="BM210" s="230" t="s">
        <v>1360</v>
      </c>
    </row>
    <row r="211" spans="2:63" s="11" customFormat="1" ht="22.8" customHeight="1">
      <c r="B211" s="203"/>
      <c r="C211" s="204"/>
      <c r="D211" s="205" t="s">
        <v>74</v>
      </c>
      <c r="E211" s="217" t="s">
        <v>307</v>
      </c>
      <c r="F211" s="217" t="s">
        <v>308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SUM(P212:P228)</f>
        <v>0</v>
      </c>
      <c r="Q211" s="211"/>
      <c r="R211" s="212">
        <f>SUM(R212:R228)</f>
        <v>1.5252800000000002</v>
      </c>
      <c r="S211" s="211"/>
      <c r="T211" s="213">
        <f>SUM(T212:T228)</f>
        <v>0</v>
      </c>
      <c r="AR211" s="214" t="s">
        <v>85</v>
      </c>
      <c r="AT211" s="215" t="s">
        <v>74</v>
      </c>
      <c r="AU211" s="215" t="s">
        <v>83</v>
      </c>
      <c r="AY211" s="214" t="s">
        <v>144</v>
      </c>
      <c r="BK211" s="216">
        <f>SUM(BK212:BK228)</f>
        <v>0</v>
      </c>
    </row>
    <row r="212" spans="2:65" s="1" customFormat="1" ht="24" customHeight="1">
      <c r="B212" s="34"/>
      <c r="C212" s="219" t="s">
        <v>382</v>
      </c>
      <c r="D212" s="219" t="s">
        <v>147</v>
      </c>
      <c r="E212" s="220" t="s">
        <v>310</v>
      </c>
      <c r="F212" s="221" t="s">
        <v>311</v>
      </c>
      <c r="G212" s="222" t="s">
        <v>312</v>
      </c>
      <c r="H212" s="223">
        <v>55</v>
      </c>
      <c r="I212" s="224"/>
      <c r="J212" s="225">
        <f>ROUND(I212*H212,2)</f>
        <v>0</v>
      </c>
      <c r="K212" s="221" t="s">
        <v>1</v>
      </c>
      <c r="L212" s="39"/>
      <c r="M212" s="226" t="s">
        <v>1</v>
      </c>
      <c r="N212" s="227" t="s">
        <v>40</v>
      </c>
      <c r="O212" s="8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AR212" s="230" t="s">
        <v>152</v>
      </c>
      <c r="AT212" s="230" t="s">
        <v>147</v>
      </c>
      <c r="AU212" s="230" t="s">
        <v>85</v>
      </c>
      <c r="AY212" s="13" t="s">
        <v>144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3" t="s">
        <v>83</v>
      </c>
      <c r="BK212" s="231">
        <f>ROUND(I212*H212,2)</f>
        <v>0</v>
      </c>
      <c r="BL212" s="13" t="s">
        <v>152</v>
      </c>
      <c r="BM212" s="230" t="s">
        <v>1361</v>
      </c>
    </row>
    <row r="213" spans="2:65" s="1" customFormat="1" ht="24" customHeight="1">
      <c r="B213" s="34"/>
      <c r="C213" s="219" t="s">
        <v>420</v>
      </c>
      <c r="D213" s="219" t="s">
        <v>147</v>
      </c>
      <c r="E213" s="220" t="s">
        <v>475</v>
      </c>
      <c r="F213" s="221" t="s">
        <v>652</v>
      </c>
      <c r="G213" s="222" t="s">
        <v>312</v>
      </c>
      <c r="H213" s="223">
        <v>35</v>
      </c>
      <c r="I213" s="224"/>
      <c r="J213" s="225">
        <f>ROUND(I213*H213,2)</f>
        <v>0</v>
      </c>
      <c r="K213" s="221" t="s">
        <v>1</v>
      </c>
      <c r="L213" s="39"/>
      <c r="M213" s="226" t="s">
        <v>1</v>
      </c>
      <c r="N213" s="227" t="s">
        <v>40</v>
      </c>
      <c r="O213" s="8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AR213" s="230" t="s">
        <v>152</v>
      </c>
      <c r="AT213" s="230" t="s">
        <v>147</v>
      </c>
      <c r="AU213" s="230" t="s">
        <v>85</v>
      </c>
      <c r="AY213" s="13" t="s">
        <v>144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3" t="s">
        <v>83</v>
      </c>
      <c r="BK213" s="231">
        <f>ROUND(I213*H213,2)</f>
        <v>0</v>
      </c>
      <c r="BL213" s="13" t="s">
        <v>152</v>
      </c>
      <c r="BM213" s="230" t="s">
        <v>1362</v>
      </c>
    </row>
    <row r="214" spans="2:65" s="1" customFormat="1" ht="24" customHeight="1">
      <c r="B214" s="34"/>
      <c r="C214" s="219" t="s">
        <v>748</v>
      </c>
      <c r="D214" s="219" t="s">
        <v>147</v>
      </c>
      <c r="E214" s="220" t="s">
        <v>1363</v>
      </c>
      <c r="F214" s="221" t="s">
        <v>1364</v>
      </c>
      <c r="G214" s="222" t="s">
        <v>150</v>
      </c>
      <c r="H214" s="223">
        <v>65</v>
      </c>
      <c r="I214" s="224"/>
      <c r="J214" s="225">
        <f>ROUND(I214*H214,2)</f>
        <v>0</v>
      </c>
      <c r="K214" s="221" t="s">
        <v>151</v>
      </c>
      <c r="L214" s="39"/>
      <c r="M214" s="226" t="s">
        <v>1</v>
      </c>
      <c r="N214" s="227" t="s">
        <v>40</v>
      </c>
      <c r="O214" s="82"/>
      <c r="P214" s="228">
        <f>O214*H214</f>
        <v>0</v>
      </c>
      <c r="Q214" s="228">
        <v>0.01601</v>
      </c>
      <c r="R214" s="228">
        <f>Q214*H214</f>
        <v>1.04065</v>
      </c>
      <c r="S214" s="228">
        <v>0</v>
      </c>
      <c r="T214" s="229">
        <f>S214*H214</f>
        <v>0</v>
      </c>
      <c r="AR214" s="230" t="s">
        <v>152</v>
      </c>
      <c r="AT214" s="230" t="s">
        <v>147</v>
      </c>
      <c r="AU214" s="230" t="s">
        <v>85</v>
      </c>
      <c r="AY214" s="13" t="s">
        <v>144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3" t="s">
        <v>83</v>
      </c>
      <c r="BK214" s="231">
        <f>ROUND(I214*H214,2)</f>
        <v>0</v>
      </c>
      <c r="BL214" s="13" t="s">
        <v>152</v>
      </c>
      <c r="BM214" s="230" t="s">
        <v>1365</v>
      </c>
    </row>
    <row r="215" spans="2:65" s="1" customFormat="1" ht="24" customHeight="1">
      <c r="B215" s="34"/>
      <c r="C215" s="219" t="s">
        <v>689</v>
      </c>
      <c r="D215" s="219" t="s">
        <v>147</v>
      </c>
      <c r="E215" s="220" t="s">
        <v>524</v>
      </c>
      <c r="F215" s="221" t="s">
        <v>525</v>
      </c>
      <c r="G215" s="222" t="s">
        <v>150</v>
      </c>
      <c r="H215" s="223">
        <v>3</v>
      </c>
      <c r="I215" s="224"/>
      <c r="J215" s="225">
        <f>ROUND(I215*H215,2)</f>
        <v>0</v>
      </c>
      <c r="K215" s="221" t="s">
        <v>151</v>
      </c>
      <c r="L215" s="39"/>
      <c r="M215" s="226" t="s">
        <v>1</v>
      </c>
      <c r="N215" s="227" t="s">
        <v>40</v>
      </c>
      <c r="O215" s="82"/>
      <c r="P215" s="228">
        <f>O215*H215</f>
        <v>0</v>
      </c>
      <c r="Q215" s="228">
        <v>0.00049</v>
      </c>
      <c r="R215" s="228">
        <f>Q215*H215</f>
        <v>0.00147</v>
      </c>
      <c r="S215" s="228">
        <v>0</v>
      </c>
      <c r="T215" s="229">
        <f>S215*H215</f>
        <v>0</v>
      </c>
      <c r="AR215" s="230" t="s">
        <v>152</v>
      </c>
      <c r="AT215" s="230" t="s">
        <v>147</v>
      </c>
      <c r="AU215" s="230" t="s">
        <v>85</v>
      </c>
      <c r="AY215" s="13" t="s">
        <v>144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3" t="s">
        <v>83</v>
      </c>
      <c r="BK215" s="231">
        <f>ROUND(I215*H215,2)</f>
        <v>0</v>
      </c>
      <c r="BL215" s="13" t="s">
        <v>152</v>
      </c>
      <c r="BM215" s="230" t="s">
        <v>1366</v>
      </c>
    </row>
    <row r="216" spans="2:65" s="1" customFormat="1" ht="24" customHeight="1">
      <c r="B216" s="34"/>
      <c r="C216" s="219" t="s">
        <v>425</v>
      </c>
      <c r="D216" s="219" t="s">
        <v>147</v>
      </c>
      <c r="E216" s="220" t="s">
        <v>318</v>
      </c>
      <c r="F216" s="221" t="s">
        <v>319</v>
      </c>
      <c r="G216" s="222" t="s">
        <v>150</v>
      </c>
      <c r="H216" s="223">
        <v>65</v>
      </c>
      <c r="I216" s="224"/>
      <c r="J216" s="225">
        <f>ROUND(I216*H216,2)</f>
        <v>0</v>
      </c>
      <c r="K216" s="221" t="s">
        <v>151</v>
      </c>
      <c r="L216" s="39"/>
      <c r="M216" s="226" t="s">
        <v>1</v>
      </c>
      <c r="N216" s="227" t="s">
        <v>40</v>
      </c>
      <c r="O216" s="82"/>
      <c r="P216" s="228">
        <f>O216*H216</f>
        <v>0</v>
      </c>
      <c r="Q216" s="228">
        <v>0.0006</v>
      </c>
      <c r="R216" s="228">
        <f>Q216*H216</f>
        <v>0.039</v>
      </c>
      <c r="S216" s="228">
        <v>0</v>
      </c>
      <c r="T216" s="229">
        <f>S216*H216</f>
        <v>0</v>
      </c>
      <c r="AR216" s="230" t="s">
        <v>152</v>
      </c>
      <c r="AT216" s="230" t="s">
        <v>147</v>
      </c>
      <c r="AU216" s="230" t="s">
        <v>85</v>
      </c>
      <c r="AY216" s="13" t="s">
        <v>144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3" t="s">
        <v>83</v>
      </c>
      <c r="BK216" s="231">
        <f>ROUND(I216*H216,2)</f>
        <v>0</v>
      </c>
      <c r="BL216" s="13" t="s">
        <v>152</v>
      </c>
      <c r="BM216" s="230" t="s">
        <v>1367</v>
      </c>
    </row>
    <row r="217" spans="2:65" s="1" customFormat="1" ht="24" customHeight="1">
      <c r="B217" s="34"/>
      <c r="C217" s="219" t="s">
        <v>429</v>
      </c>
      <c r="D217" s="219" t="s">
        <v>147</v>
      </c>
      <c r="E217" s="220" t="s">
        <v>322</v>
      </c>
      <c r="F217" s="221" t="s">
        <v>323</v>
      </c>
      <c r="G217" s="222" t="s">
        <v>150</v>
      </c>
      <c r="H217" s="223">
        <v>90</v>
      </c>
      <c r="I217" s="224"/>
      <c r="J217" s="225">
        <f>ROUND(I217*H217,2)</f>
        <v>0</v>
      </c>
      <c r="K217" s="221" t="s">
        <v>151</v>
      </c>
      <c r="L217" s="39"/>
      <c r="M217" s="226" t="s">
        <v>1</v>
      </c>
      <c r="N217" s="227" t="s">
        <v>40</v>
      </c>
      <c r="O217" s="82"/>
      <c r="P217" s="228">
        <f>O217*H217</f>
        <v>0</v>
      </c>
      <c r="Q217" s="228">
        <v>0.00091</v>
      </c>
      <c r="R217" s="228">
        <f>Q217*H217</f>
        <v>0.0819</v>
      </c>
      <c r="S217" s="228">
        <v>0</v>
      </c>
      <c r="T217" s="229">
        <f>S217*H217</f>
        <v>0</v>
      </c>
      <c r="AR217" s="230" t="s">
        <v>152</v>
      </c>
      <c r="AT217" s="230" t="s">
        <v>147</v>
      </c>
      <c r="AU217" s="230" t="s">
        <v>85</v>
      </c>
      <c r="AY217" s="13" t="s">
        <v>144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3" t="s">
        <v>83</v>
      </c>
      <c r="BK217" s="231">
        <f>ROUND(I217*H217,2)</f>
        <v>0</v>
      </c>
      <c r="BL217" s="13" t="s">
        <v>152</v>
      </c>
      <c r="BM217" s="230" t="s">
        <v>1368</v>
      </c>
    </row>
    <row r="218" spans="2:65" s="1" customFormat="1" ht="24" customHeight="1">
      <c r="B218" s="34"/>
      <c r="C218" s="219" t="s">
        <v>433</v>
      </c>
      <c r="D218" s="219" t="s">
        <v>147</v>
      </c>
      <c r="E218" s="220" t="s">
        <v>326</v>
      </c>
      <c r="F218" s="221" t="s">
        <v>327</v>
      </c>
      <c r="G218" s="222" t="s">
        <v>150</v>
      </c>
      <c r="H218" s="223">
        <v>49</v>
      </c>
      <c r="I218" s="224"/>
      <c r="J218" s="225">
        <f>ROUND(I218*H218,2)</f>
        <v>0</v>
      </c>
      <c r="K218" s="221" t="s">
        <v>151</v>
      </c>
      <c r="L218" s="39"/>
      <c r="M218" s="226" t="s">
        <v>1</v>
      </c>
      <c r="N218" s="227" t="s">
        <v>40</v>
      </c>
      <c r="O218" s="82"/>
      <c r="P218" s="228">
        <f>O218*H218</f>
        <v>0</v>
      </c>
      <c r="Q218" s="228">
        <v>0.00118</v>
      </c>
      <c r="R218" s="228">
        <f>Q218*H218</f>
        <v>0.05782</v>
      </c>
      <c r="S218" s="228">
        <v>0</v>
      </c>
      <c r="T218" s="229">
        <f>S218*H218</f>
        <v>0</v>
      </c>
      <c r="AR218" s="230" t="s">
        <v>152</v>
      </c>
      <c r="AT218" s="230" t="s">
        <v>147</v>
      </c>
      <c r="AU218" s="230" t="s">
        <v>85</v>
      </c>
      <c r="AY218" s="13" t="s">
        <v>144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3" t="s">
        <v>83</v>
      </c>
      <c r="BK218" s="231">
        <f>ROUND(I218*H218,2)</f>
        <v>0</v>
      </c>
      <c r="BL218" s="13" t="s">
        <v>152</v>
      </c>
      <c r="BM218" s="230" t="s">
        <v>1369</v>
      </c>
    </row>
    <row r="219" spans="2:65" s="1" customFormat="1" ht="24" customHeight="1">
      <c r="B219" s="34"/>
      <c r="C219" s="219" t="s">
        <v>295</v>
      </c>
      <c r="D219" s="219" t="s">
        <v>147</v>
      </c>
      <c r="E219" s="220" t="s">
        <v>330</v>
      </c>
      <c r="F219" s="221" t="s">
        <v>331</v>
      </c>
      <c r="G219" s="222" t="s">
        <v>150</v>
      </c>
      <c r="H219" s="223">
        <v>89</v>
      </c>
      <c r="I219" s="224"/>
      <c r="J219" s="225">
        <f>ROUND(I219*H219,2)</f>
        <v>0</v>
      </c>
      <c r="K219" s="221" t="s">
        <v>151</v>
      </c>
      <c r="L219" s="39"/>
      <c r="M219" s="226" t="s">
        <v>1</v>
      </c>
      <c r="N219" s="227" t="s">
        <v>40</v>
      </c>
      <c r="O219" s="82"/>
      <c r="P219" s="228">
        <f>O219*H219</f>
        <v>0</v>
      </c>
      <c r="Q219" s="228">
        <v>0.0015</v>
      </c>
      <c r="R219" s="228">
        <f>Q219*H219</f>
        <v>0.1335</v>
      </c>
      <c r="S219" s="228">
        <v>0</v>
      </c>
      <c r="T219" s="229">
        <f>S219*H219</f>
        <v>0</v>
      </c>
      <c r="AR219" s="230" t="s">
        <v>152</v>
      </c>
      <c r="AT219" s="230" t="s">
        <v>147</v>
      </c>
      <c r="AU219" s="230" t="s">
        <v>85</v>
      </c>
      <c r="AY219" s="13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3" t="s">
        <v>83</v>
      </c>
      <c r="BK219" s="231">
        <f>ROUND(I219*H219,2)</f>
        <v>0</v>
      </c>
      <c r="BL219" s="13" t="s">
        <v>152</v>
      </c>
      <c r="BM219" s="230" t="s">
        <v>1370</v>
      </c>
    </row>
    <row r="220" spans="2:65" s="1" customFormat="1" ht="24" customHeight="1">
      <c r="B220" s="34"/>
      <c r="C220" s="219" t="s">
        <v>406</v>
      </c>
      <c r="D220" s="219" t="s">
        <v>147</v>
      </c>
      <c r="E220" s="220" t="s">
        <v>481</v>
      </c>
      <c r="F220" s="221" t="s">
        <v>482</v>
      </c>
      <c r="G220" s="222" t="s">
        <v>150</v>
      </c>
      <c r="H220" s="223">
        <v>51</v>
      </c>
      <c r="I220" s="224"/>
      <c r="J220" s="225">
        <f>ROUND(I220*H220,2)</f>
        <v>0</v>
      </c>
      <c r="K220" s="221" t="s">
        <v>151</v>
      </c>
      <c r="L220" s="39"/>
      <c r="M220" s="226" t="s">
        <v>1</v>
      </c>
      <c r="N220" s="227" t="s">
        <v>40</v>
      </c>
      <c r="O220" s="82"/>
      <c r="P220" s="228">
        <f>O220*H220</f>
        <v>0</v>
      </c>
      <c r="Q220" s="228">
        <v>0.00194</v>
      </c>
      <c r="R220" s="228">
        <f>Q220*H220</f>
        <v>0.09894</v>
      </c>
      <c r="S220" s="228">
        <v>0</v>
      </c>
      <c r="T220" s="229">
        <f>S220*H220</f>
        <v>0</v>
      </c>
      <c r="AR220" s="230" t="s">
        <v>152</v>
      </c>
      <c r="AT220" s="230" t="s">
        <v>147</v>
      </c>
      <c r="AU220" s="230" t="s">
        <v>85</v>
      </c>
      <c r="AY220" s="13" t="s">
        <v>144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3" t="s">
        <v>83</v>
      </c>
      <c r="BK220" s="231">
        <f>ROUND(I220*H220,2)</f>
        <v>0</v>
      </c>
      <c r="BL220" s="13" t="s">
        <v>152</v>
      </c>
      <c r="BM220" s="230" t="s">
        <v>1371</v>
      </c>
    </row>
    <row r="221" spans="2:65" s="1" customFormat="1" ht="24" customHeight="1">
      <c r="B221" s="34"/>
      <c r="C221" s="219" t="s">
        <v>386</v>
      </c>
      <c r="D221" s="219" t="s">
        <v>147</v>
      </c>
      <c r="E221" s="220" t="s">
        <v>337</v>
      </c>
      <c r="F221" s="221" t="s">
        <v>338</v>
      </c>
      <c r="G221" s="222" t="s">
        <v>150</v>
      </c>
      <c r="H221" s="223">
        <v>18</v>
      </c>
      <c r="I221" s="224"/>
      <c r="J221" s="225">
        <f>ROUND(I221*H221,2)</f>
        <v>0</v>
      </c>
      <c r="K221" s="221" t="s">
        <v>1</v>
      </c>
      <c r="L221" s="39"/>
      <c r="M221" s="226" t="s">
        <v>1</v>
      </c>
      <c r="N221" s="227" t="s">
        <v>40</v>
      </c>
      <c r="O221" s="82"/>
      <c r="P221" s="228">
        <f>O221*H221</f>
        <v>0</v>
      </c>
      <c r="Q221" s="228">
        <v>0.004</v>
      </c>
      <c r="R221" s="228">
        <f>Q221*H221</f>
        <v>0.07200000000000001</v>
      </c>
      <c r="S221" s="228">
        <v>0</v>
      </c>
      <c r="T221" s="229">
        <f>S221*H221</f>
        <v>0</v>
      </c>
      <c r="AR221" s="230" t="s">
        <v>152</v>
      </c>
      <c r="AT221" s="230" t="s">
        <v>147</v>
      </c>
      <c r="AU221" s="230" t="s">
        <v>85</v>
      </c>
      <c r="AY221" s="13" t="s">
        <v>144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3" t="s">
        <v>83</v>
      </c>
      <c r="BK221" s="231">
        <f>ROUND(I221*H221,2)</f>
        <v>0</v>
      </c>
      <c r="BL221" s="13" t="s">
        <v>152</v>
      </c>
      <c r="BM221" s="230" t="s">
        <v>1372</v>
      </c>
    </row>
    <row r="222" spans="2:65" s="1" customFormat="1" ht="24" customHeight="1">
      <c r="B222" s="34"/>
      <c r="C222" s="219" t="s">
        <v>744</v>
      </c>
      <c r="D222" s="219" t="s">
        <v>147</v>
      </c>
      <c r="E222" s="220" t="s">
        <v>1081</v>
      </c>
      <c r="F222" s="221" t="s">
        <v>1082</v>
      </c>
      <c r="G222" s="222" t="s">
        <v>150</v>
      </c>
      <c r="H222" s="223">
        <v>65</v>
      </c>
      <c r="I222" s="224"/>
      <c r="J222" s="225">
        <f>ROUND(I222*H222,2)</f>
        <v>0</v>
      </c>
      <c r="K222" s="221" t="s">
        <v>1</v>
      </c>
      <c r="L222" s="39"/>
      <c r="M222" s="226" t="s">
        <v>1</v>
      </c>
      <c r="N222" s="227" t="s">
        <v>40</v>
      </c>
      <c r="O222" s="8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AR222" s="230" t="s">
        <v>152</v>
      </c>
      <c r="AT222" s="230" t="s">
        <v>147</v>
      </c>
      <c r="AU222" s="230" t="s">
        <v>85</v>
      </c>
      <c r="AY222" s="13" t="s">
        <v>144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3" t="s">
        <v>83</v>
      </c>
      <c r="BK222" s="231">
        <f>ROUND(I222*H222,2)</f>
        <v>0</v>
      </c>
      <c r="BL222" s="13" t="s">
        <v>152</v>
      </c>
      <c r="BM222" s="230" t="s">
        <v>1373</v>
      </c>
    </row>
    <row r="223" spans="2:65" s="1" customFormat="1" ht="24" customHeight="1">
      <c r="B223" s="34"/>
      <c r="C223" s="219" t="s">
        <v>238</v>
      </c>
      <c r="D223" s="219" t="s">
        <v>147</v>
      </c>
      <c r="E223" s="220" t="s">
        <v>345</v>
      </c>
      <c r="F223" s="221" t="s">
        <v>531</v>
      </c>
      <c r="G223" s="222" t="s">
        <v>214</v>
      </c>
      <c r="H223" s="223">
        <v>15</v>
      </c>
      <c r="I223" s="224"/>
      <c r="J223" s="225">
        <f>ROUND(I223*H223,2)</f>
        <v>0</v>
      </c>
      <c r="K223" s="221" t="s">
        <v>1</v>
      </c>
      <c r="L223" s="39"/>
      <c r="M223" s="226" t="s">
        <v>1</v>
      </c>
      <c r="N223" s="227" t="s">
        <v>40</v>
      </c>
      <c r="O223" s="8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30" t="s">
        <v>152</v>
      </c>
      <c r="AT223" s="230" t="s">
        <v>147</v>
      </c>
      <c r="AU223" s="230" t="s">
        <v>85</v>
      </c>
      <c r="AY223" s="13" t="s">
        <v>144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3" t="s">
        <v>83</v>
      </c>
      <c r="BK223" s="231">
        <f>ROUND(I223*H223,2)</f>
        <v>0</v>
      </c>
      <c r="BL223" s="13" t="s">
        <v>152</v>
      </c>
      <c r="BM223" s="230" t="s">
        <v>1374</v>
      </c>
    </row>
    <row r="224" spans="2:65" s="1" customFormat="1" ht="24" customHeight="1">
      <c r="B224" s="34"/>
      <c r="C224" s="219" t="s">
        <v>594</v>
      </c>
      <c r="D224" s="219" t="s">
        <v>147</v>
      </c>
      <c r="E224" s="220" t="s">
        <v>349</v>
      </c>
      <c r="F224" s="221" t="s">
        <v>350</v>
      </c>
      <c r="G224" s="222" t="s">
        <v>214</v>
      </c>
      <c r="H224" s="223">
        <v>20</v>
      </c>
      <c r="I224" s="224"/>
      <c r="J224" s="225">
        <f>ROUND(I224*H224,2)</f>
        <v>0</v>
      </c>
      <c r="K224" s="221" t="s">
        <v>1</v>
      </c>
      <c r="L224" s="39"/>
      <c r="M224" s="226" t="s">
        <v>1</v>
      </c>
      <c r="N224" s="227" t="s">
        <v>40</v>
      </c>
      <c r="O224" s="8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AR224" s="230" t="s">
        <v>152</v>
      </c>
      <c r="AT224" s="230" t="s">
        <v>147</v>
      </c>
      <c r="AU224" s="230" t="s">
        <v>85</v>
      </c>
      <c r="AY224" s="13" t="s">
        <v>144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3" t="s">
        <v>83</v>
      </c>
      <c r="BK224" s="231">
        <f>ROUND(I224*H224,2)</f>
        <v>0</v>
      </c>
      <c r="BL224" s="13" t="s">
        <v>152</v>
      </c>
      <c r="BM224" s="230" t="s">
        <v>1375</v>
      </c>
    </row>
    <row r="225" spans="2:65" s="1" customFormat="1" ht="16.5" customHeight="1">
      <c r="B225" s="34"/>
      <c r="C225" s="219" t="s">
        <v>226</v>
      </c>
      <c r="D225" s="219" t="s">
        <v>147</v>
      </c>
      <c r="E225" s="220" t="s">
        <v>489</v>
      </c>
      <c r="F225" s="221" t="s">
        <v>358</v>
      </c>
      <c r="G225" s="222" t="s">
        <v>150</v>
      </c>
      <c r="H225" s="223">
        <v>347</v>
      </c>
      <c r="I225" s="224"/>
      <c r="J225" s="225">
        <f>ROUND(I225*H225,2)</f>
        <v>0</v>
      </c>
      <c r="K225" s="221" t="s">
        <v>151</v>
      </c>
      <c r="L225" s="39"/>
      <c r="M225" s="226" t="s">
        <v>1</v>
      </c>
      <c r="N225" s="227" t="s">
        <v>40</v>
      </c>
      <c r="O225" s="8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AR225" s="230" t="s">
        <v>152</v>
      </c>
      <c r="AT225" s="230" t="s">
        <v>147</v>
      </c>
      <c r="AU225" s="230" t="s">
        <v>85</v>
      </c>
      <c r="AY225" s="13" t="s">
        <v>144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3" t="s">
        <v>83</v>
      </c>
      <c r="BK225" s="231">
        <f>ROUND(I225*H225,2)</f>
        <v>0</v>
      </c>
      <c r="BL225" s="13" t="s">
        <v>152</v>
      </c>
      <c r="BM225" s="230" t="s">
        <v>1376</v>
      </c>
    </row>
    <row r="226" spans="2:65" s="1" customFormat="1" ht="24" customHeight="1">
      <c r="B226" s="34"/>
      <c r="C226" s="219" t="s">
        <v>356</v>
      </c>
      <c r="D226" s="219" t="s">
        <v>147</v>
      </c>
      <c r="E226" s="220" t="s">
        <v>361</v>
      </c>
      <c r="F226" s="221" t="s">
        <v>362</v>
      </c>
      <c r="G226" s="222" t="s">
        <v>150</v>
      </c>
      <c r="H226" s="223">
        <v>18</v>
      </c>
      <c r="I226" s="224"/>
      <c r="J226" s="225">
        <f>ROUND(I226*H226,2)</f>
        <v>0</v>
      </c>
      <c r="K226" s="221" t="s">
        <v>151</v>
      </c>
      <c r="L226" s="39"/>
      <c r="M226" s="226" t="s">
        <v>1</v>
      </c>
      <c r="N226" s="227" t="s">
        <v>40</v>
      </c>
      <c r="O226" s="8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AR226" s="230" t="s">
        <v>152</v>
      </c>
      <c r="AT226" s="230" t="s">
        <v>147</v>
      </c>
      <c r="AU226" s="230" t="s">
        <v>85</v>
      </c>
      <c r="AY226" s="13" t="s">
        <v>144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3" t="s">
        <v>83</v>
      </c>
      <c r="BK226" s="231">
        <f>ROUND(I226*H226,2)</f>
        <v>0</v>
      </c>
      <c r="BL226" s="13" t="s">
        <v>152</v>
      </c>
      <c r="BM226" s="230" t="s">
        <v>1377</v>
      </c>
    </row>
    <row r="227" spans="2:65" s="1" customFormat="1" ht="24" customHeight="1">
      <c r="B227" s="34"/>
      <c r="C227" s="219" t="s">
        <v>934</v>
      </c>
      <c r="D227" s="219" t="s">
        <v>147</v>
      </c>
      <c r="E227" s="220" t="s">
        <v>1378</v>
      </c>
      <c r="F227" s="221" t="s">
        <v>1379</v>
      </c>
      <c r="G227" s="222" t="s">
        <v>150</v>
      </c>
      <c r="H227" s="223">
        <v>130</v>
      </c>
      <c r="I227" s="224"/>
      <c r="J227" s="225">
        <f>ROUND(I227*H227,2)</f>
        <v>0</v>
      </c>
      <c r="K227" s="221" t="s">
        <v>151</v>
      </c>
      <c r="L227" s="39"/>
      <c r="M227" s="226" t="s">
        <v>1</v>
      </c>
      <c r="N227" s="227" t="s">
        <v>40</v>
      </c>
      <c r="O227" s="8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AR227" s="230" t="s">
        <v>152</v>
      </c>
      <c r="AT227" s="230" t="s">
        <v>147</v>
      </c>
      <c r="AU227" s="230" t="s">
        <v>85</v>
      </c>
      <c r="AY227" s="13" t="s">
        <v>144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3" t="s">
        <v>83</v>
      </c>
      <c r="BK227" s="231">
        <f>ROUND(I227*H227,2)</f>
        <v>0</v>
      </c>
      <c r="BL227" s="13" t="s">
        <v>152</v>
      </c>
      <c r="BM227" s="230" t="s">
        <v>1380</v>
      </c>
    </row>
    <row r="228" spans="2:65" s="1" customFormat="1" ht="16.5" customHeight="1">
      <c r="B228" s="34"/>
      <c r="C228" s="219" t="s">
        <v>1080</v>
      </c>
      <c r="D228" s="219" t="s">
        <v>147</v>
      </c>
      <c r="E228" s="220" t="s">
        <v>1381</v>
      </c>
      <c r="F228" s="221" t="s">
        <v>1382</v>
      </c>
      <c r="G228" s="222" t="s">
        <v>199</v>
      </c>
      <c r="H228" s="223">
        <v>1.525</v>
      </c>
      <c r="I228" s="224"/>
      <c r="J228" s="225">
        <f>ROUND(I228*H228,2)</f>
        <v>0</v>
      </c>
      <c r="K228" s="221" t="s">
        <v>151</v>
      </c>
      <c r="L228" s="39"/>
      <c r="M228" s="226" t="s">
        <v>1</v>
      </c>
      <c r="N228" s="227" t="s">
        <v>40</v>
      </c>
      <c r="O228" s="8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AR228" s="230" t="s">
        <v>152</v>
      </c>
      <c r="AT228" s="230" t="s">
        <v>147</v>
      </c>
      <c r="AU228" s="230" t="s">
        <v>85</v>
      </c>
      <c r="AY228" s="13" t="s">
        <v>144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3" t="s">
        <v>83</v>
      </c>
      <c r="BK228" s="231">
        <f>ROUND(I228*H228,2)</f>
        <v>0</v>
      </c>
      <c r="BL228" s="13" t="s">
        <v>152</v>
      </c>
      <c r="BM228" s="230" t="s">
        <v>1383</v>
      </c>
    </row>
    <row r="229" spans="2:63" s="11" customFormat="1" ht="22.8" customHeight="1">
      <c r="B229" s="203"/>
      <c r="C229" s="204"/>
      <c r="D229" s="205" t="s">
        <v>74</v>
      </c>
      <c r="E229" s="217" t="s">
        <v>372</v>
      </c>
      <c r="F229" s="217" t="s">
        <v>373</v>
      </c>
      <c r="G229" s="204"/>
      <c r="H229" s="204"/>
      <c r="I229" s="207"/>
      <c r="J229" s="218">
        <f>BK229</f>
        <v>0</v>
      </c>
      <c r="K229" s="204"/>
      <c r="L229" s="209"/>
      <c r="M229" s="210"/>
      <c r="N229" s="211"/>
      <c r="O229" s="211"/>
      <c r="P229" s="212">
        <f>SUM(P230:P259)</f>
        <v>0</v>
      </c>
      <c r="Q229" s="211"/>
      <c r="R229" s="212">
        <f>SUM(R230:R259)</f>
        <v>0.38836</v>
      </c>
      <c r="S229" s="211"/>
      <c r="T229" s="213">
        <f>SUM(T230:T259)</f>
        <v>0</v>
      </c>
      <c r="AR229" s="214" t="s">
        <v>85</v>
      </c>
      <c r="AT229" s="215" t="s">
        <v>74</v>
      </c>
      <c r="AU229" s="215" t="s">
        <v>83</v>
      </c>
      <c r="AY229" s="214" t="s">
        <v>144</v>
      </c>
      <c r="BK229" s="216">
        <f>SUM(BK230:BK259)</f>
        <v>0</v>
      </c>
    </row>
    <row r="230" spans="2:65" s="1" customFormat="1" ht="24" customHeight="1">
      <c r="B230" s="34"/>
      <c r="C230" s="219" t="s">
        <v>718</v>
      </c>
      <c r="D230" s="219" t="s">
        <v>147</v>
      </c>
      <c r="E230" s="220" t="s">
        <v>1384</v>
      </c>
      <c r="F230" s="221" t="s">
        <v>1385</v>
      </c>
      <c r="G230" s="222" t="s">
        <v>678</v>
      </c>
      <c r="H230" s="223">
        <v>3</v>
      </c>
      <c r="I230" s="224"/>
      <c r="J230" s="225">
        <f>ROUND(I230*H230,2)</f>
        <v>0</v>
      </c>
      <c r="K230" s="221" t="s">
        <v>151</v>
      </c>
      <c r="L230" s="39"/>
      <c r="M230" s="226" t="s">
        <v>1</v>
      </c>
      <c r="N230" s="227" t="s">
        <v>40</v>
      </c>
      <c r="O230" s="82"/>
      <c r="P230" s="228">
        <f>O230*H230</f>
        <v>0</v>
      </c>
      <c r="Q230" s="228">
        <v>0.00354</v>
      </c>
      <c r="R230" s="228">
        <f>Q230*H230</f>
        <v>0.010620000000000001</v>
      </c>
      <c r="S230" s="228">
        <v>0</v>
      </c>
      <c r="T230" s="229">
        <f>S230*H230</f>
        <v>0</v>
      </c>
      <c r="AR230" s="230" t="s">
        <v>152</v>
      </c>
      <c r="AT230" s="230" t="s">
        <v>147</v>
      </c>
      <c r="AU230" s="230" t="s">
        <v>85</v>
      </c>
      <c r="AY230" s="13" t="s">
        <v>144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3" t="s">
        <v>83</v>
      </c>
      <c r="BK230" s="231">
        <f>ROUND(I230*H230,2)</f>
        <v>0</v>
      </c>
      <c r="BL230" s="13" t="s">
        <v>152</v>
      </c>
      <c r="BM230" s="230" t="s">
        <v>1386</v>
      </c>
    </row>
    <row r="231" spans="2:65" s="1" customFormat="1" ht="24" customHeight="1">
      <c r="B231" s="34"/>
      <c r="C231" s="219" t="s">
        <v>584</v>
      </c>
      <c r="D231" s="219" t="s">
        <v>147</v>
      </c>
      <c r="E231" s="220" t="s">
        <v>676</v>
      </c>
      <c r="F231" s="221" t="s">
        <v>677</v>
      </c>
      <c r="G231" s="222" t="s">
        <v>678</v>
      </c>
      <c r="H231" s="223">
        <v>2</v>
      </c>
      <c r="I231" s="224"/>
      <c r="J231" s="225">
        <f>ROUND(I231*H231,2)</f>
        <v>0</v>
      </c>
      <c r="K231" s="221" t="s">
        <v>151</v>
      </c>
      <c r="L231" s="39"/>
      <c r="M231" s="226" t="s">
        <v>1</v>
      </c>
      <c r="N231" s="227" t="s">
        <v>40</v>
      </c>
      <c r="O231" s="82"/>
      <c r="P231" s="228">
        <f>O231*H231</f>
        <v>0</v>
      </c>
      <c r="Q231" s="228">
        <v>0.00489</v>
      </c>
      <c r="R231" s="228">
        <f>Q231*H231</f>
        <v>0.00978</v>
      </c>
      <c r="S231" s="228">
        <v>0</v>
      </c>
      <c r="T231" s="229">
        <f>S231*H231</f>
        <v>0</v>
      </c>
      <c r="AR231" s="230" t="s">
        <v>152</v>
      </c>
      <c r="AT231" s="230" t="s">
        <v>147</v>
      </c>
      <c r="AU231" s="230" t="s">
        <v>85</v>
      </c>
      <c r="AY231" s="13" t="s">
        <v>144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3" t="s">
        <v>83</v>
      </c>
      <c r="BK231" s="231">
        <f>ROUND(I231*H231,2)</f>
        <v>0</v>
      </c>
      <c r="BL231" s="13" t="s">
        <v>152</v>
      </c>
      <c r="BM231" s="230" t="s">
        <v>1387</v>
      </c>
    </row>
    <row r="232" spans="2:65" s="1" customFormat="1" ht="24" customHeight="1">
      <c r="B232" s="34"/>
      <c r="C232" s="219" t="s">
        <v>736</v>
      </c>
      <c r="D232" s="219" t="s">
        <v>147</v>
      </c>
      <c r="E232" s="220" t="s">
        <v>1388</v>
      </c>
      <c r="F232" s="221" t="s">
        <v>1389</v>
      </c>
      <c r="G232" s="222" t="s">
        <v>678</v>
      </c>
      <c r="H232" s="223">
        <v>4</v>
      </c>
      <c r="I232" s="224"/>
      <c r="J232" s="225">
        <f>ROUND(I232*H232,2)</f>
        <v>0</v>
      </c>
      <c r="K232" s="221" t="s">
        <v>151</v>
      </c>
      <c r="L232" s="39"/>
      <c r="M232" s="226" t="s">
        <v>1</v>
      </c>
      <c r="N232" s="227" t="s">
        <v>40</v>
      </c>
      <c r="O232" s="82"/>
      <c r="P232" s="228">
        <f>O232*H232</f>
        <v>0</v>
      </c>
      <c r="Q232" s="228">
        <v>0.00745</v>
      </c>
      <c r="R232" s="228">
        <f>Q232*H232</f>
        <v>0.0298</v>
      </c>
      <c r="S232" s="228">
        <v>0</v>
      </c>
      <c r="T232" s="229">
        <f>S232*H232</f>
        <v>0</v>
      </c>
      <c r="AR232" s="230" t="s">
        <v>152</v>
      </c>
      <c r="AT232" s="230" t="s">
        <v>147</v>
      </c>
      <c r="AU232" s="230" t="s">
        <v>85</v>
      </c>
      <c r="AY232" s="13" t="s">
        <v>144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3" t="s">
        <v>83</v>
      </c>
      <c r="BK232" s="231">
        <f>ROUND(I232*H232,2)</f>
        <v>0</v>
      </c>
      <c r="BL232" s="13" t="s">
        <v>152</v>
      </c>
      <c r="BM232" s="230" t="s">
        <v>1390</v>
      </c>
    </row>
    <row r="233" spans="2:65" s="1" customFormat="1" ht="24" customHeight="1">
      <c r="B233" s="34"/>
      <c r="C233" s="219" t="s">
        <v>722</v>
      </c>
      <c r="D233" s="219" t="s">
        <v>147</v>
      </c>
      <c r="E233" s="220" t="s">
        <v>1391</v>
      </c>
      <c r="F233" s="221" t="s">
        <v>1392</v>
      </c>
      <c r="G233" s="222" t="s">
        <v>678</v>
      </c>
      <c r="H233" s="223">
        <v>4</v>
      </c>
      <c r="I233" s="224"/>
      <c r="J233" s="225">
        <f>ROUND(I233*H233,2)</f>
        <v>0</v>
      </c>
      <c r="K233" s="221" t="s">
        <v>151</v>
      </c>
      <c r="L233" s="39"/>
      <c r="M233" s="226" t="s">
        <v>1</v>
      </c>
      <c r="N233" s="227" t="s">
        <v>40</v>
      </c>
      <c r="O233" s="82"/>
      <c r="P233" s="228">
        <f>O233*H233</f>
        <v>0</v>
      </c>
      <c r="Q233" s="228">
        <v>0.01576</v>
      </c>
      <c r="R233" s="228">
        <f>Q233*H233</f>
        <v>0.06304</v>
      </c>
      <c r="S233" s="228">
        <v>0</v>
      </c>
      <c r="T233" s="229">
        <f>S233*H233</f>
        <v>0</v>
      </c>
      <c r="AR233" s="230" t="s">
        <v>152</v>
      </c>
      <c r="AT233" s="230" t="s">
        <v>147</v>
      </c>
      <c r="AU233" s="230" t="s">
        <v>85</v>
      </c>
      <c r="AY233" s="13" t="s">
        <v>144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3" t="s">
        <v>83</v>
      </c>
      <c r="BK233" s="231">
        <f>ROUND(I233*H233,2)</f>
        <v>0</v>
      </c>
      <c r="BL233" s="13" t="s">
        <v>152</v>
      </c>
      <c r="BM233" s="230" t="s">
        <v>1393</v>
      </c>
    </row>
    <row r="234" spans="2:65" s="1" customFormat="1" ht="16.5" customHeight="1">
      <c r="B234" s="34"/>
      <c r="C234" s="219" t="s">
        <v>979</v>
      </c>
      <c r="D234" s="219" t="s">
        <v>147</v>
      </c>
      <c r="E234" s="220" t="s">
        <v>1394</v>
      </c>
      <c r="F234" s="221" t="s">
        <v>1395</v>
      </c>
      <c r="G234" s="222" t="s">
        <v>678</v>
      </c>
      <c r="H234" s="223">
        <v>6</v>
      </c>
      <c r="I234" s="224"/>
      <c r="J234" s="225">
        <f>ROUND(I234*H234,2)</f>
        <v>0</v>
      </c>
      <c r="K234" s="221" t="s">
        <v>151</v>
      </c>
      <c r="L234" s="39"/>
      <c r="M234" s="226" t="s">
        <v>1</v>
      </c>
      <c r="N234" s="227" t="s">
        <v>40</v>
      </c>
      <c r="O234" s="82"/>
      <c r="P234" s="228">
        <f>O234*H234</f>
        <v>0</v>
      </c>
      <c r="Q234" s="228">
        <v>0.00304</v>
      </c>
      <c r="R234" s="228">
        <f>Q234*H234</f>
        <v>0.01824</v>
      </c>
      <c r="S234" s="228">
        <v>0</v>
      </c>
      <c r="T234" s="229">
        <f>S234*H234</f>
        <v>0</v>
      </c>
      <c r="AR234" s="230" t="s">
        <v>152</v>
      </c>
      <c r="AT234" s="230" t="s">
        <v>147</v>
      </c>
      <c r="AU234" s="230" t="s">
        <v>85</v>
      </c>
      <c r="AY234" s="13" t="s">
        <v>144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3" t="s">
        <v>83</v>
      </c>
      <c r="BK234" s="231">
        <f>ROUND(I234*H234,2)</f>
        <v>0</v>
      </c>
      <c r="BL234" s="13" t="s">
        <v>152</v>
      </c>
      <c r="BM234" s="230" t="s">
        <v>1396</v>
      </c>
    </row>
    <row r="235" spans="2:65" s="1" customFormat="1" ht="16.5" customHeight="1">
      <c r="B235" s="34"/>
      <c r="C235" s="219" t="s">
        <v>792</v>
      </c>
      <c r="D235" s="219" t="s">
        <v>147</v>
      </c>
      <c r="E235" s="220" t="s">
        <v>1397</v>
      </c>
      <c r="F235" s="221" t="s">
        <v>1398</v>
      </c>
      <c r="G235" s="222" t="s">
        <v>678</v>
      </c>
      <c r="H235" s="223">
        <v>2</v>
      </c>
      <c r="I235" s="224"/>
      <c r="J235" s="225">
        <f>ROUND(I235*H235,2)</f>
        <v>0</v>
      </c>
      <c r="K235" s="221" t="s">
        <v>151</v>
      </c>
      <c r="L235" s="39"/>
      <c r="M235" s="226" t="s">
        <v>1</v>
      </c>
      <c r="N235" s="227" t="s">
        <v>40</v>
      </c>
      <c r="O235" s="82"/>
      <c r="P235" s="228">
        <f>O235*H235</f>
        <v>0</v>
      </c>
      <c r="Q235" s="228">
        <v>0.00427</v>
      </c>
      <c r="R235" s="228">
        <f>Q235*H235</f>
        <v>0.00854</v>
      </c>
      <c r="S235" s="228">
        <v>0</v>
      </c>
      <c r="T235" s="229">
        <f>S235*H235</f>
        <v>0</v>
      </c>
      <c r="AR235" s="230" t="s">
        <v>152</v>
      </c>
      <c r="AT235" s="230" t="s">
        <v>147</v>
      </c>
      <c r="AU235" s="230" t="s">
        <v>85</v>
      </c>
      <c r="AY235" s="13" t="s">
        <v>144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3" t="s">
        <v>83</v>
      </c>
      <c r="BK235" s="231">
        <f>ROUND(I235*H235,2)</f>
        <v>0</v>
      </c>
      <c r="BL235" s="13" t="s">
        <v>152</v>
      </c>
      <c r="BM235" s="230" t="s">
        <v>1399</v>
      </c>
    </row>
    <row r="236" spans="2:65" s="1" customFormat="1" ht="16.5" customHeight="1">
      <c r="B236" s="34"/>
      <c r="C236" s="219" t="s">
        <v>734</v>
      </c>
      <c r="D236" s="219" t="s">
        <v>147</v>
      </c>
      <c r="E236" s="220" t="s">
        <v>1400</v>
      </c>
      <c r="F236" s="221" t="s">
        <v>1401</v>
      </c>
      <c r="G236" s="222" t="s">
        <v>678</v>
      </c>
      <c r="H236" s="223">
        <v>2</v>
      </c>
      <c r="I236" s="224"/>
      <c r="J236" s="225">
        <f>ROUND(I236*H236,2)</f>
        <v>0</v>
      </c>
      <c r="K236" s="221" t="s">
        <v>151</v>
      </c>
      <c r="L236" s="39"/>
      <c r="M236" s="226" t="s">
        <v>1</v>
      </c>
      <c r="N236" s="227" t="s">
        <v>40</v>
      </c>
      <c r="O236" s="82"/>
      <c r="P236" s="228">
        <f>O236*H236</f>
        <v>0</v>
      </c>
      <c r="Q236" s="228">
        <v>0.00628</v>
      </c>
      <c r="R236" s="228">
        <f>Q236*H236</f>
        <v>0.01256</v>
      </c>
      <c r="S236" s="228">
        <v>0</v>
      </c>
      <c r="T236" s="229">
        <f>S236*H236</f>
        <v>0</v>
      </c>
      <c r="AR236" s="230" t="s">
        <v>152</v>
      </c>
      <c r="AT236" s="230" t="s">
        <v>147</v>
      </c>
      <c r="AU236" s="230" t="s">
        <v>85</v>
      </c>
      <c r="AY236" s="13" t="s">
        <v>144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3" t="s">
        <v>83</v>
      </c>
      <c r="BK236" s="231">
        <f>ROUND(I236*H236,2)</f>
        <v>0</v>
      </c>
      <c r="BL236" s="13" t="s">
        <v>152</v>
      </c>
      <c r="BM236" s="230" t="s">
        <v>1402</v>
      </c>
    </row>
    <row r="237" spans="2:65" s="1" customFormat="1" ht="16.5" customHeight="1">
      <c r="B237" s="34"/>
      <c r="C237" s="219" t="s">
        <v>811</v>
      </c>
      <c r="D237" s="219" t="s">
        <v>147</v>
      </c>
      <c r="E237" s="220" t="s">
        <v>1403</v>
      </c>
      <c r="F237" s="221" t="s">
        <v>1404</v>
      </c>
      <c r="G237" s="222" t="s">
        <v>678</v>
      </c>
      <c r="H237" s="223">
        <v>2</v>
      </c>
      <c r="I237" s="224"/>
      <c r="J237" s="225">
        <f>ROUND(I237*H237,2)</f>
        <v>0</v>
      </c>
      <c r="K237" s="221" t="s">
        <v>151</v>
      </c>
      <c r="L237" s="39"/>
      <c r="M237" s="226" t="s">
        <v>1</v>
      </c>
      <c r="N237" s="227" t="s">
        <v>40</v>
      </c>
      <c r="O237" s="82"/>
      <c r="P237" s="228">
        <f>O237*H237</f>
        <v>0</v>
      </c>
      <c r="Q237" s="228">
        <v>0.01367</v>
      </c>
      <c r="R237" s="228">
        <f>Q237*H237</f>
        <v>0.02734</v>
      </c>
      <c r="S237" s="228">
        <v>0</v>
      </c>
      <c r="T237" s="229">
        <f>S237*H237</f>
        <v>0</v>
      </c>
      <c r="AR237" s="230" t="s">
        <v>152</v>
      </c>
      <c r="AT237" s="230" t="s">
        <v>147</v>
      </c>
      <c r="AU237" s="230" t="s">
        <v>85</v>
      </c>
      <c r="AY237" s="13" t="s">
        <v>144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3" t="s">
        <v>83</v>
      </c>
      <c r="BK237" s="231">
        <f>ROUND(I237*H237,2)</f>
        <v>0</v>
      </c>
      <c r="BL237" s="13" t="s">
        <v>152</v>
      </c>
      <c r="BM237" s="230" t="s">
        <v>1405</v>
      </c>
    </row>
    <row r="238" spans="2:65" s="1" customFormat="1" ht="24" customHeight="1">
      <c r="B238" s="34"/>
      <c r="C238" s="219" t="s">
        <v>796</v>
      </c>
      <c r="D238" s="219" t="s">
        <v>147</v>
      </c>
      <c r="E238" s="220" t="s">
        <v>680</v>
      </c>
      <c r="F238" s="221" t="s">
        <v>681</v>
      </c>
      <c r="G238" s="222" t="s">
        <v>678</v>
      </c>
      <c r="H238" s="223">
        <v>1</v>
      </c>
      <c r="I238" s="224"/>
      <c r="J238" s="225">
        <f>ROUND(I238*H238,2)</f>
        <v>0</v>
      </c>
      <c r="K238" s="221" t="s">
        <v>151</v>
      </c>
      <c r="L238" s="39"/>
      <c r="M238" s="226" t="s">
        <v>1</v>
      </c>
      <c r="N238" s="227" t="s">
        <v>40</v>
      </c>
      <c r="O238" s="82"/>
      <c r="P238" s="228">
        <f>O238*H238</f>
        <v>0</v>
      </c>
      <c r="Q238" s="228">
        <v>0.01191</v>
      </c>
      <c r="R238" s="228">
        <f>Q238*H238</f>
        <v>0.01191</v>
      </c>
      <c r="S238" s="228">
        <v>0</v>
      </c>
      <c r="T238" s="229">
        <f>S238*H238</f>
        <v>0</v>
      </c>
      <c r="AR238" s="230" t="s">
        <v>152</v>
      </c>
      <c r="AT238" s="230" t="s">
        <v>147</v>
      </c>
      <c r="AU238" s="230" t="s">
        <v>85</v>
      </c>
      <c r="AY238" s="13" t="s">
        <v>144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3" t="s">
        <v>83</v>
      </c>
      <c r="BK238" s="231">
        <f>ROUND(I238*H238,2)</f>
        <v>0</v>
      </c>
      <c r="BL238" s="13" t="s">
        <v>152</v>
      </c>
      <c r="BM238" s="230" t="s">
        <v>1406</v>
      </c>
    </row>
    <row r="239" spans="2:65" s="1" customFormat="1" ht="24" customHeight="1">
      <c r="B239" s="34"/>
      <c r="C239" s="219" t="s">
        <v>740</v>
      </c>
      <c r="D239" s="219" t="s">
        <v>147</v>
      </c>
      <c r="E239" s="220" t="s">
        <v>1098</v>
      </c>
      <c r="F239" s="221" t="s">
        <v>1099</v>
      </c>
      <c r="G239" s="222" t="s">
        <v>678</v>
      </c>
      <c r="H239" s="223">
        <v>4</v>
      </c>
      <c r="I239" s="224"/>
      <c r="J239" s="225">
        <f>ROUND(I239*H239,2)</f>
        <v>0</v>
      </c>
      <c r="K239" s="221" t="s">
        <v>151</v>
      </c>
      <c r="L239" s="39"/>
      <c r="M239" s="226" t="s">
        <v>1</v>
      </c>
      <c r="N239" s="227" t="s">
        <v>40</v>
      </c>
      <c r="O239" s="82"/>
      <c r="P239" s="228">
        <f>O239*H239</f>
        <v>0</v>
      </c>
      <c r="Q239" s="228">
        <v>0.01749</v>
      </c>
      <c r="R239" s="228">
        <f>Q239*H239</f>
        <v>0.06996</v>
      </c>
      <c r="S239" s="228">
        <v>0</v>
      </c>
      <c r="T239" s="229">
        <f>S239*H239</f>
        <v>0</v>
      </c>
      <c r="AR239" s="230" t="s">
        <v>152</v>
      </c>
      <c r="AT239" s="230" t="s">
        <v>147</v>
      </c>
      <c r="AU239" s="230" t="s">
        <v>85</v>
      </c>
      <c r="AY239" s="13" t="s">
        <v>144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3" t="s">
        <v>83</v>
      </c>
      <c r="BK239" s="231">
        <f>ROUND(I239*H239,2)</f>
        <v>0</v>
      </c>
      <c r="BL239" s="13" t="s">
        <v>152</v>
      </c>
      <c r="BM239" s="230" t="s">
        <v>1407</v>
      </c>
    </row>
    <row r="240" spans="2:65" s="1" customFormat="1" ht="24" customHeight="1">
      <c r="B240" s="34"/>
      <c r="C240" s="219" t="s">
        <v>860</v>
      </c>
      <c r="D240" s="219" t="s">
        <v>147</v>
      </c>
      <c r="E240" s="220" t="s">
        <v>1408</v>
      </c>
      <c r="F240" s="221" t="s">
        <v>1409</v>
      </c>
      <c r="G240" s="222" t="s">
        <v>678</v>
      </c>
      <c r="H240" s="223">
        <v>4</v>
      </c>
      <c r="I240" s="224"/>
      <c r="J240" s="225">
        <f>ROUND(I240*H240,2)</f>
        <v>0</v>
      </c>
      <c r="K240" s="221" t="s">
        <v>151</v>
      </c>
      <c r="L240" s="39"/>
      <c r="M240" s="226" t="s">
        <v>1</v>
      </c>
      <c r="N240" s="227" t="s">
        <v>40</v>
      </c>
      <c r="O240" s="82"/>
      <c r="P240" s="228">
        <f>O240*H240</f>
        <v>0</v>
      </c>
      <c r="Q240" s="228">
        <v>0.02258</v>
      </c>
      <c r="R240" s="228">
        <f>Q240*H240</f>
        <v>0.09032</v>
      </c>
      <c r="S240" s="228">
        <v>0</v>
      </c>
      <c r="T240" s="229">
        <f>S240*H240</f>
        <v>0</v>
      </c>
      <c r="AR240" s="230" t="s">
        <v>152</v>
      </c>
      <c r="AT240" s="230" t="s">
        <v>147</v>
      </c>
      <c r="AU240" s="230" t="s">
        <v>85</v>
      </c>
      <c r="AY240" s="13" t="s">
        <v>144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3" t="s">
        <v>83</v>
      </c>
      <c r="BK240" s="231">
        <f>ROUND(I240*H240,2)</f>
        <v>0</v>
      </c>
      <c r="BL240" s="13" t="s">
        <v>152</v>
      </c>
      <c r="BM240" s="230" t="s">
        <v>1410</v>
      </c>
    </row>
    <row r="241" spans="2:65" s="1" customFormat="1" ht="16.5" customHeight="1">
      <c r="B241" s="34"/>
      <c r="C241" s="219" t="s">
        <v>340</v>
      </c>
      <c r="D241" s="219" t="s">
        <v>147</v>
      </c>
      <c r="E241" s="220" t="s">
        <v>375</v>
      </c>
      <c r="F241" s="221" t="s">
        <v>376</v>
      </c>
      <c r="G241" s="222" t="s">
        <v>214</v>
      </c>
      <c r="H241" s="223">
        <v>41</v>
      </c>
      <c r="I241" s="224"/>
      <c r="J241" s="225">
        <f>ROUND(I241*H241,2)</f>
        <v>0</v>
      </c>
      <c r="K241" s="221" t="s">
        <v>151</v>
      </c>
      <c r="L241" s="39"/>
      <c r="M241" s="226" t="s">
        <v>1</v>
      </c>
      <c r="N241" s="227" t="s">
        <v>40</v>
      </c>
      <c r="O241" s="82"/>
      <c r="P241" s="228">
        <f>O241*H241</f>
        <v>0</v>
      </c>
      <c r="Q241" s="228">
        <v>3E-05</v>
      </c>
      <c r="R241" s="228">
        <f>Q241*H241</f>
        <v>0.00123</v>
      </c>
      <c r="S241" s="228">
        <v>0</v>
      </c>
      <c r="T241" s="229">
        <f>S241*H241</f>
        <v>0</v>
      </c>
      <c r="AR241" s="230" t="s">
        <v>152</v>
      </c>
      <c r="AT241" s="230" t="s">
        <v>147</v>
      </c>
      <c r="AU241" s="230" t="s">
        <v>85</v>
      </c>
      <c r="AY241" s="13" t="s">
        <v>144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3" t="s">
        <v>83</v>
      </c>
      <c r="BK241" s="231">
        <f>ROUND(I241*H241,2)</f>
        <v>0</v>
      </c>
      <c r="BL241" s="13" t="s">
        <v>152</v>
      </c>
      <c r="BM241" s="230" t="s">
        <v>1411</v>
      </c>
    </row>
    <row r="242" spans="2:65" s="1" customFormat="1" ht="16.5" customHeight="1">
      <c r="B242" s="34"/>
      <c r="C242" s="219" t="s">
        <v>760</v>
      </c>
      <c r="D242" s="219" t="s">
        <v>147</v>
      </c>
      <c r="E242" s="220" t="s">
        <v>1102</v>
      </c>
      <c r="F242" s="221" t="s">
        <v>1103</v>
      </c>
      <c r="G242" s="222" t="s">
        <v>214</v>
      </c>
      <c r="H242" s="223">
        <v>4</v>
      </c>
      <c r="I242" s="224"/>
      <c r="J242" s="225">
        <f>ROUND(I242*H242,2)</f>
        <v>0</v>
      </c>
      <c r="K242" s="221" t="s">
        <v>151</v>
      </c>
      <c r="L242" s="39"/>
      <c r="M242" s="226" t="s">
        <v>1</v>
      </c>
      <c r="N242" s="227" t="s">
        <v>40</v>
      </c>
      <c r="O242" s="82"/>
      <c r="P242" s="228">
        <f>O242*H242</f>
        <v>0</v>
      </c>
      <c r="Q242" s="228">
        <v>3E-05</v>
      </c>
      <c r="R242" s="228">
        <f>Q242*H242</f>
        <v>0.00012</v>
      </c>
      <c r="S242" s="228">
        <v>0</v>
      </c>
      <c r="T242" s="229">
        <f>S242*H242</f>
        <v>0</v>
      </c>
      <c r="AR242" s="230" t="s">
        <v>152</v>
      </c>
      <c r="AT242" s="230" t="s">
        <v>147</v>
      </c>
      <c r="AU242" s="230" t="s">
        <v>85</v>
      </c>
      <c r="AY242" s="13" t="s">
        <v>144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3" t="s">
        <v>83</v>
      </c>
      <c r="BK242" s="231">
        <f>ROUND(I242*H242,2)</f>
        <v>0</v>
      </c>
      <c r="BL242" s="13" t="s">
        <v>152</v>
      </c>
      <c r="BM242" s="230" t="s">
        <v>1412</v>
      </c>
    </row>
    <row r="243" spans="2:65" s="1" customFormat="1" ht="16.5" customHeight="1">
      <c r="B243" s="34"/>
      <c r="C243" s="219" t="s">
        <v>699</v>
      </c>
      <c r="D243" s="219" t="s">
        <v>147</v>
      </c>
      <c r="E243" s="220" t="s">
        <v>1413</v>
      </c>
      <c r="F243" s="221" t="s">
        <v>1414</v>
      </c>
      <c r="G243" s="222" t="s">
        <v>214</v>
      </c>
      <c r="H243" s="223">
        <v>1</v>
      </c>
      <c r="I243" s="224"/>
      <c r="J243" s="225">
        <f>ROUND(I243*H243,2)</f>
        <v>0</v>
      </c>
      <c r="K243" s="221" t="s">
        <v>151</v>
      </c>
      <c r="L243" s="39"/>
      <c r="M243" s="226" t="s">
        <v>1</v>
      </c>
      <c r="N243" s="227" t="s">
        <v>40</v>
      </c>
      <c r="O243" s="82"/>
      <c r="P243" s="228">
        <f>O243*H243</f>
        <v>0</v>
      </c>
      <c r="Q243" s="228">
        <v>6E-05</v>
      </c>
      <c r="R243" s="228">
        <f>Q243*H243</f>
        <v>6E-05</v>
      </c>
      <c r="S243" s="228">
        <v>0</v>
      </c>
      <c r="T243" s="229">
        <f>S243*H243</f>
        <v>0</v>
      </c>
      <c r="AR243" s="230" t="s">
        <v>152</v>
      </c>
      <c r="AT243" s="230" t="s">
        <v>147</v>
      </c>
      <c r="AU243" s="230" t="s">
        <v>85</v>
      </c>
      <c r="AY243" s="13" t="s">
        <v>144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3" t="s">
        <v>83</v>
      </c>
      <c r="BK243" s="231">
        <f>ROUND(I243*H243,2)</f>
        <v>0</v>
      </c>
      <c r="BL243" s="13" t="s">
        <v>152</v>
      </c>
      <c r="BM243" s="230" t="s">
        <v>1415</v>
      </c>
    </row>
    <row r="244" spans="2:65" s="1" customFormat="1" ht="16.5" customHeight="1">
      <c r="B244" s="34"/>
      <c r="C244" s="219" t="s">
        <v>352</v>
      </c>
      <c r="D244" s="219" t="s">
        <v>147</v>
      </c>
      <c r="E244" s="220" t="s">
        <v>686</v>
      </c>
      <c r="F244" s="221" t="s">
        <v>687</v>
      </c>
      <c r="G244" s="222" t="s">
        <v>214</v>
      </c>
      <c r="H244" s="223">
        <v>15</v>
      </c>
      <c r="I244" s="224"/>
      <c r="J244" s="225">
        <f>ROUND(I244*H244,2)</f>
        <v>0</v>
      </c>
      <c r="K244" s="221" t="s">
        <v>151</v>
      </c>
      <c r="L244" s="39"/>
      <c r="M244" s="226" t="s">
        <v>1</v>
      </c>
      <c r="N244" s="227" t="s">
        <v>40</v>
      </c>
      <c r="O244" s="82"/>
      <c r="P244" s="228">
        <f>O244*H244</f>
        <v>0</v>
      </c>
      <c r="Q244" s="228">
        <v>8E-05</v>
      </c>
      <c r="R244" s="228">
        <f>Q244*H244</f>
        <v>0.0012000000000000001</v>
      </c>
      <c r="S244" s="228">
        <v>0</v>
      </c>
      <c r="T244" s="229">
        <f>S244*H244</f>
        <v>0</v>
      </c>
      <c r="AR244" s="230" t="s">
        <v>152</v>
      </c>
      <c r="AT244" s="230" t="s">
        <v>147</v>
      </c>
      <c r="AU244" s="230" t="s">
        <v>85</v>
      </c>
      <c r="AY244" s="13" t="s">
        <v>144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3" t="s">
        <v>83</v>
      </c>
      <c r="BK244" s="231">
        <f>ROUND(I244*H244,2)</f>
        <v>0</v>
      </c>
      <c r="BL244" s="13" t="s">
        <v>152</v>
      </c>
      <c r="BM244" s="230" t="s">
        <v>1416</v>
      </c>
    </row>
    <row r="245" spans="2:65" s="1" customFormat="1" ht="16.5" customHeight="1">
      <c r="B245" s="34"/>
      <c r="C245" s="219" t="s">
        <v>175</v>
      </c>
      <c r="D245" s="219" t="s">
        <v>147</v>
      </c>
      <c r="E245" s="220" t="s">
        <v>379</v>
      </c>
      <c r="F245" s="221" t="s">
        <v>380</v>
      </c>
      <c r="G245" s="222" t="s">
        <v>214</v>
      </c>
      <c r="H245" s="223">
        <v>22</v>
      </c>
      <c r="I245" s="224"/>
      <c r="J245" s="225">
        <f>ROUND(I245*H245,2)</f>
        <v>0</v>
      </c>
      <c r="K245" s="221" t="s">
        <v>151</v>
      </c>
      <c r="L245" s="39"/>
      <c r="M245" s="226" t="s">
        <v>1</v>
      </c>
      <c r="N245" s="227" t="s">
        <v>40</v>
      </c>
      <c r="O245" s="82"/>
      <c r="P245" s="228">
        <f>O245*H245</f>
        <v>0</v>
      </c>
      <c r="Q245" s="228">
        <v>0.0001</v>
      </c>
      <c r="R245" s="228">
        <f>Q245*H245</f>
        <v>0.0022</v>
      </c>
      <c r="S245" s="228">
        <v>0</v>
      </c>
      <c r="T245" s="229">
        <f>S245*H245</f>
        <v>0</v>
      </c>
      <c r="AR245" s="230" t="s">
        <v>152</v>
      </c>
      <c r="AT245" s="230" t="s">
        <v>147</v>
      </c>
      <c r="AU245" s="230" t="s">
        <v>85</v>
      </c>
      <c r="AY245" s="13" t="s">
        <v>144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3" t="s">
        <v>83</v>
      </c>
      <c r="BK245" s="231">
        <f>ROUND(I245*H245,2)</f>
        <v>0</v>
      </c>
      <c r="BL245" s="13" t="s">
        <v>152</v>
      </c>
      <c r="BM245" s="230" t="s">
        <v>1417</v>
      </c>
    </row>
    <row r="246" spans="2:65" s="1" customFormat="1" ht="16.5" customHeight="1">
      <c r="B246" s="34"/>
      <c r="C246" s="219" t="s">
        <v>196</v>
      </c>
      <c r="D246" s="219" t="s">
        <v>147</v>
      </c>
      <c r="E246" s="220" t="s">
        <v>383</v>
      </c>
      <c r="F246" s="221" t="s">
        <v>384</v>
      </c>
      <c r="G246" s="222" t="s">
        <v>214</v>
      </c>
      <c r="H246" s="223">
        <v>2</v>
      </c>
      <c r="I246" s="224"/>
      <c r="J246" s="225">
        <f>ROUND(I246*H246,2)</f>
        <v>0</v>
      </c>
      <c r="K246" s="221" t="s">
        <v>151</v>
      </c>
      <c r="L246" s="39"/>
      <c r="M246" s="226" t="s">
        <v>1</v>
      </c>
      <c r="N246" s="227" t="s">
        <v>40</v>
      </c>
      <c r="O246" s="82"/>
      <c r="P246" s="228">
        <f>O246*H246</f>
        <v>0</v>
      </c>
      <c r="Q246" s="228">
        <v>0.00014</v>
      </c>
      <c r="R246" s="228">
        <f>Q246*H246</f>
        <v>0.00028</v>
      </c>
      <c r="S246" s="228">
        <v>0</v>
      </c>
      <c r="T246" s="229">
        <f>S246*H246</f>
        <v>0</v>
      </c>
      <c r="AR246" s="230" t="s">
        <v>152</v>
      </c>
      <c r="AT246" s="230" t="s">
        <v>147</v>
      </c>
      <c r="AU246" s="230" t="s">
        <v>85</v>
      </c>
      <c r="AY246" s="13" t="s">
        <v>144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3" t="s">
        <v>83</v>
      </c>
      <c r="BK246" s="231">
        <f>ROUND(I246*H246,2)</f>
        <v>0</v>
      </c>
      <c r="BL246" s="13" t="s">
        <v>152</v>
      </c>
      <c r="BM246" s="230" t="s">
        <v>1418</v>
      </c>
    </row>
    <row r="247" spans="2:65" s="1" customFormat="1" ht="16.5" customHeight="1">
      <c r="B247" s="34"/>
      <c r="C247" s="219" t="s">
        <v>441</v>
      </c>
      <c r="D247" s="219" t="s">
        <v>147</v>
      </c>
      <c r="E247" s="220" t="s">
        <v>1419</v>
      </c>
      <c r="F247" s="221" t="s">
        <v>1420</v>
      </c>
      <c r="G247" s="222" t="s">
        <v>214</v>
      </c>
      <c r="H247" s="223">
        <v>5</v>
      </c>
      <c r="I247" s="224"/>
      <c r="J247" s="225">
        <f>ROUND(I247*H247,2)</f>
        <v>0</v>
      </c>
      <c r="K247" s="221" t="s">
        <v>151</v>
      </c>
      <c r="L247" s="39"/>
      <c r="M247" s="226" t="s">
        <v>1</v>
      </c>
      <c r="N247" s="227" t="s">
        <v>40</v>
      </c>
      <c r="O247" s="82"/>
      <c r="P247" s="228">
        <f>O247*H247</f>
        <v>0</v>
      </c>
      <c r="Q247" s="228">
        <v>0.00024</v>
      </c>
      <c r="R247" s="228">
        <f>Q247*H247</f>
        <v>0.0012000000000000001</v>
      </c>
      <c r="S247" s="228">
        <v>0</v>
      </c>
      <c r="T247" s="229">
        <f>S247*H247</f>
        <v>0</v>
      </c>
      <c r="AR247" s="230" t="s">
        <v>152</v>
      </c>
      <c r="AT247" s="230" t="s">
        <v>147</v>
      </c>
      <c r="AU247" s="230" t="s">
        <v>85</v>
      </c>
      <c r="AY247" s="13" t="s">
        <v>144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3" t="s">
        <v>83</v>
      </c>
      <c r="BK247" s="231">
        <f>ROUND(I247*H247,2)</f>
        <v>0</v>
      </c>
      <c r="BL247" s="13" t="s">
        <v>152</v>
      </c>
      <c r="BM247" s="230" t="s">
        <v>1421</v>
      </c>
    </row>
    <row r="248" spans="2:65" s="1" customFormat="1" ht="16.5" customHeight="1">
      <c r="B248" s="34"/>
      <c r="C248" s="219" t="s">
        <v>842</v>
      </c>
      <c r="D248" s="219" t="s">
        <v>147</v>
      </c>
      <c r="E248" s="220" t="s">
        <v>1422</v>
      </c>
      <c r="F248" s="221" t="s">
        <v>1423</v>
      </c>
      <c r="G248" s="222" t="s">
        <v>214</v>
      </c>
      <c r="H248" s="223">
        <v>2</v>
      </c>
      <c r="I248" s="224"/>
      <c r="J248" s="225">
        <f>ROUND(I248*H248,2)</f>
        <v>0</v>
      </c>
      <c r="K248" s="221" t="s">
        <v>151</v>
      </c>
      <c r="L248" s="39"/>
      <c r="M248" s="226" t="s">
        <v>1</v>
      </c>
      <c r="N248" s="227" t="s">
        <v>40</v>
      </c>
      <c r="O248" s="82"/>
      <c r="P248" s="228">
        <f>O248*H248</f>
        <v>0</v>
      </c>
      <c r="Q248" s="228">
        <v>0.00023</v>
      </c>
      <c r="R248" s="228">
        <f>Q248*H248</f>
        <v>0.00046</v>
      </c>
      <c r="S248" s="228">
        <v>0</v>
      </c>
      <c r="T248" s="229">
        <f>S248*H248</f>
        <v>0</v>
      </c>
      <c r="AR248" s="230" t="s">
        <v>152</v>
      </c>
      <c r="AT248" s="230" t="s">
        <v>147</v>
      </c>
      <c r="AU248" s="230" t="s">
        <v>85</v>
      </c>
      <c r="AY248" s="13" t="s">
        <v>144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3" t="s">
        <v>83</v>
      </c>
      <c r="BK248" s="231">
        <f>ROUND(I248*H248,2)</f>
        <v>0</v>
      </c>
      <c r="BL248" s="13" t="s">
        <v>152</v>
      </c>
      <c r="BM248" s="230" t="s">
        <v>1424</v>
      </c>
    </row>
    <row r="249" spans="2:65" s="1" customFormat="1" ht="24" customHeight="1">
      <c r="B249" s="34"/>
      <c r="C249" s="219" t="s">
        <v>201</v>
      </c>
      <c r="D249" s="219" t="s">
        <v>147</v>
      </c>
      <c r="E249" s="220" t="s">
        <v>696</v>
      </c>
      <c r="F249" s="221" t="s">
        <v>697</v>
      </c>
      <c r="G249" s="222" t="s">
        <v>214</v>
      </c>
      <c r="H249" s="223">
        <v>1</v>
      </c>
      <c r="I249" s="224"/>
      <c r="J249" s="225">
        <f>ROUND(I249*H249,2)</f>
        <v>0</v>
      </c>
      <c r="K249" s="221" t="s">
        <v>1</v>
      </c>
      <c r="L249" s="39"/>
      <c r="M249" s="226" t="s">
        <v>1</v>
      </c>
      <c r="N249" s="227" t="s">
        <v>40</v>
      </c>
      <c r="O249" s="82"/>
      <c r="P249" s="228">
        <f>O249*H249</f>
        <v>0</v>
      </c>
      <c r="Q249" s="228">
        <v>0.00018</v>
      </c>
      <c r="R249" s="228">
        <f>Q249*H249</f>
        <v>0.00018</v>
      </c>
      <c r="S249" s="228">
        <v>0</v>
      </c>
      <c r="T249" s="229">
        <f>S249*H249</f>
        <v>0</v>
      </c>
      <c r="AR249" s="230" t="s">
        <v>152</v>
      </c>
      <c r="AT249" s="230" t="s">
        <v>147</v>
      </c>
      <c r="AU249" s="230" t="s">
        <v>85</v>
      </c>
      <c r="AY249" s="13" t="s">
        <v>144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3" t="s">
        <v>83</v>
      </c>
      <c r="BK249" s="231">
        <f>ROUND(I249*H249,2)</f>
        <v>0</v>
      </c>
      <c r="BL249" s="13" t="s">
        <v>152</v>
      </c>
      <c r="BM249" s="230" t="s">
        <v>1425</v>
      </c>
    </row>
    <row r="250" spans="2:65" s="1" customFormat="1" ht="24" customHeight="1">
      <c r="B250" s="34"/>
      <c r="C250" s="219" t="s">
        <v>246</v>
      </c>
      <c r="D250" s="219" t="s">
        <v>147</v>
      </c>
      <c r="E250" s="220" t="s">
        <v>700</v>
      </c>
      <c r="F250" s="221" t="s">
        <v>701</v>
      </c>
      <c r="G250" s="222" t="s">
        <v>214</v>
      </c>
      <c r="H250" s="223">
        <v>2</v>
      </c>
      <c r="I250" s="224"/>
      <c r="J250" s="225">
        <f>ROUND(I250*H250,2)</f>
        <v>0</v>
      </c>
      <c r="K250" s="221" t="s">
        <v>151</v>
      </c>
      <c r="L250" s="39"/>
      <c r="M250" s="226" t="s">
        <v>1</v>
      </c>
      <c r="N250" s="227" t="s">
        <v>40</v>
      </c>
      <c r="O250" s="82"/>
      <c r="P250" s="228">
        <f>O250*H250</f>
        <v>0</v>
      </c>
      <c r="Q250" s="228">
        <v>0.00018</v>
      </c>
      <c r="R250" s="228">
        <f>Q250*H250</f>
        <v>0.00036</v>
      </c>
      <c r="S250" s="228">
        <v>0</v>
      </c>
      <c r="T250" s="229">
        <f>S250*H250</f>
        <v>0</v>
      </c>
      <c r="AR250" s="230" t="s">
        <v>152</v>
      </c>
      <c r="AT250" s="230" t="s">
        <v>147</v>
      </c>
      <c r="AU250" s="230" t="s">
        <v>85</v>
      </c>
      <c r="AY250" s="13" t="s">
        <v>144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3" t="s">
        <v>83</v>
      </c>
      <c r="BK250" s="231">
        <f>ROUND(I250*H250,2)</f>
        <v>0</v>
      </c>
      <c r="BL250" s="13" t="s">
        <v>152</v>
      </c>
      <c r="BM250" s="230" t="s">
        <v>1426</v>
      </c>
    </row>
    <row r="251" spans="2:65" s="1" customFormat="1" ht="24" customHeight="1">
      <c r="B251" s="34"/>
      <c r="C251" s="219" t="s">
        <v>250</v>
      </c>
      <c r="D251" s="219" t="s">
        <v>147</v>
      </c>
      <c r="E251" s="220" t="s">
        <v>395</v>
      </c>
      <c r="F251" s="221" t="s">
        <v>396</v>
      </c>
      <c r="G251" s="222" t="s">
        <v>214</v>
      </c>
      <c r="H251" s="223">
        <v>41</v>
      </c>
      <c r="I251" s="224"/>
      <c r="J251" s="225">
        <f>ROUND(I251*H251,2)</f>
        <v>0</v>
      </c>
      <c r="K251" s="221" t="s">
        <v>151</v>
      </c>
      <c r="L251" s="39"/>
      <c r="M251" s="226" t="s">
        <v>1</v>
      </c>
      <c r="N251" s="227" t="s">
        <v>40</v>
      </c>
      <c r="O251" s="82"/>
      <c r="P251" s="228">
        <f>O251*H251</f>
        <v>0</v>
      </c>
      <c r="Q251" s="228">
        <v>0.00022</v>
      </c>
      <c r="R251" s="228">
        <f>Q251*H251</f>
        <v>0.00902</v>
      </c>
      <c r="S251" s="228">
        <v>0</v>
      </c>
      <c r="T251" s="229">
        <f>S251*H251</f>
        <v>0</v>
      </c>
      <c r="AR251" s="230" t="s">
        <v>152</v>
      </c>
      <c r="AT251" s="230" t="s">
        <v>147</v>
      </c>
      <c r="AU251" s="230" t="s">
        <v>85</v>
      </c>
      <c r="AY251" s="13" t="s">
        <v>144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3" t="s">
        <v>83</v>
      </c>
      <c r="BK251" s="231">
        <f>ROUND(I251*H251,2)</f>
        <v>0</v>
      </c>
      <c r="BL251" s="13" t="s">
        <v>152</v>
      </c>
      <c r="BM251" s="230" t="s">
        <v>1427</v>
      </c>
    </row>
    <row r="252" spans="2:65" s="1" customFormat="1" ht="24" customHeight="1">
      <c r="B252" s="34"/>
      <c r="C252" s="219" t="s">
        <v>764</v>
      </c>
      <c r="D252" s="219" t="s">
        <v>147</v>
      </c>
      <c r="E252" s="220" t="s">
        <v>1109</v>
      </c>
      <c r="F252" s="221" t="s">
        <v>1110</v>
      </c>
      <c r="G252" s="222" t="s">
        <v>214</v>
      </c>
      <c r="H252" s="223">
        <v>4</v>
      </c>
      <c r="I252" s="224"/>
      <c r="J252" s="225">
        <f>ROUND(I252*H252,2)</f>
        <v>0</v>
      </c>
      <c r="K252" s="221" t="s">
        <v>151</v>
      </c>
      <c r="L252" s="39"/>
      <c r="M252" s="226" t="s">
        <v>1</v>
      </c>
      <c r="N252" s="227" t="s">
        <v>40</v>
      </c>
      <c r="O252" s="82"/>
      <c r="P252" s="228">
        <f>O252*H252</f>
        <v>0</v>
      </c>
      <c r="Q252" s="228">
        <v>0.00027</v>
      </c>
      <c r="R252" s="228">
        <f>Q252*H252</f>
        <v>0.00108</v>
      </c>
      <c r="S252" s="228">
        <v>0</v>
      </c>
      <c r="T252" s="229">
        <f>S252*H252</f>
        <v>0</v>
      </c>
      <c r="AR252" s="230" t="s">
        <v>152</v>
      </c>
      <c r="AT252" s="230" t="s">
        <v>147</v>
      </c>
      <c r="AU252" s="230" t="s">
        <v>85</v>
      </c>
      <c r="AY252" s="13" t="s">
        <v>144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3" t="s">
        <v>83</v>
      </c>
      <c r="BK252" s="231">
        <f>ROUND(I252*H252,2)</f>
        <v>0</v>
      </c>
      <c r="BL252" s="13" t="s">
        <v>152</v>
      </c>
      <c r="BM252" s="230" t="s">
        <v>1428</v>
      </c>
    </row>
    <row r="253" spans="2:65" s="1" customFormat="1" ht="16.5" customHeight="1">
      <c r="B253" s="34"/>
      <c r="C253" s="219" t="s">
        <v>695</v>
      </c>
      <c r="D253" s="219" t="s">
        <v>147</v>
      </c>
      <c r="E253" s="220" t="s">
        <v>1112</v>
      </c>
      <c r="F253" s="221" t="s">
        <v>1113</v>
      </c>
      <c r="G253" s="222" t="s">
        <v>214</v>
      </c>
      <c r="H253" s="223">
        <v>1</v>
      </c>
      <c r="I253" s="224"/>
      <c r="J253" s="225">
        <f>ROUND(I253*H253,2)</f>
        <v>0</v>
      </c>
      <c r="K253" s="221" t="s">
        <v>151</v>
      </c>
      <c r="L253" s="39"/>
      <c r="M253" s="226" t="s">
        <v>1</v>
      </c>
      <c r="N253" s="227" t="s">
        <v>40</v>
      </c>
      <c r="O253" s="82"/>
      <c r="P253" s="228">
        <f>O253*H253</f>
        <v>0</v>
      </c>
      <c r="Q253" s="228">
        <v>0.00016</v>
      </c>
      <c r="R253" s="228">
        <f>Q253*H253</f>
        <v>0.00016</v>
      </c>
      <c r="S253" s="228">
        <v>0</v>
      </c>
      <c r="T253" s="229">
        <f>S253*H253</f>
        <v>0</v>
      </c>
      <c r="AR253" s="230" t="s">
        <v>152</v>
      </c>
      <c r="AT253" s="230" t="s">
        <v>147</v>
      </c>
      <c r="AU253" s="230" t="s">
        <v>85</v>
      </c>
      <c r="AY253" s="13" t="s">
        <v>144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3" t="s">
        <v>83</v>
      </c>
      <c r="BK253" s="231">
        <f>ROUND(I253*H253,2)</f>
        <v>0</v>
      </c>
      <c r="BL253" s="13" t="s">
        <v>152</v>
      </c>
      <c r="BM253" s="230" t="s">
        <v>1429</v>
      </c>
    </row>
    <row r="254" spans="2:65" s="1" customFormat="1" ht="16.5" customHeight="1">
      <c r="B254" s="34"/>
      <c r="C254" s="219" t="s">
        <v>364</v>
      </c>
      <c r="D254" s="219" t="s">
        <v>147</v>
      </c>
      <c r="E254" s="220" t="s">
        <v>704</v>
      </c>
      <c r="F254" s="221" t="s">
        <v>705</v>
      </c>
      <c r="G254" s="222" t="s">
        <v>214</v>
      </c>
      <c r="H254" s="223">
        <v>14</v>
      </c>
      <c r="I254" s="224"/>
      <c r="J254" s="225">
        <f>ROUND(I254*H254,2)</f>
        <v>0</v>
      </c>
      <c r="K254" s="221" t="s">
        <v>151</v>
      </c>
      <c r="L254" s="39"/>
      <c r="M254" s="226" t="s">
        <v>1</v>
      </c>
      <c r="N254" s="227" t="s">
        <v>40</v>
      </c>
      <c r="O254" s="82"/>
      <c r="P254" s="228">
        <f>O254*H254</f>
        <v>0</v>
      </c>
      <c r="Q254" s="228">
        <v>0.00021</v>
      </c>
      <c r="R254" s="228">
        <f>Q254*H254</f>
        <v>0.00294</v>
      </c>
      <c r="S254" s="228">
        <v>0</v>
      </c>
      <c r="T254" s="229">
        <f>S254*H254</f>
        <v>0</v>
      </c>
      <c r="AR254" s="230" t="s">
        <v>152</v>
      </c>
      <c r="AT254" s="230" t="s">
        <v>147</v>
      </c>
      <c r="AU254" s="230" t="s">
        <v>85</v>
      </c>
      <c r="AY254" s="13" t="s">
        <v>144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3" t="s">
        <v>83</v>
      </c>
      <c r="BK254" s="231">
        <f>ROUND(I254*H254,2)</f>
        <v>0</v>
      </c>
      <c r="BL254" s="13" t="s">
        <v>152</v>
      </c>
      <c r="BM254" s="230" t="s">
        <v>1430</v>
      </c>
    </row>
    <row r="255" spans="2:65" s="1" customFormat="1" ht="16.5" customHeight="1">
      <c r="B255" s="34"/>
      <c r="C255" s="219" t="s">
        <v>368</v>
      </c>
      <c r="D255" s="219" t="s">
        <v>147</v>
      </c>
      <c r="E255" s="220" t="s">
        <v>399</v>
      </c>
      <c r="F255" s="221" t="s">
        <v>400</v>
      </c>
      <c r="G255" s="222" t="s">
        <v>214</v>
      </c>
      <c r="H255" s="223">
        <v>20</v>
      </c>
      <c r="I255" s="224"/>
      <c r="J255" s="225">
        <f>ROUND(I255*H255,2)</f>
        <v>0</v>
      </c>
      <c r="K255" s="221" t="s">
        <v>151</v>
      </c>
      <c r="L255" s="39"/>
      <c r="M255" s="226" t="s">
        <v>1</v>
      </c>
      <c r="N255" s="227" t="s">
        <v>40</v>
      </c>
      <c r="O255" s="82"/>
      <c r="P255" s="228">
        <f>O255*H255</f>
        <v>0</v>
      </c>
      <c r="Q255" s="228">
        <v>0.00034</v>
      </c>
      <c r="R255" s="228">
        <f>Q255*H255</f>
        <v>0.0068000000000000005</v>
      </c>
      <c r="S255" s="228">
        <v>0</v>
      </c>
      <c r="T255" s="229">
        <f>S255*H255</f>
        <v>0</v>
      </c>
      <c r="AR255" s="230" t="s">
        <v>152</v>
      </c>
      <c r="AT255" s="230" t="s">
        <v>147</v>
      </c>
      <c r="AU255" s="230" t="s">
        <v>85</v>
      </c>
      <c r="AY255" s="13" t="s">
        <v>144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3" t="s">
        <v>83</v>
      </c>
      <c r="BK255" s="231">
        <f>ROUND(I255*H255,2)</f>
        <v>0</v>
      </c>
      <c r="BL255" s="13" t="s">
        <v>152</v>
      </c>
      <c r="BM255" s="230" t="s">
        <v>1431</v>
      </c>
    </row>
    <row r="256" spans="2:65" s="1" customFormat="1" ht="16.5" customHeight="1">
      <c r="B256" s="34"/>
      <c r="C256" s="219" t="s">
        <v>410</v>
      </c>
      <c r="D256" s="219" t="s">
        <v>147</v>
      </c>
      <c r="E256" s="220" t="s">
        <v>403</v>
      </c>
      <c r="F256" s="221" t="s">
        <v>404</v>
      </c>
      <c r="G256" s="222" t="s">
        <v>214</v>
      </c>
      <c r="H256" s="223">
        <v>2</v>
      </c>
      <c r="I256" s="224"/>
      <c r="J256" s="225">
        <f>ROUND(I256*H256,2)</f>
        <v>0</v>
      </c>
      <c r="K256" s="221" t="s">
        <v>151</v>
      </c>
      <c r="L256" s="39"/>
      <c r="M256" s="226" t="s">
        <v>1</v>
      </c>
      <c r="N256" s="227" t="s">
        <v>40</v>
      </c>
      <c r="O256" s="82"/>
      <c r="P256" s="228">
        <f>O256*H256</f>
        <v>0</v>
      </c>
      <c r="Q256" s="228">
        <v>0.0005</v>
      </c>
      <c r="R256" s="228">
        <f>Q256*H256</f>
        <v>0.001</v>
      </c>
      <c r="S256" s="228">
        <v>0</v>
      </c>
      <c r="T256" s="229">
        <f>S256*H256</f>
        <v>0</v>
      </c>
      <c r="AR256" s="230" t="s">
        <v>152</v>
      </c>
      <c r="AT256" s="230" t="s">
        <v>147</v>
      </c>
      <c r="AU256" s="230" t="s">
        <v>85</v>
      </c>
      <c r="AY256" s="13" t="s">
        <v>144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3" t="s">
        <v>83</v>
      </c>
      <c r="BK256" s="231">
        <f>ROUND(I256*H256,2)</f>
        <v>0</v>
      </c>
      <c r="BL256" s="13" t="s">
        <v>152</v>
      </c>
      <c r="BM256" s="230" t="s">
        <v>1432</v>
      </c>
    </row>
    <row r="257" spans="2:65" s="1" customFormat="1" ht="24" customHeight="1">
      <c r="B257" s="34"/>
      <c r="C257" s="219" t="s">
        <v>445</v>
      </c>
      <c r="D257" s="219" t="s">
        <v>147</v>
      </c>
      <c r="E257" s="220" t="s">
        <v>1433</v>
      </c>
      <c r="F257" s="221" t="s">
        <v>1434</v>
      </c>
      <c r="G257" s="222" t="s">
        <v>214</v>
      </c>
      <c r="H257" s="223">
        <v>5</v>
      </c>
      <c r="I257" s="224"/>
      <c r="J257" s="225">
        <f>ROUND(I257*H257,2)</f>
        <v>0</v>
      </c>
      <c r="K257" s="221" t="s">
        <v>151</v>
      </c>
      <c r="L257" s="39"/>
      <c r="M257" s="226" t="s">
        <v>1</v>
      </c>
      <c r="N257" s="227" t="s">
        <v>40</v>
      </c>
      <c r="O257" s="82"/>
      <c r="P257" s="228">
        <f>O257*H257</f>
        <v>0</v>
      </c>
      <c r="Q257" s="228">
        <v>0.00107</v>
      </c>
      <c r="R257" s="228">
        <f>Q257*H257</f>
        <v>0.00535</v>
      </c>
      <c r="S257" s="228">
        <v>0</v>
      </c>
      <c r="T257" s="229">
        <f>S257*H257</f>
        <v>0</v>
      </c>
      <c r="AR257" s="230" t="s">
        <v>152</v>
      </c>
      <c r="AT257" s="230" t="s">
        <v>147</v>
      </c>
      <c r="AU257" s="230" t="s">
        <v>85</v>
      </c>
      <c r="AY257" s="13" t="s">
        <v>144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3" t="s">
        <v>83</v>
      </c>
      <c r="BK257" s="231">
        <f>ROUND(I257*H257,2)</f>
        <v>0</v>
      </c>
      <c r="BL257" s="13" t="s">
        <v>152</v>
      </c>
      <c r="BM257" s="230" t="s">
        <v>1435</v>
      </c>
    </row>
    <row r="258" spans="2:65" s="1" customFormat="1" ht="24" customHeight="1">
      <c r="B258" s="34"/>
      <c r="C258" s="219" t="s">
        <v>850</v>
      </c>
      <c r="D258" s="219" t="s">
        <v>147</v>
      </c>
      <c r="E258" s="220" t="s">
        <v>1436</v>
      </c>
      <c r="F258" s="221" t="s">
        <v>1437</v>
      </c>
      <c r="G258" s="222" t="s">
        <v>214</v>
      </c>
      <c r="H258" s="223">
        <v>2</v>
      </c>
      <c r="I258" s="224"/>
      <c r="J258" s="225">
        <f>ROUND(I258*H258,2)</f>
        <v>0</v>
      </c>
      <c r="K258" s="221" t="s">
        <v>151</v>
      </c>
      <c r="L258" s="39"/>
      <c r="M258" s="226" t="s">
        <v>1</v>
      </c>
      <c r="N258" s="227" t="s">
        <v>40</v>
      </c>
      <c r="O258" s="82"/>
      <c r="P258" s="228">
        <f>O258*H258</f>
        <v>0</v>
      </c>
      <c r="Q258" s="228">
        <v>0.00057</v>
      </c>
      <c r="R258" s="228">
        <f>Q258*H258</f>
        <v>0.00114</v>
      </c>
      <c r="S258" s="228">
        <v>0</v>
      </c>
      <c r="T258" s="229">
        <f>S258*H258</f>
        <v>0</v>
      </c>
      <c r="AR258" s="230" t="s">
        <v>152</v>
      </c>
      <c r="AT258" s="230" t="s">
        <v>147</v>
      </c>
      <c r="AU258" s="230" t="s">
        <v>85</v>
      </c>
      <c r="AY258" s="13" t="s">
        <v>144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3" t="s">
        <v>83</v>
      </c>
      <c r="BK258" s="231">
        <f>ROUND(I258*H258,2)</f>
        <v>0</v>
      </c>
      <c r="BL258" s="13" t="s">
        <v>152</v>
      </c>
      <c r="BM258" s="230" t="s">
        <v>1438</v>
      </c>
    </row>
    <row r="259" spans="2:65" s="1" customFormat="1" ht="24" customHeight="1">
      <c r="B259" s="34"/>
      <c r="C259" s="219" t="s">
        <v>602</v>
      </c>
      <c r="D259" s="219" t="s">
        <v>147</v>
      </c>
      <c r="E259" s="220" t="s">
        <v>1439</v>
      </c>
      <c r="F259" s="221" t="s">
        <v>1440</v>
      </c>
      <c r="G259" s="222" t="s">
        <v>214</v>
      </c>
      <c r="H259" s="223">
        <v>1</v>
      </c>
      <c r="I259" s="224"/>
      <c r="J259" s="225">
        <f>ROUND(I259*H259,2)</f>
        <v>0</v>
      </c>
      <c r="K259" s="221" t="s">
        <v>151</v>
      </c>
      <c r="L259" s="39"/>
      <c r="M259" s="226" t="s">
        <v>1</v>
      </c>
      <c r="N259" s="227" t="s">
        <v>40</v>
      </c>
      <c r="O259" s="82"/>
      <c r="P259" s="228">
        <f>O259*H259</f>
        <v>0</v>
      </c>
      <c r="Q259" s="228">
        <v>0.00147</v>
      </c>
      <c r="R259" s="228">
        <f>Q259*H259</f>
        <v>0.00147</v>
      </c>
      <c r="S259" s="228">
        <v>0</v>
      </c>
      <c r="T259" s="229">
        <f>S259*H259</f>
        <v>0</v>
      </c>
      <c r="AR259" s="230" t="s">
        <v>152</v>
      </c>
      <c r="AT259" s="230" t="s">
        <v>147</v>
      </c>
      <c r="AU259" s="230" t="s">
        <v>85</v>
      </c>
      <c r="AY259" s="13" t="s">
        <v>144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3" t="s">
        <v>83</v>
      </c>
      <c r="BK259" s="231">
        <f>ROUND(I259*H259,2)</f>
        <v>0</v>
      </c>
      <c r="BL259" s="13" t="s">
        <v>152</v>
      </c>
      <c r="BM259" s="230" t="s">
        <v>1441</v>
      </c>
    </row>
    <row r="260" spans="2:63" s="11" customFormat="1" ht="22.8" customHeight="1">
      <c r="B260" s="203"/>
      <c r="C260" s="204"/>
      <c r="D260" s="205" t="s">
        <v>74</v>
      </c>
      <c r="E260" s="217" t="s">
        <v>418</v>
      </c>
      <c r="F260" s="217" t="s">
        <v>419</v>
      </c>
      <c r="G260" s="204"/>
      <c r="H260" s="204"/>
      <c r="I260" s="207"/>
      <c r="J260" s="218">
        <f>BK260</f>
        <v>0</v>
      </c>
      <c r="K260" s="204"/>
      <c r="L260" s="209"/>
      <c r="M260" s="210"/>
      <c r="N260" s="211"/>
      <c r="O260" s="211"/>
      <c r="P260" s="212">
        <f>SUM(P261:P267)</f>
        <v>0</v>
      </c>
      <c r="Q260" s="211"/>
      <c r="R260" s="212">
        <f>SUM(R261:R267)</f>
        <v>0</v>
      </c>
      <c r="S260" s="211"/>
      <c r="T260" s="213">
        <f>SUM(T261:T267)</f>
        <v>0</v>
      </c>
      <c r="AR260" s="214" t="s">
        <v>85</v>
      </c>
      <c r="AT260" s="215" t="s">
        <v>74</v>
      </c>
      <c r="AU260" s="215" t="s">
        <v>83</v>
      </c>
      <c r="AY260" s="214" t="s">
        <v>144</v>
      </c>
      <c r="BK260" s="216">
        <f>SUM(BK261:BK267)</f>
        <v>0</v>
      </c>
    </row>
    <row r="261" spans="2:65" s="1" customFormat="1" ht="16.5" customHeight="1">
      <c r="B261" s="34"/>
      <c r="C261" s="219" t="s">
        <v>414</v>
      </c>
      <c r="D261" s="219" t="s">
        <v>147</v>
      </c>
      <c r="E261" s="220" t="s">
        <v>498</v>
      </c>
      <c r="F261" s="221" t="s">
        <v>427</v>
      </c>
      <c r="G261" s="222" t="s">
        <v>312</v>
      </c>
      <c r="H261" s="223">
        <v>1</v>
      </c>
      <c r="I261" s="224"/>
      <c r="J261" s="225">
        <f>ROUND(I261*H261,2)</f>
        <v>0</v>
      </c>
      <c r="K261" s="221" t="s">
        <v>1</v>
      </c>
      <c r="L261" s="39"/>
      <c r="M261" s="226" t="s">
        <v>1</v>
      </c>
      <c r="N261" s="227" t="s">
        <v>40</v>
      </c>
      <c r="O261" s="8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AR261" s="230" t="s">
        <v>152</v>
      </c>
      <c r="AT261" s="230" t="s">
        <v>147</v>
      </c>
      <c r="AU261" s="230" t="s">
        <v>85</v>
      </c>
      <c r="AY261" s="13" t="s">
        <v>144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3" t="s">
        <v>83</v>
      </c>
      <c r="BK261" s="231">
        <f>ROUND(I261*H261,2)</f>
        <v>0</v>
      </c>
      <c r="BL261" s="13" t="s">
        <v>152</v>
      </c>
      <c r="BM261" s="230" t="s">
        <v>1442</v>
      </c>
    </row>
    <row r="262" spans="2:65" s="1" customFormat="1" ht="16.5" customHeight="1">
      <c r="B262" s="34"/>
      <c r="C262" s="219" t="s">
        <v>230</v>
      </c>
      <c r="D262" s="219" t="s">
        <v>147</v>
      </c>
      <c r="E262" s="220" t="s">
        <v>421</v>
      </c>
      <c r="F262" s="221" t="s">
        <v>422</v>
      </c>
      <c r="G262" s="222" t="s">
        <v>423</v>
      </c>
      <c r="H262" s="223">
        <v>15</v>
      </c>
      <c r="I262" s="224"/>
      <c r="J262" s="225">
        <f>ROUND(I262*H262,2)</f>
        <v>0</v>
      </c>
      <c r="K262" s="221" t="s">
        <v>1</v>
      </c>
      <c r="L262" s="39"/>
      <c r="M262" s="226" t="s">
        <v>1</v>
      </c>
      <c r="N262" s="227" t="s">
        <v>40</v>
      </c>
      <c r="O262" s="8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AR262" s="230" t="s">
        <v>152</v>
      </c>
      <c r="AT262" s="230" t="s">
        <v>147</v>
      </c>
      <c r="AU262" s="230" t="s">
        <v>85</v>
      </c>
      <c r="AY262" s="13" t="s">
        <v>144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3" t="s">
        <v>83</v>
      </c>
      <c r="BK262" s="231">
        <f>ROUND(I262*H262,2)</f>
        <v>0</v>
      </c>
      <c r="BL262" s="13" t="s">
        <v>152</v>
      </c>
      <c r="BM262" s="230" t="s">
        <v>1443</v>
      </c>
    </row>
    <row r="263" spans="2:65" s="1" customFormat="1" ht="16.5" customHeight="1">
      <c r="B263" s="34"/>
      <c r="C263" s="219" t="s">
        <v>234</v>
      </c>
      <c r="D263" s="219" t="s">
        <v>147</v>
      </c>
      <c r="E263" s="220" t="s">
        <v>430</v>
      </c>
      <c r="F263" s="221" t="s">
        <v>431</v>
      </c>
      <c r="G263" s="222" t="s">
        <v>312</v>
      </c>
      <c r="H263" s="223">
        <v>1</v>
      </c>
      <c r="I263" s="224"/>
      <c r="J263" s="225">
        <f>ROUND(I263*H263,2)</f>
        <v>0</v>
      </c>
      <c r="K263" s="221" t="s">
        <v>1</v>
      </c>
      <c r="L263" s="39"/>
      <c r="M263" s="226" t="s">
        <v>1</v>
      </c>
      <c r="N263" s="227" t="s">
        <v>40</v>
      </c>
      <c r="O263" s="8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AR263" s="230" t="s">
        <v>152</v>
      </c>
      <c r="AT263" s="230" t="s">
        <v>147</v>
      </c>
      <c r="AU263" s="230" t="s">
        <v>85</v>
      </c>
      <c r="AY263" s="13" t="s">
        <v>144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3" t="s">
        <v>83</v>
      </c>
      <c r="BK263" s="231">
        <f>ROUND(I263*H263,2)</f>
        <v>0</v>
      </c>
      <c r="BL263" s="13" t="s">
        <v>152</v>
      </c>
      <c r="BM263" s="230" t="s">
        <v>1444</v>
      </c>
    </row>
    <row r="264" spans="2:65" s="1" customFormat="1" ht="16.5" customHeight="1">
      <c r="B264" s="34"/>
      <c r="C264" s="219" t="s">
        <v>437</v>
      </c>
      <c r="D264" s="219" t="s">
        <v>147</v>
      </c>
      <c r="E264" s="220" t="s">
        <v>434</v>
      </c>
      <c r="F264" s="221" t="s">
        <v>435</v>
      </c>
      <c r="G264" s="222" t="s">
        <v>312</v>
      </c>
      <c r="H264" s="223">
        <v>1</v>
      </c>
      <c r="I264" s="224"/>
      <c r="J264" s="225">
        <f>ROUND(I264*H264,2)</f>
        <v>0</v>
      </c>
      <c r="K264" s="221" t="s">
        <v>1</v>
      </c>
      <c r="L264" s="39"/>
      <c r="M264" s="226" t="s">
        <v>1</v>
      </c>
      <c r="N264" s="227" t="s">
        <v>40</v>
      </c>
      <c r="O264" s="8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AR264" s="230" t="s">
        <v>152</v>
      </c>
      <c r="AT264" s="230" t="s">
        <v>147</v>
      </c>
      <c r="AU264" s="230" t="s">
        <v>85</v>
      </c>
      <c r="AY264" s="13" t="s">
        <v>144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3" t="s">
        <v>83</v>
      </c>
      <c r="BK264" s="231">
        <f>ROUND(I264*H264,2)</f>
        <v>0</v>
      </c>
      <c r="BL264" s="13" t="s">
        <v>152</v>
      </c>
      <c r="BM264" s="230" t="s">
        <v>1445</v>
      </c>
    </row>
    <row r="265" spans="2:65" s="1" customFormat="1" ht="24" customHeight="1">
      <c r="B265" s="34"/>
      <c r="C265" s="219" t="s">
        <v>936</v>
      </c>
      <c r="D265" s="219" t="s">
        <v>147</v>
      </c>
      <c r="E265" s="220" t="s">
        <v>438</v>
      </c>
      <c r="F265" s="221" t="s">
        <v>439</v>
      </c>
      <c r="G265" s="222" t="s">
        <v>312</v>
      </c>
      <c r="H265" s="223">
        <v>0</v>
      </c>
      <c r="I265" s="224"/>
      <c r="J265" s="225">
        <f>ROUND(I265*H265,2)</f>
        <v>0</v>
      </c>
      <c r="K265" s="221" t="s">
        <v>1</v>
      </c>
      <c r="L265" s="39"/>
      <c r="M265" s="226" t="s">
        <v>1</v>
      </c>
      <c r="N265" s="227" t="s">
        <v>40</v>
      </c>
      <c r="O265" s="8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AR265" s="230" t="s">
        <v>152</v>
      </c>
      <c r="AT265" s="230" t="s">
        <v>147</v>
      </c>
      <c r="AU265" s="230" t="s">
        <v>85</v>
      </c>
      <c r="AY265" s="13" t="s">
        <v>144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3" t="s">
        <v>83</v>
      </c>
      <c r="BK265" s="231">
        <f>ROUND(I265*H265,2)</f>
        <v>0</v>
      </c>
      <c r="BL265" s="13" t="s">
        <v>152</v>
      </c>
      <c r="BM265" s="230" t="s">
        <v>1446</v>
      </c>
    </row>
    <row r="266" spans="2:65" s="1" customFormat="1" ht="24" customHeight="1">
      <c r="B266" s="34"/>
      <c r="C266" s="219" t="s">
        <v>946</v>
      </c>
      <c r="D266" s="219" t="s">
        <v>147</v>
      </c>
      <c r="E266" s="220" t="s">
        <v>442</v>
      </c>
      <c r="F266" s="221" t="s">
        <v>443</v>
      </c>
      <c r="G266" s="222" t="s">
        <v>214</v>
      </c>
      <c r="H266" s="223">
        <v>0</v>
      </c>
      <c r="I266" s="224"/>
      <c r="J266" s="225">
        <f>ROUND(I266*H266,2)</f>
        <v>0</v>
      </c>
      <c r="K266" s="221" t="s">
        <v>1</v>
      </c>
      <c r="L266" s="39"/>
      <c r="M266" s="226" t="s">
        <v>1</v>
      </c>
      <c r="N266" s="227" t="s">
        <v>40</v>
      </c>
      <c r="O266" s="8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AR266" s="230" t="s">
        <v>152</v>
      </c>
      <c r="AT266" s="230" t="s">
        <v>147</v>
      </c>
      <c r="AU266" s="230" t="s">
        <v>85</v>
      </c>
      <c r="AY266" s="13" t="s">
        <v>144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3" t="s">
        <v>83</v>
      </c>
      <c r="BK266" s="231">
        <f>ROUND(I266*H266,2)</f>
        <v>0</v>
      </c>
      <c r="BL266" s="13" t="s">
        <v>152</v>
      </c>
      <c r="BM266" s="230" t="s">
        <v>1447</v>
      </c>
    </row>
    <row r="267" spans="2:65" s="1" customFormat="1" ht="24" customHeight="1">
      <c r="B267" s="34"/>
      <c r="C267" s="219" t="s">
        <v>1097</v>
      </c>
      <c r="D267" s="219" t="s">
        <v>147</v>
      </c>
      <c r="E267" s="220" t="s">
        <v>446</v>
      </c>
      <c r="F267" s="221" t="s">
        <v>447</v>
      </c>
      <c r="G267" s="222" t="s">
        <v>214</v>
      </c>
      <c r="H267" s="223">
        <v>0</v>
      </c>
      <c r="I267" s="224"/>
      <c r="J267" s="225">
        <f>ROUND(I267*H267,2)</f>
        <v>0</v>
      </c>
      <c r="K267" s="221" t="s">
        <v>1</v>
      </c>
      <c r="L267" s="39"/>
      <c r="M267" s="242" t="s">
        <v>1</v>
      </c>
      <c r="N267" s="243" t="s">
        <v>40</v>
      </c>
      <c r="O267" s="244"/>
      <c r="P267" s="245">
        <f>O267*H267</f>
        <v>0</v>
      </c>
      <c r="Q267" s="245">
        <v>0</v>
      </c>
      <c r="R267" s="245">
        <f>Q267*H267</f>
        <v>0</v>
      </c>
      <c r="S267" s="245">
        <v>0</v>
      </c>
      <c r="T267" s="246">
        <f>S267*H267</f>
        <v>0</v>
      </c>
      <c r="AR267" s="230" t="s">
        <v>152</v>
      </c>
      <c r="AT267" s="230" t="s">
        <v>147</v>
      </c>
      <c r="AU267" s="230" t="s">
        <v>85</v>
      </c>
      <c r="AY267" s="13" t="s">
        <v>144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3" t="s">
        <v>83</v>
      </c>
      <c r="BK267" s="231">
        <f>ROUND(I267*H267,2)</f>
        <v>0</v>
      </c>
      <c r="BL267" s="13" t="s">
        <v>152</v>
      </c>
      <c r="BM267" s="230" t="s">
        <v>1448</v>
      </c>
    </row>
    <row r="268" spans="2:12" s="1" customFormat="1" ht="6.95" customHeight="1">
      <c r="B268" s="57"/>
      <c r="C268" s="58"/>
      <c r="D268" s="58"/>
      <c r="E268" s="58"/>
      <c r="F268" s="58"/>
      <c r="G268" s="58"/>
      <c r="H268" s="58"/>
      <c r="I268" s="169"/>
      <c r="J268" s="58"/>
      <c r="K268" s="58"/>
      <c r="L268" s="39"/>
    </row>
  </sheetData>
  <sheetProtection password="CC35" sheet="1" objects="1" scenarios="1" formatColumns="0" formatRows="0" autoFilter="0"/>
  <autoFilter ref="C124:K26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KLIMA\fklima</dc:creator>
  <cp:keywords/>
  <dc:description/>
  <cp:lastModifiedBy>KLIMA\fklima</cp:lastModifiedBy>
  <dcterms:created xsi:type="dcterms:W3CDTF">2019-04-17T06:13:23Z</dcterms:created>
  <dcterms:modified xsi:type="dcterms:W3CDTF">2019-04-17T06:13:32Z</dcterms:modified>
  <cp:category/>
  <cp:version/>
  <cp:contentType/>
  <cp:contentStatus/>
</cp:coreProperties>
</file>