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bookViews>
    <workbookView xWindow="65428" yWindow="65428" windowWidth="23256" windowHeight="12576" activeTab="0"/>
  </bookViews>
  <sheets>
    <sheet name="Rekapitulace stavby" sheetId="1" r:id="rId1"/>
    <sheet name="SO 01 - Vodní nádrž" sheetId="2" r:id="rId2"/>
    <sheet name="SO 02 - Rozdělovací objekt" sheetId="3" r:id="rId3"/>
    <sheet name="SO 03 - Bezpečnostní přeliv" sheetId="4" r:id="rId4"/>
    <sheet name="SO 04 - Vtokový objekt" sheetId="5" r:id="rId5"/>
    <sheet name="SO 05 - Zpevněná plocha" sheetId="6" r:id="rId6"/>
    <sheet name="VON - Vedlejší a ostatní ..." sheetId="7" r:id="rId7"/>
  </sheets>
  <definedNames>
    <definedName name="_xlnm._FilterDatabase" localSheetId="1" hidden="1">'SO 01 - Vodní nádrž'!$C$125:$K$318</definedName>
    <definedName name="_xlnm._FilterDatabase" localSheetId="2" hidden="1">'SO 02 - Rozdělovací objekt'!$C$123:$K$345</definedName>
    <definedName name="_xlnm._FilterDatabase" localSheetId="3" hidden="1">'SO 03 - Bezpečnostní přeliv'!$C$124:$K$274</definedName>
    <definedName name="_xlnm._FilterDatabase" localSheetId="4" hidden="1">'SO 04 - Vtokový objekt'!$C$123:$K$221</definedName>
    <definedName name="_xlnm._FilterDatabase" localSheetId="5" hidden="1">'SO 05 - Zpevněná plocha'!$C$120:$K$212</definedName>
    <definedName name="_xlnm._FilterDatabase" localSheetId="6" hidden="1">'VON - Vedlejší a ostatní ...'!$C$118:$K$128</definedName>
    <definedName name="_xlnm.Print_Area" localSheetId="0">'Rekapitulace stavby'!$D$4:$AO$76,'Rekapitulace stavby'!$C$82:$AQ$101</definedName>
    <definedName name="_xlnm.Print_Area" localSheetId="1">'SO 01 - Vodní nádrž'!$C$4:$J$76,'SO 01 - Vodní nádrž'!$C$82:$J$107,'SO 01 - Vodní nádrž'!$C$113:$K$318</definedName>
    <definedName name="_xlnm.Print_Area" localSheetId="2">'SO 02 - Rozdělovací objekt'!$C$4:$J$76,'SO 02 - Rozdělovací objekt'!$C$82:$J$105,'SO 02 - Rozdělovací objekt'!$C$111:$K$345</definedName>
    <definedName name="_xlnm.Print_Area" localSheetId="3">'SO 03 - Bezpečnostní přeliv'!$C$4:$J$76,'SO 03 - Bezpečnostní přeliv'!$C$82:$J$106,'SO 03 - Bezpečnostní přeliv'!$C$112:$K$274</definedName>
    <definedName name="_xlnm.Print_Area" localSheetId="4">'SO 04 - Vtokový objekt'!$C$4:$J$76,'SO 04 - Vtokový objekt'!$C$82:$J$105,'SO 04 - Vtokový objekt'!$C$111:$K$221</definedName>
    <definedName name="_xlnm.Print_Area" localSheetId="5">'SO 05 - Zpevněná plocha'!$C$4:$J$76,'SO 05 - Zpevněná plocha'!$C$82:$J$102,'SO 05 - Zpevněná plocha'!$C$108:$K$212</definedName>
    <definedName name="_xlnm.Print_Area" localSheetId="6">'VON - Vedlejší a ostatní ...'!$C$4:$J$76,'VON - Vedlejší a ostatní ...'!$C$82:$J$100,'VON - Vedlejší a ostatní ...'!$C$106:$K$128</definedName>
    <definedName name="_xlnm.Print_Titles" localSheetId="0">'Rekapitulace stavby'!$92:$92</definedName>
    <definedName name="_xlnm.Print_Titles" localSheetId="1">'SO 01 - Vodní nádrž'!$125:$125</definedName>
    <definedName name="_xlnm.Print_Titles" localSheetId="2">'SO 02 - Rozdělovací objekt'!$123:$123</definedName>
    <definedName name="_xlnm.Print_Titles" localSheetId="3">'SO 03 - Bezpečnostní přeliv'!$124:$124</definedName>
    <definedName name="_xlnm.Print_Titles" localSheetId="4">'SO 04 - Vtokový objekt'!$123:$123</definedName>
    <definedName name="_xlnm.Print_Titles" localSheetId="5">'SO 05 - Zpevněná plocha'!$120:$120</definedName>
    <definedName name="_xlnm.Print_Titles" localSheetId="6">'VON - Vedlejší a ostatní ...'!$118:$118</definedName>
  </definedNames>
  <calcPr calcId="191029"/>
  <extLst/>
</workbook>
</file>

<file path=xl/sharedStrings.xml><?xml version="1.0" encoding="utf-8"?>
<sst xmlns="http://schemas.openxmlformats.org/spreadsheetml/2006/main" count="7734" uniqueCount="713">
  <si>
    <t>Export Komplet</t>
  </si>
  <si>
    <t/>
  </si>
  <si>
    <t>2.0</t>
  </si>
  <si>
    <t>False</t>
  </si>
  <si>
    <t>{0cb75f98-925d-4d09-8d9f-66f79ec153d2}</t>
  </si>
  <si>
    <t>&gt;&gt;  skryté sloupce  &lt;&lt;</t>
  </si>
  <si>
    <t>0,01</t>
  </si>
  <si>
    <t>21</t>
  </si>
  <si>
    <t>15</t>
  </si>
  <si>
    <t>REKAPITULACE STAVBY</t>
  </si>
  <si>
    <t>v ---  níže se nacházejí doplnkové a pomocné údaje k sestavám  --- v</t>
  </si>
  <si>
    <t>Návod na vyplnění</t>
  </si>
  <si>
    <t>0,001</t>
  </si>
  <si>
    <t>Kód:</t>
  </si>
  <si>
    <t>(F16)_2020_12_17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</si>
  <si>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</si>
  <si>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</si>
  <si>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vodní nádrže Tupadly</t>
  </si>
  <si>
    <t>KSO:</t>
  </si>
  <si>
    <t>CC-CZ:</t>
  </si>
  <si>
    <t>Místo:</t>
  </si>
  <si>
    <t>Tupadly</t>
  </si>
  <si>
    <t>Datum:</t>
  </si>
  <si>
    <t>17. 12. 2020</t>
  </si>
  <si>
    <t>Zadavatel:</t>
  </si>
  <si>
    <t>IČ:</t>
  </si>
  <si>
    <t>00255661</t>
  </si>
  <si>
    <t>Městský úřad Klatovy - odbor životního prostředí</t>
  </si>
  <si>
    <t>DIČ:</t>
  </si>
  <si>
    <t>CZ00255661</t>
  </si>
  <si>
    <t>Uchazeč:</t>
  </si>
  <si>
    <t>Vyplň údaj</t>
  </si>
  <si>
    <t>Projektant:</t>
  </si>
  <si>
    <t>06659594</t>
  </si>
  <si>
    <t>Hydropro Engineering s.r.o.</t>
  </si>
  <si>
    <t>CZ06659594</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</si>
  <si>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</si>
  <si>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</si>
  <si>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</si>
  <si>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</si>
  <si>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CU 2020/II</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</si>
  <si>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</si>
  <si>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</si>
  <si>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</si>
  <si>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</si>
  <si>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</si>
  <si>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</si>
  <si>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</si>
  <si>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</si>
  <si>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</si>
  <si>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</si>
  <si>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</si>
  <si>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</si>
  <si>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</si>
  <si>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</si>
  <si>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</si>
  <si>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</si>
  <si>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</si>
  <si>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</si>
  <si>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</si>
  <si>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</si>
  <si>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</si>
  <si>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</si>
  <si>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</si>
  <si>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</si>
  <si>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</si>
  <si>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</si>
  <si>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</si>
  <si>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</si>
  <si>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</si>
  <si>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</si>
  <si>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</si>
  <si>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</si>
  <si>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</si>
  <si>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</si>
  <si>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</si>
  <si>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</si>
  <si>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</si>
  <si>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</si>
  <si>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</si>
  <si>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</si>
  <si>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</si>
  <si>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</si>
  <si>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</si>
  <si>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</si>
  <si>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</si>
  <si>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</si>
  <si>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Vodní nádrž</t>
  </si>
  <si>
    <t>STA</t>
  </si>
  <si>
    <t>1</t>
  </si>
  <si>
    <t>{8256eeb9-827f-4b75-89e6-217cc0988e61}</t>
  </si>
  <si>
    <t>2</t>
  </si>
  <si>
    <t>SO 02</t>
  </si>
  <si>
    <t>Rozdělovací objekt</t>
  </si>
  <si>
    <t>{3a556f98-000e-46aa-baf2-8b1a0ae374a0}</t>
  </si>
  <si>
    <t>SO 03</t>
  </si>
  <si>
    <t>Bezpečnostní přeliv</t>
  </si>
  <si>
    <t>{db2e6ee7-2a46-4395-a7b2-636619391161}</t>
  </si>
  <si>
    <t>SO 04</t>
  </si>
  <si>
    <t>Vtokový objekt</t>
  </si>
  <si>
    <t>{2feed796-8466-4ba5-a588-e02c051549cd}</t>
  </si>
  <si>
    <t>SO 05</t>
  </si>
  <si>
    <t>Zpevněná plocha</t>
  </si>
  <si>
    <t>{ab9ad7d5-c385-43e0-8d72-59297cfb2226}</t>
  </si>
  <si>
    <t>VON</t>
  </si>
  <si>
    <t>Vedlejší a ostatní náklady</t>
  </si>
  <si>
    <t>{e2b487a2-4e6d-4760-a7fa-2acba4fe2e89}</t>
  </si>
  <si>
    <t>KRYCÍ LIST SOUPISU PRACÍ</t>
  </si>
  <si>
    <t>Objekt:</t>
  </si>
  <si>
    <t>SO 01 - Vodní nádrž</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</si>
  <si>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</si>
  <si>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</si>
  <si>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</si>
  <si>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</si>
  <si>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</si>
  <si>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</si>
  <si>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</si>
  <si>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</si>
  <si>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</si>
  <si>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</si>
  <si>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9 - Ostatní konstrukce a práce, bourání</t>
  </si>
  <si>
    <t xml:space="preserve">    997 - Přesun sutě</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</si>
  <si>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</si>
  <si>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</si>
  <si>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</si>
  <si>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</si>
  <si>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</si>
  <si>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</si>
  <si>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</si>
  <si>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</si>
  <si>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</si>
  <si>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</si>
  <si>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</si>
  <si>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</si>
  <si>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</si>
  <si>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</si>
  <si>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</si>
  <si>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</si>
  <si>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</si>
  <si>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</si>
  <si>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</si>
  <si>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</si>
  <si>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</si>
  <si>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132212211</t>
  </si>
  <si>
    <t>Hloubení rýh š do 2000 mm v soudržných horninách třídy těžitelnosti I, skupiny 3 ručně</t>
  </si>
  <si>
    <t>m3</t>
  </si>
  <si>
    <t>CS ÚRS 2020 02</t>
  </si>
  <si>
    <t>4</t>
  </si>
  <si>
    <t>-772135209</t>
  </si>
  <si>
    <t>PP</t>
  </si>
  <si>
    <t>Hloubení rýh šířky přes 800 do 2 000 mm ručně zapažených i nezapažených, s urovnáním dna do předepsaného profilu a spádu v hornině třídy těžitelnosti I skupiny 3 soudržných</t>
  </si>
  <si>
    <t>PSC</t>
  </si>
  <si>
    <t xml:space="preserve">Poznámka k souboru cen:
1. V cenách jsou započteny i náklady na: a) přehození výkopku na přilehlém terénu na vzdálenost do 3 m od podélné osy rýhy nebo naložení výkopku na dopravní prostředek, </t>
  </si>
  <si>
    <t>VV</t>
  </si>
  <si>
    <t>příloha D.3, D.4</t>
  </si>
  <si>
    <t>107"m3"</t>
  </si>
  <si>
    <t>Součet</t>
  </si>
  <si>
    <t>16275111R</t>
  </si>
  <si>
    <t xml:space="preserve">Likvidace výkopku zákonným způsobem vč. nakládky, dopravy, vykládky, skládkovného, apod. </t>
  </si>
  <si>
    <t>R-položka</t>
  </si>
  <si>
    <t>637248864</t>
  </si>
  <si>
    <t>bilance zeminy v hor. tř. 3</t>
  </si>
  <si>
    <t>107"m3"   "výkop ruční</t>
  </si>
  <si>
    <t>-34,2"m3"   "odpočet, zpětný zásyp</t>
  </si>
  <si>
    <t>3</t>
  </si>
  <si>
    <t>174151101</t>
  </si>
  <si>
    <t>Zásyp jam, šachet rýh nebo kolem objektů sypaninou se zhutněním</t>
  </si>
  <si>
    <t>2092911940</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</si>
  <si>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</si>
  <si>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</si>
  <si>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34,2"m3"</t>
  </si>
  <si>
    <t>Zakládání</t>
  </si>
  <si>
    <t>29221111R</t>
  </si>
  <si>
    <t>Speciální zakládání</t>
  </si>
  <si>
    <t>kpl</t>
  </si>
  <si>
    <t>-1613326976</t>
  </si>
  <si>
    <t>příloha D.5, technická zpráva D.1 kap. SO 01</t>
  </si>
  <si>
    <t>1"kpl"</t>
  </si>
  <si>
    <t>Svislé a kompletní konstrukce</t>
  </si>
  <si>
    <t>5</t>
  </si>
  <si>
    <t>31231197R</t>
  </si>
  <si>
    <t>Výplňový beton z betonu prostého tř. C 16/20  za obkladem zdi</t>
  </si>
  <si>
    <t>-475291144</t>
  </si>
  <si>
    <t>příloha D.2, D.3, D.4</t>
  </si>
  <si>
    <t>výplňový beton za obkladem zdi</t>
  </si>
  <si>
    <t>2,83"m3"</t>
  </si>
  <si>
    <t>6</t>
  </si>
  <si>
    <t>321213345</t>
  </si>
  <si>
    <t>Zdivo nadzákladové z lomového kamene vodních staveb obkladní s vyspárováním</t>
  </si>
  <si>
    <t>-1577079040</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</si>
  <si>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</si>
  <si>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</si>
  <si>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14,46"m3"</t>
  </si>
  <si>
    <t>7</t>
  </si>
  <si>
    <t>321321116</t>
  </si>
  <si>
    <t>Konstrukce vodních staveb ze ŽB mrazuvzdorného tř. C 30/37</t>
  </si>
  <si>
    <t>-888348610</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</si>
  <si>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</si>
  <si>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</si>
  <si>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dnová deska</t>
  </si>
  <si>
    <t>19,34"m3"</t>
  </si>
  <si>
    <t>základ</t>
  </si>
  <si>
    <t>47,54"m3"+2,9"m3"</t>
  </si>
  <si>
    <t>výtoková hrana</t>
  </si>
  <si>
    <t>6,65"m3"</t>
  </si>
  <si>
    <t>boční stěny</t>
  </si>
  <si>
    <t>1,1"m3"+4"m3"+9"m3"</t>
  </si>
  <si>
    <t>8</t>
  </si>
  <si>
    <t>321351010</t>
  </si>
  <si>
    <t>Bednění konstrukcí vodních staveb rovinné - zřízení</t>
  </si>
  <si>
    <t>m2</t>
  </si>
  <si>
    <t>-303213959</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</si>
  <si>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</si>
  <si>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</si>
  <si>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0,7*(2*10+2*28,6)   "základ</t>
  </si>
  <si>
    <t>2*0,4*29,6+1,8*12   "zdi</t>
  </si>
  <si>
    <t>9</t>
  </si>
  <si>
    <t>321352010</t>
  </si>
  <si>
    <t>Bednění konstrukcí vodních staveb rovinné - odstranění</t>
  </si>
  <si>
    <t>1810473752</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</si>
  <si>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</si>
  <si>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10</t>
  </si>
  <si>
    <t>321366111</t>
  </si>
  <si>
    <t>Výztuž železobetonových konstrukcí vodních staveb z oceli 10 505 D do 12 mm</t>
  </si>
  <si>
    <t>t</t>
  </si>
  <si>
    <t>663920377</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</si>
  <si>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</si>
  <si>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</si>
  <si>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dnová deska, základ, výtoková hrana, boční stěny</t>
  </si>
  <si>
    <t>90,53"m3"*50"kg/m3"/1000</t>
  </si>
  <si>
    <t>11</t>
  </si>
  <si>
    <t>321368211</t>
  </si>
  <si>
    <t>Výztuž železobetonových konstrukcí vodních staveb ze svařovaných sítí</t>
  </si>
  <si>
    <t>-814160876</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</si>
  <si>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t>
  </si>
  <si>
    <t>KARI síť  8/100x100</t>
  </si>
  <si>
    <t>193,4"m2"*7,9"kg/m2"*1,05/1000   "plocha dna*měrná hmotnost sítě*5%prostřih</t>
  </si>
  <si>
    <t>Trnování - stávající konstrukce, navařená kari sít na trny</t>
  </si>
  <si>
    <t>117,6"m2"*7,9"kg/m2"*1,1/1000   "plocha*měrná hmotnost sítě*10%prostřih</t>
  </si>
  <si>
    <t>Vodorovné konstrukce</t>
  </si>
  <si>
    <t>12</t>
  </si>
  <si>
    <t>45131511R</t>
  </si>
  <si>
    <t>Podkladní nebo vyrovnávací vrstva z betonu C 16/20 tl 100 mm</t>
  </si>
  <si>
    <t>-909071097</t>
  </si>
  <si>
    <t>Podkladní nebo vyrovnávací vrstva z betonu prostého  tř. C 16/20, ve vrstvě do 100 mm</t>
  </si>
  <si>
    <t xml:space="preserve">Poznámka k souboru cen:
1. V ceně nejsou započteny náklady na úpravu úložné spáry; tyto práce se oceňují cenou 967 04-1111 - úprava úložné spáry v části B 01 tohoto katalogu. </t>
  </si>
  <si>
    <t>podkladní beton pod dlažbu tl. 100 mm</t>
  </si>
  <si>
    <t>47,1"m2"</t>
  </si>
  <si>
    <t>13</t>
  </si>
  <si>
    <t>45231113R</t>
  </si>
  <si>
    <t>Podkladní desky z betonu prostého tř. C 8/10 otevřený výkop</t>
  </si>
  <si>
    <t>1105889919</t>
  </si>
  <si>
    <t>Podkladní a zajišťovací konstrukce z betonu prostého v otevřeném výkopu desky pod potrubí, stoky a drobné objekty z betonu tř. C 8/10</t>
  </si>
  <si>
    <t xml:space="preserve">Poznámka k souboru cen:
1. Ceny -1121 až -1191 a -1192 lze použít i pro ochrannou vrstvu pod železobetonové konstrukce. 2. Ceny -2121 až -2191 a -2192 jsou určeny pro jakékoliv úkosy sedel. </t>
  </si>
  <si>
    <t>podkladní beton tl. 100 mm</t>
  </si>
  <si>
    <t>193,4"m2"*0,1"m"   "plocha dna*tloušťka</t>
  </si>
  <si>
    <t>14</t>
  </si>
  <si>
    <t>46551212R</t>
  </si>
  <si>
    <t>Dlažba z lomového kamene se zalitím spár cementovou maltou tl 150 mm</t>
  </si>
  <si>
    <t>-1243535651</t>
  </si>
  <si>
    <t>Dlažba z lomového kamene lomařsky upraveného  se zalitím spár cementovou maltou, tl. kamene 150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</si>
  <si>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Lože z kameniva. 3. Plocha se stanoví v m2 rozvinuté lícní plochy dlažby. </t>
  </si>
  <si>
    <t>Ostatní konstrukce a práce, bourání</t>
  </si>
  <si>
    <t>966045111</t>
  </si>
  <si>
    <t>Bourání konstrukcí LTM zdiva z betonu prostého neprokládaného strojně</t>
  </si>
  <si>
    <t>128656191</t>
  </si>
  <si>
    <t>Bourání konstrukcí LTM ve vodních tocích s přemístěním suti na hromady na vzdálenost do 20 m nebo s naložením na dopravní prostředek strojně z betonu prostého neprokládaného</t>
  </si>
  <si>
    <t xml:space="preserve">Poznámka k souboru cen:
1. Cena je určena pro bourání konstrukcí souvisejících s vodními toky. 2. U cen 966 06- Bourání dřevěných konstrukcí se množství jednotek se určuje v m3 dřevěné konstrukce včetně výplně. </t>
  </si>
  <si>
    <t>příloha D.2</t>
  </si>
  <si>
    <t>stávající narušené betonové konstrukce</t>
  </si>
  <si>
    <t>18,3"m3"</t>
  </si>
  <si>
    <t>16</t>
  </si>
  <si>
    <t>985131111</t>
  </si>
  <si>
    <t>Očištění ploch stěn, rubu kleneb a podlah tlakovou vodou</t>
  </si>
  <si>
    <t>-835885298</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</si>
  <si>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</si>
  <si>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při tlaku 200 –250 barů</t>
  </si>
  <si>
    <t>46,37"m2"*2   "levá a pravá stěna</t>
  </si>
  <si>
    <t>24,84"m2"        "čelní stěna</t>
  </si>
  <si>
    <t>193,4"m2"       "dno nádrže</t>
  </si>
  <si>
    <t>17</t>
  </si>
  <si>
    <t>985311111</t>
  </si>
  <si>
    <t>Reprofilace stěn cementovými sanačními maltami tl 10 mm</t>
  </si>
  <si>
    <t>801393068</t>
  </si>
  <si>
    <t>Reprofilace betonu sanačními maltami na cementové bázi ručně stěn, tloušťky do 10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</si>
  <si>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</si>
  <si>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20% plochy</t>
  </si>
  <si>
    <t>310,98"m2"*0,2</t>
  </si>
  <si>
    <t>18</t>
  </si>
  <si>
    <t>985331111</t>
  </si>
  <si>
    <t>Dodatečné vlepování betonářské výztuže D 8 mm do cementové aktivované malty včetně vyvrtání otvoru</t>
  </si>
  <si>
    <t>m</t>
  </si>
  <si>
    <t>-1319599510</t>
  </si>
  <si>
    <t>Dodatečné vlepování betonářské výztuže včetně vyvrtání a vyčištění otvoru cementovou aktivovanou maltou průměr výztuže 8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</si>
  <si>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</si>
  <si>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natrnování výztuž prům. 8 mm</t>
  </si>
  <si>
    <t>hloubka vrtu do stávající konstrukce 50 mm</t>
  </si>
  <si>
    <t>117,58 "m2"*8"ks/m2"</t>
  </si>
  <si>
    <t>Součet - počet kusů</t>
  </si>
  <si>
    <t>celková délka vrtů</t>
  </si>
  <si>
    <t xml:space="preserve">941"ks"*0,05"m" </t>
  </si>
  <si>
    <t>Součet - celková délka vrtů</t>
  </si>
  <si>
    <t>19</t>
  </si>
  <si>
    <t>M</t>
  </si>
  <si>
    <t>13021011</t>
  </si>
  <si>
    <t>tyč ocelová žebírková jakost BSt 500S (10 505) výztuž do betonu D 8mm</t>
  </si>
  <si>
    <t>1988567512</t>
  </si>
  <si>
    <t>délka trnu 70 mm</t>
  </si>
  <si>
    <t>941"ks"*0,07"m/ks"*1,1*0,395"kg/m"/1000</t>
  </si>
  <si>
    <t>997</t>
  </si>
  <si>
    <t>Přesun sutě</t>
  </si>
  <si>
    <t>20</t>
  </si>
  <si>
    <t>99701350R</t>
  </si>
  <si>
    <t xml:space="preserve">Likvidace suti zákonným způsobem vč. nakládky, dopravy, vykládky, skládkovného, apod. </t>
  </si>
  <si>
    <t>-740256273</t>
  </si>
  <si>
    <t>40,26"t"</t>
  </si>
  <si>
    <t>99701351R</t>
  </si>
  <si>
    <t>Odvoz do sběru</t>
  </si>
  <si>
    <t>2049936764</t>
  </si>
  <si>
    <t>P</t>
  </si>
  <si>
    <t>Poznámka k položce:
*Vyhrazená změna závazku</t>
  </si>
  <si>
    <t xml:space="preserve">794,9"kg" /1000      </t>
  </si>
  <si>
    <t>22</t>
  </si>
  <si>
    <t>997R</t>
  </si>
  <si>
    <t>Poplatek za uložení do sběru</t>
  </si>
  <si>
    <t>kg</t>
  </si>
  <si>
    <t>-559443574</t>
  </si>
  <si>
    <t>odstranění ocelových prvků - oplocení, madlo</t>
  </si>
  <si>
    <t xml:space="preserve">odstranění ocelového skokanského můstku, ocelových schodů do vody </t>
  </si>
  <si>
    <t xml:space="preserve">-794,9"kg"       </t>
  </si>
  <si>
    <t>998</t>
  </si>
  <si>
    <t>Přesun hmot</t>
  </si>
  <si>
    <t>23</t>
  </si>
  <si>
    <t>998331011</t>
  </si>
  <si>
    <t>Přesun hmot pro nádrže</t>
  </si>
  <si>
    <t>508677695</t>
  </si>
  <si>
    <t>Přesun hmot pro nádrže  dopravní vzdálenost do 500 m</t>
  </si>
  <si>
    <t xml:space="preserve">Poznámka k souboru cen:
1. Ceny jsou určeny pro jakoukoliv konstrukčně-materiálovou charakteristiku. </t>
  </si>
  <si>
    <t>PSV</t>
  </si>
  <si>
    <t>Práce a dodávky PSV</t>
  </si>
  <si>
    <t>767</t>
  </si>
  <si>
    <t>Konstrukce zámečnické</t>
  </si>
  <si>
    <t>24</t>
  </si>
  <si>
    <t>767996701</t>
  </si>
  <si>
    <t>Demontáž atypických zámečnických konstrukcí řezáním hmotnosti jednotlivých dílů do 50 kg</t>
  </si>
  <si>
    <t>1679758004</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</si>
  <si>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</si>
  <si>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</si>
  <si>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334,9"kg"</t>
  </si>
  <si>
    <t>460"kg"</t>
  </si>
  <si>
    <t>SO 02 - Rozdělovací objekt</t>
  </si>
  <si>
    <t xml:space="preserve">    8 - Trubní vedení</t>
  </si>
  <si>
    <t>132251252</t>
  </si>
  <si>
    <t>Hloubení rýh nezapažených š do 2000 mm v hornině třídy těžitelnosti I, skupiny 3 objem do 50 m3 strojně</t>
  </si>
  <si>
    <t>-562357626</t>
  </si>
  <si>
    <t>Hloubení nezapažených rýh šířky přes 800 do 2 000 mm strojně s urovnáním dna do předepsaného profilu a spádu v hornině třídy těžitelnosti I skupiny 3 přes 20 do 50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</si>
  <si>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</si>
  <si>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příloha D.3, D.6</t>
  </si>
  <si>
    <t>výkopy SO 02.1 - UKLIDŇOVACÍ ŠACHTA</t>
  </si>
  <si>
    <t>2,4"m2"*2"m"    "plocha*šířka výkopu</t>
  </si>
  <si>
    <t xml:space="preserve">výkopy SO 02.2 - UKLIDŇOVACÍ ŽLAB    </t>
  </si>
  <si>
    <t>8,3"m2"*1,7"m"    "plocha*šířka výkopu</t>
  </si>
  <si>
    <t>výkopy SO 02.3 - ROZDĚLOVACÍ ŠACHTA</t>
  </si>
  <si>
    <t>5,7"m2"*1,825"m"    "plocha*šířka výkopu</t>
  </si>
  <si>
    <t xml:space="preserve">výkopy SO 02.4 - ODTOKOVÝ KANÁL </t>
  </si>
  <si>
    <t>3,1"m2"*1,55"m"    "plocha*šířka výkopu</t>
  </si>
  <si>
    <t>952320301</t>
  </si>
  <si>
    <t>34,118"m3"   "výkop</t>
  </si>
  <si>
    <t>-11,151"m3"   "odpočet, zpětný zásyp</t>
  </si>
  <si>
    <t>-2051782463</t>
  </si>
  <si>
    <t>zásyp SO 02.1 - UKLIDŇOVACÍ ŠACHTA</t>
  </si>
  <si>
    <t xml:space="preserve">1,02"m2"*2"m"    "plocha*šířka </t>
  </si>
  <si>
    <t xml:space="preserve">zásyp mezi uklidňovací šachtou a uklidňovacím žlabem </t>
  </si>
  <si>
    <t xml:space="preserve">0,17"m2"*1,65"m"    "plocha*šířka </t>
  </si>
  <si>
    <t>zásyp z boku žlabu</t>
  </si>
  <si>
    <t xml:space="preserve">0,65"m2"*8,54"m"    "plocha*šířka </t>
  </si>
  <si>
    <t>zásyp mezi uklidňovacím žlabem a rozdělovací komorou</t>
  </si>
  <si>
    <t xml:space="preserve">0,35"m2"*1,5"m"    "plocha*šířka </t>
  </si>
  <si>
    <t>zásyp z boku rozdělovací šachty (RŠ)</t>
  </si>
  <si>
    <t>1,44"m2"*1,35   "ploch*délka RŠ</t>
  </si>
  <si>
    <t>zásyp mezi rozdělovací šachtou a odtokovým kanálem</t>
  </si>
  <si>
    <t xml:space="preserve">0,29"m2"*1,5"m"   "plocha*šířka </t>
  </si>
  <si>
    <t>zásyp v místě betonového prahu v odtokovém kanálu</t>
  </si>
  <si>
    <t xml:space="preserve">0,25"m2"*1,5"m"    "plocha*šířka </t>
  </si>
  <si>
    <t>313518062</t>
  </si>
  <si>
    <t>příloha D.6</t>
  </si>
  <si>
    <t>UKLIDŇOVACÍ ŠACHTA</t>
  </si>
  <si>
    <t>1,2"m"*1,2"m"*0,3"m"</t>
  </si>
  <si>
    <t>2*1,2"m"*0,3"m"*0,75"m"   "nátoková stěna, výtoková stěna</t>
  </si>
  <si>
    <t>2*0,9"m"*0,3"m"*0,75"m"   "levá stěna</t>
  </si>
  <si>
    <t>2*0,3"m"*0,3"m"*0,25"m"   "pravá stěna</t>
  </si>
  <si>
    <t xml:space="preserve">UKLIDŇOVACÍ ŽLAB    </t>
  </si>
  <si>
    <t>0,48"m2"*8,54"m"</t>
  </si>
  <si>
    <t>ROZDĚLOVACÍ ŠACHTA</t>
  </si>
  <si>
    <t>0,82"m2"*1,4"m"+0,98"m2"*0,8"m"</t>
  </si>
  <si>
    <t xml:space="preserve">ODTOKOVÝ KANÁL </t>
  </si>
  <si>
    <t>0,41"m2"*0,9"m"   "dno kanálu</t>
  </si>
  <si>
    <t>1,56"m2"*0,8"m"   "stěny kanálu</t>
  </si>
  <si>
    <t>0,18"m2"*1,5"m"   "závěrový práh</t>
  </si>
  <si>
    <t>-1431838350</t>
  </si>
  <si>
    <t>55"m2"</t>
  </si>
  <si>
    <t>1235411419</t>
  </si>
  <si>
    <t>2089084730</t>
  </si>
  <si>
    <t>příloha D.26</t>
  </si>
  <si>
    <t>uklidňovací šachta, uklidňovací žlab, rozdělovací šachta, odtokový kanál</t>
  </si>
  <si>
    <t>9,34"m3"*50"kg/m3"/1000</t>
  </si>
  <si>
    <t>1182513612</t>
  </si>
  <si>
    <t>1,4"m"*1,4"m"*0,1"m"</t>
  </si>
  <si>
    <t>8,53"m"*1,1"m"*0,1"m"</t>
  </si>
  <si>
    <t>1,35"m"*1,6"m"*0,1"m"</t>
  </si>
  <si>
    <t>ODTOKOVÝ KANÁL DNO</t>
  </si>
  <si>
    <t>2,615*1,3"m"*0,1"m"</t>
  </si>
  <si>
    <t>ODTOKOVÝ KANÁL PRÁH</t>
  </si>
  <si>
    <t>1,9"m"*0,7"m"*0,1"m"</t>
  </si>
  <si>
    <t>462512270</t>
  </si>
  <si>
    <t>Zához z lomového kamene s proštěrkováním z terénu hmotnost do 200 kg</t>
  </si>
  <si>
    <t>338541301</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</si>
  <si>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</si>
  <si>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</si>
  <si>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Kamenný zához s proštěrkováním do 80 kg</t>
  </si>
  <si>
    <t>2,35"m2"*1,55"m"</t>
  </si>
  <si>
    <t>462519002</t>
  </si>
  <si>
    <t>Příplatek za urovnání ploch záhozu z lomového kamene hmotnost do 200 kg</t>
  </si>
  <si>
    <t>861903252</t>
  </si>
  <si>
    <t>Zához z lomového kamene neupraveného záhozového  Příplatek k cenám za urovnání viditelných ploch záhozu z kamene, hmotnosti jednotlivých kamenů do 200 kg</t>
  </si>
  <si>
    <t>10,5"m2"</t>
  </si>
  <si>
    <t>Trubní vedení</t>
  </si>
  <si>
    <t>87137521R</t>
  </si>
  <si>
    <t>Kanalizační potrubí z tvrdého PVC jednovrstvé tuhost třídy SN4 DN 315</t>
  </si>
  <si>
    <t>-912214847</t>
  </si>
  <si>
    <t>Kanalizační potrubí z tvrdého PVC v otevřeném výkopu ve sklonu do 20 %, hladkého plnostěnného jednovrstvého, tuhost třídy SN 4 DN 315 - montáž</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</si>
  <si>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</si>
  <si>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délka potrubí DN 300 (potrubí je podélně rozříznuté, proto je hodnota dělená 2) - BEZ DODÁVKY</t>
  </si>
  <si>
    <t>9,45"m"</t>
  </si>
  <si>
    <t>28611145</t>
  </si>
  <si>
    <t>trubka kanalizační PVC DN 315x5000mm SN4</t>
  </si>
  <si>
    <t>-488633395</t>
  </si>
  <si>
    <t>délka potrubí DN 300 (potrubí je podélně rozříznuté, proto je hodnota dělená 2)</t>
  </si>
  <si>
    <t>5"m"</t>
  </si>
  <si>
    <t>899101113</t>
  </si>
  <si>
    <t>Osazení poklopů litinových nebo ocelových bez rámů do 50 kg</t>
  </si>
  <si>
    <t>kus</t>
  </si>
  <si>
    <t>758994984</t>
  </si>
  <si>
    <t>Osazení poklopů litinových a ocelových bez rámů hmotnosti jednotlivě do 50 kg</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</si>
  <si>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</si>
  <si>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2"ks"</t>
  </si>
  <si>
    <t>286R1</t>
  </si>
  <si>
    <t>poklop ocelový 650 x 650 mm, plech 3.0 listový</t>
  </si>
  <si>
    <t>-1953799112</t>
  </si>
  <si>
    <t>1"ks"</t>
  </si>
  <si>
    <t>286R2</t>
  </si>
  <si>
    <t>poklop ocelový 550 x 500 mm, plech 3.0 listový</t>
  </si>
  <si>
    <t>-80290550</t>
  </si>
  <si>
    <t>89910111R</t>
  </si>
  <si>
    <t>Osazení krytů uklidňovacího žlabu</t>
  </si>
  <si>
    <t>-698654134</t>
  </si>
  <si>
    <t>18"ks"</t>
  </si>
  <si>
    <t>5921301R</t>
  </si>
  <si>
    <t>poklop betonový žlabu betonový 50x40x6cm</t>
  </si>
  <si>
    <t>-1241230033</t>
  </si>
  <si>
    <t>93495612R</t>
  </si>
  <si>
    <t>Hradítka z dubového dřeva tl 45 mm</t>
  </si>
  <si>
    <t>-362824161</t>
  </si>
  <si>
    <t>Přepadová a ochranná zařízení nádrží  dřevěná hradítka (dluže požeráku) impregnované dřevo, tl. 45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</si>
  <si>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</si>
  <si>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 xml:space="preserve">Poznámka k položce:
5 ks - nátok do nádrže  
4 ks - nátok do odtokového kanálu  
</t>
  </si>
  <si>
    <t>tlakově impregnované dubové dřevo; rozměry 500x150x45 mm</t>
  </si>
  <si>
    <t>0,5*0,15*9"ks"</t>
  </si>
  <si>
    <t>953943122</t>
  </si>
  <si>
    <t>Osazování výrobků do 5 kg/kus do betonu</t>
  </si>
  <si>
    <t>-781001332</t>
  </si>
  <si>
    <t>Osazování drobných kovových předmětů  výrobků ostatních jinde neuvedených do betonu se zajištěním polohy k bednění či k výztuži před zabetonováním hmotnosti přes 1 do 5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</si>
  <si>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</si>
  <si>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NÁTOK DO NÁDRŽE</t>
  </si>
  <si>
    <t>4"ks"</t>
  </si>
  <si>
    <t>ODTOKOVÝ KANÁL</t>
  </si>
  <si>
    <t>13010810R</t>
  </si>
  <si>
    <t>ocel profilová U50</t>
  </si>
  <si>
    <t>-11454004</t>
  </si>
  <si>
    <t>Poznámka k položce:
Hmotnost: 5,59 kg/m</t>
  </si>
  <si>
    <t>5,59 "kg/m"*4"ks"*0,65"m"/1000   "svislé</t>
  </si>
  <si>
    <t>5,59 "kg/m"*2"ks"*0,45"m"/1000   "vodorovné</t>
  </si>
  <si>
    <t>5,59 "kg/m"*2"ks"*0,60"m"/1000    "svislé</t>
  </si>
  <si>
    <t>5,59 "kg/m"*1"ks"*0,30"m"/1000   "vodorovné</t>
  </si>
  <si>
    <t>-2138397812</t>
  </si>
  <si>
    <t>0,133"m2"*11,1"m"</t>
  </si>
  <si>
    <t>1438828148</t>
  </si>
  <si>
    <t>3,247"t"</t>
  </si>
  <si>
    <t>-1547661634</t>
  </si>
  <si>
    <t>33,05"kg/m"*16,15"m" /1000      "potrubí</t>
  </si>
  <si>
    <t>-1064275878</t>
  </si>
  <si>
    <t xml:space="preserve">Odstraněné ocelové potrubí </t>
  </si>
  <si>
    <t xml:space="preserve">-33,05"kg/m"*16,15"m"   </t>
  </si>
  <si>
    <t>25</t>
  </si>
  <si>
    <t>-1830906860</t>
  </si>
  <si>
    <t>SO 03 - Bezpečnostní přeliv</t>
  </si>
  <si>
    <t>M - Práce a dodávky M</t>
  </si>
  <si>
    <t xml:space="preserve">    23-M - Montáže potrubí</t>
  </si>
  <si>
    <t>124253100</t>
  </si>
  <si>
    <t>Vykopávky pro koryta vodotečí v hornině třídy těžitelnosti I, skupiny 3 objem do 100 m3 strojně</t>
  </si>
  <si>
    <t>-2051085331</t>
  </si>
  <si>
    <t>Vykopávky pro koryta vodotečí strojně v hornině třídy těžitelnosti I skupiny 3 do 100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</si>
  <si>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</si>
  <si>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příloha D.7</t>
  </si>
  <si>
    <t xml:space="preserve"> výkopy pro provedení následného kamenného záhozu, resp. vlastní betonové konstrukce na horní části přelivu</t>
  </si>
  <si>
    <t>0,68"m2"*1,1"m"    "horní část</t>
  </si>
  <si>
    <t>2,8"m2"*1,85"m"    "dolní část</t>
  </si>
  <si>
    <t>-2008124009</t>
  </si>
  <si>
    <t>5,928"m3"   "výkop ruční</t>
  </si>
  <si>
    <t>965525373</t>
  </si>
  <si>
    <t xml:space="preserve">nátoková část    </t>
  </si>
  <si>
    <t>0,444"m2"*0,21"m"</t>
  </si>
  <si>
    <t>šikmá část</t>
  </si>
  <si>
    <t>0,334"m2"*1,56"m"</t>
  </si>
  <si>
    <t>výtoková část</t>
  </si>
  <si>
    <t>2*1,15"m"*0,3"m"*0,3"m"</t>
  </si>
  <si>
    <t>střední část</t>
  </si>
  <si>
    <t>0,75"m"*1,1"m"*0,3"m"</t>
  </si>
  <si>
    <t>-1618559709</t>
  </si>
  <si>
    <t>0,45"m2"*2+(0,2+0,1+0,7+0,75)*1,1+0,35"m2"</t>
  </si>
  <si>
    <t>204941155</t>
  </si>
  <si>
    <t>652978192</t>
  </si>
  <si>
    <t>nátoková část, šikmá čás , výtoková část, střední část</t>
  </si>
  <si>
    <t>1,069"m3"*50"kg/m3"/1000</t>
  </si>
  <si>
    <t>591407496</t>
  </si>
  <si>
    <t>1,33"m2"</t>
  </si>
  <si>
    <t>-2048153979</t>
  </si>
  <si>
    <t>(0,11"m2"*1,86"m")</t>
  </si>
  <si>
    <t>-47385624</t>
  </si>
  <si>
    <t>2,27"m2"*1,85"m"</t>
  </si>
  <si>
    <t>-1444871328</t>
  </si>
  <si>
    <t>11,4"m2"</t>
  </si>
  <si>
    <t>-135341272</t>
  </si>
  <si>
    <t>824026070</t>
  </si>
  <si>
    <t>betonová konstrukce, betonové panely</t>
  </si>
  <si>
    <t>0,125"m2"*1,1"m"</t>
  </si>
  <si>
    <t>36866364</t>
  </si>
  <si>
    <t>hloubka vrtu do stávající konstrukce 250 mm</t>
  </si>
  <si>
    <t xml:space="preserve">4"ks"*0,25"m" </t>
  </si>
  <si>
    <t>hloubka vrtu do stávající konstrukce 200 mm</t>
  </si>
  <si>
    <t xml:space="preserve">14"ks"*0,2"m" </t>
  </si>
  <si>
    <t>-1905347028</t>
  </si>
  <si>
    <t>délka trnu 400 mm</t>
  </si>
  <si>
    <t>4"ks"*0,4"m/ks"*0,395"kg/m"/1000</t>
  </si>
  <si>
    <t>délka trnu 250 mm</t>
  </si>
  <si>
    <t>14"ks"*0,25"m/ks"*0,395"kg/m"/1000</t>
  </si>
  <si>
    <t>183426393</t>
  </si>
  <si>
    <t>0,304"t"</t>
  </si>
  <si>
    <t>-2007459396</t>
  </si>
  <si>
    <t xml:space="preserve">33,05"kg/m"*4,7"m" /1000      </t>
  </si>
  <si>
    <t>2029638637</t>
  </si>
  <si>
    <t xml:space="preserve">-33,05"kg/m"*4,7"m"   </t>
  </si>
  <si>
    <t>-895223600</t>
  </si>
  <si>
    <t>Práce a dodávky M</t>
  </si>
  <si>
    <t>23-M</t>
  </si>
  <si>
    <t>Montáže potrubí</t>
  </si>
  <si>
    <t>23008210D</t>
  </si>
  <si>
    <t>Demontáž potrubí do šrotu do 50 kg D 200 mm</t>
  </si>
  <si>
    <t>64</t>
  </si>
  <si>
    <t>1894160390</t>
  </si>
  <si>
    <t>Poznámka k položce:
33,05 kg/m</t>
  </si>
  <si>
    <t>Odstranění ocelového potrubí, dl.  4,7 m</t>
  </si>
  <si>
    <t>5"ks"</t>
  </si>
  <si>
    <t>SO 04 - Vtokový objekt</t>
  </si>
  <si>
    <t>121151103</t>
  </si>
  <si>
    <t>Sejmutí ornice plochy do 100 m2 tl vrstvy do 200 mm strojně</t>
  </si>
  <si>
    <t>-2024081915</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</si>
  <si>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</si>
  <si>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</si>
  <si>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příloha D.8</t>
  </si>
  <si>
    <t>sejmutí ornice tl. 150 mm</t>
  </si>
  <si>
    <t>4,425"m2"</t>
  </si>
  <si>
    <t>-321611162</t>
  </si>
  <si>
    <t xml:space="preserve">3,33"m2"*1,5"m"   </t>
  </si>
  <si>
    <t>-802657386</t>
  </si>
  <si>
    <t>4,995"m3"   "výkop</t>
  </si>
  <si>
    <t>-2,79"m3"   "odpočet, zpětný zásyp</t>
  </si>
  <si>
    <t>-592676716</t>
  </si>
  <si>
    <t>1,86"m2"*1,5"m"</t>
  </si>
  <si>
    <t>181006112</t>
  </si>
  <si>
    <t>Rozprostření zemint l vrstvy do 0,15 m schopných zúrodnění v rovině a sklonu do 1:5</t>
  </si>
  <si>
    <t>148785705</t>
  </si>
  <si>
    <t>Rozprostření zemin schopných zúrodnění  v rovině a ve sklonu do 1:5, tloušťka vrstvy přes 0,10 do 0,15 m</t>
  </si>
  <si>
    <t>rozprostření přebytku ornice v okolí vodní nádrže</t>
  </si>
  <si>
    <t>32010111R</t>
  </si>
  <si>
    <t>Osazení betonových a železobetonových prefabrikátů hmotnosti do 1000 kg</t>
  </si>
  <si>
    <t>-1409463999</t>
  </si>
  <si>
    <t xml:space="preserve">Poznámka k položce:
objem 0,33 m3
</t>
  </si>
  <si>
    <t>osazení horské vpusti, zakázková výroba</t>
  </si>
  <si>
    <t>5922382R</t>
  </si>
  <si>
    <t xml:space="preserve">vpusť horská šikmá </t>
  </si>
  <si>
    <t>-673798847</t>
  </si>
  <si>
    <t>Poznámka k položce:
vnitřní délka - 480 mm
vnitřní šířka - 420 mm
vnitřní výška 1200/610 mm
průměr otvoru 200 mm</t>
  </si>
  <si>
    <t>-638302606</t>
  </si>
  <si>
    <t>1,5"m"*1,58"m"*0,1"m"</t>
  </si>
  <si>
    <t>452321171</t>
  </si>
  <si>
    <t>Podkladní desky ze ŽB tř. C 30/37 otevřený výkop</t>
  </si>
  <si>
    <t>-722386263</t>
  </si>
  <si>
    <t>Podkladní a zajišťovací konstrukce z betonu železového v otevřeném výkopu desky pod potrubí, stoky a drobné objekty z betonu tř. C 30/37</t>
  </si>
  <si>
    <t>DNOVÁ DESKA tl. 200 mm</t>
  </si>
  <si>
    <t>1,1"m"*1,18"m"*0,2"m"</t>
  </si>
  <si>
    <t>452351101</t>
  </si>
  <si>
    <t>Bednění podkladních desek nebo bloků nebo sedlového lože otevřený výkop</t>
  </si>
  <si>
    <t>-1558693689</t>
  </si>
  <si>
    <t>Bednění podkladních a zajišťovacích konstrukcí v otevřeném výkopu desek nebo sedlových loží pod potrubí, stoky a drobné objekty</t>
  </si>
  <si>
    <t>(1,5*2+1,58*2)*0,2"m"</t>
  </si>
  <si>
    <t>452368211</t>
  </si>
  <si>
    <t>Výztuž podkladních desek nebo bloků nebo pražců otevřený výkop ze svařovaných sítí Kari</t>
  </si>
  <si>
    <t>-743322695</t>
  </si>
  <si>
    <t>Výztuž podkladních desek, bloků nebo pražců v otevřeném výkopu ze svařovaných sítí typu Kari</t>
  </si>
  <si>
    <t>1,0"m2"*7,9"kg/m2"/1000</t>
  </si>
  <si>
    <t>899R</t>
  </si>
  <si>
    <t>Napojení na stávající potrubí - předpokládaný těsněný spoj DN 200</t>
  </si>
  <si>
    <t>-1869797968</t>
  </si>
  <si>
    <t>291516621</t>
  </si>
  <si>
    <t>76799000R</t>
  </si>
  <si>
    <t xml:space="preserve">Vtoková mříž, ocelová - montáž, dodávka a osazení  </t>
  </si>
  <si>
    <t>84459916</t>
  </si>
  <si>
    <t>Poznámka k položce:
otryskání křemičitým pískem na stupeň čistoty Sa3, metalizace  - 1 x žárově zinkováno, tl. 120um</t>
  </si>
  <si>
    <t>1"ks"     "ocelová vtoková mříž česle 750x500</t>
  </si>
  <si>
    <t>998767101</t>
  </si>
  <si>
    <t>Přesun hmot tonážní pro zámečnické konstrukce v objektech v do 6 m</t>
  </si>
  <si>
    <t>-1151510048</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</si>
  <si>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</si>
  <si>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</si>
  <si>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05 - Zpevněná plocha</t>
  </si>
  <si>
    <t xml:space="preserve">    5 - Komunikace pozemní</t>
  </si>
  <si>
    <t>28489208</t>
  </si>
  <si>
    <t>SO 05 -Zpevněná plocha</t>
  </si>
  <si>
    <t>příloha C.2, D.2, D.3</t>
  </si>
  <si>
    <t>19,95"m2"   "plošná výměra pod zpevněnou plochou</t>
  </si>
  <si>
    <t>8,94"m2"      "okolní výkopy - nutné pro provedení stavby</t>
  </si>
  <si>
    <t>122251101</t>
  </si>
  <si>
    <t>Odkopávky a prokopávky nezapažené v hornině třídy těžitelnosti I, skupiny 3 objem do 20 m3 strojně</t>
  </si>
  <si>
    <t>72153804</t>
  </si>
  <si>
    <t>Odkopávky a prokopávky nezapažené strojně v hornině třídy těžitelnosti I skupiny 3 do 20 m3</t>
  </si>
  <si>
    <t xml:space="preserve">Poznámka k souboru cen:
1. V cenách jsou započteny i náklady na přehození výkopku na vzdálenost do 3 m nebo naložení na dopravní prostředek. </t>
  </si>
  <si>
    <t>příloha D.2, D.3</t>
  </si>
  <si>
    <t>19,95"m2"*0,27"m"   "pod zpevněnou plochou</t>
  </si>
  <si>
    <t>0,2"m2"*14,9"m"      "okolní výkopy - nutné pro provedení stavby</t>
  </si>
  <si>
    <t>1222043003</t>
  </si>
  <si>
    <t>8,367"m3"   "výkop</t>
  </si>
  <si>
    <t>-2,444"m3"   "odpočet, zpětný zásyp</t>
  </si>
  <si>
    <t>608783915</t>
  </si>
  <si>
    <t>0,164"m2"*14,9"m"</t>
  </si>
  <si>
    <t>-1343757446</t>
  </si>
  <si>
    <t xml:space="preserve">28,89"m2"  </t>
  </si>
  <si>
    <t>181951112</t>
  </si>
  <si>
    <t>Úprava pláně v hornině třídy těžitelnosti I, skupiny 1 až 3 se zhutněním strojně</t>
  </si>
  <si>
    <t>-638878509</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</si>
  <si>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</si>
  <si>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</si>
  <si>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úprava pláně pod zpevněnou plochou</t>
  </si>
  <si>
    <t>19,95"m2"</t>
  </si>
  <si>
    <t>Komunikace pozemní</t>
  </si>
  <si>
    <t>56485111R1</t>
  </si>
  <si>
    <t>Podklad ze štěrkodrtě ŠD 0-32 mm, tl 150 mm</t>
  </si>
  <si>
    <t>1305897758</t>
  </si>
  <si>
    <t>Podklad ze štěrkodrti ŠD  s rozprostřením a zhutněním, po zhutnění tl. 150 mm</t>
  </si>
  <si>
    <t>Podložní vrstva SB/B fr. 0-32 mm</t>
  </si>
  <si>
    <t>56485111R2</t>
  </si>
  <si>
    <t>Podklad ze štěrkodrtě ŠD 16-32 mm, tl 150 mm</t>
  </si>
  <si>
    <t>2867384</t>
  </si>
  <si>
    <t>Podložní vrstva SB/A fr. 16-32 mm</t>
  </si>
  <si>
    <t>596212210</t>
  </si>
  <si>
    <t>Kladení zámkové dlažby pozemních komunikací tl 80 mm skupiny A pl do 50 m2</t>
  </si>
  <si>
    <t>-1417423557</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</si>
  <si>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</si>
  <si>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</si>
  <si>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kladení dlažby vč. ložní vrstvy tl. 40 mm , drť fr. 4/8</t>
  </si>
  <si>
    <t>59245297R</t>
  </si>
  <si>
    <t xml:space="preserve">dlažba betonová drenážní  tl. 80mm </t>
  </si>
  <si>
    <t>-116379208</t>
  </si>
  <si>
    <t>dlažba zámková tvaru I kraj 200x140x80mm přírodní</t>
  </si>
  <si>
    <t>19,95"m2"*1,01</t>
  </si>
  <si>
    <t>20,15*1,02 'Přepočtené koeficientem množství</t>
  </si>
  <si>
    <t>916131213</t>
  </si>
  <si>
    <t>Osazení silničního obrubníku betonového stojatého s boční opěrou do lože z betonu prostého</t>
  </si>
  <si>
    <t>-1495922428</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</si>
  <si>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</si>
  <si>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</si>
  <si>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14,9"m"</t>
  </si>
  <si>
    <t>59217031</t>
  </si>
  <si>
    <t>obrubník betonový silniční 1000x150x250mm</t>
  </si>
  <si>
    <t>-1647878040</t>
  </si>
  <si>
    <t>14,9*1,05 'Přepočtené koeficientem množství</t>
  </si>
  <si>
    <t>998223011</t>
  </si>
  <si>
    <t>Přesun hmot pro pozemní komunikace s krytem dlážděným</t>
  </si>
  <si>
    <t>-2141642323</t>
  </si>
  <si>
    <t>Přesun hmot pro pozemní komunikace s krytem dlážděným  dopravní vzdálenost do 200 m jakékoliv délky objektu</t>
  </si>
  <si>
    <t>VON - Vedlejší a ostatní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</si>
  <si>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</si>
  <si>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</si>
  <si>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</si>
  <si>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</si>
  <si>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</si>
  <si>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</si>
  <si>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</si>
  <si>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012303000</t>
  </si>
  <si>
    <t>Zaměření skutečného stavu</t>
  </si>
  <si>
    <t>1024</t>
  </si>
  <si>
    <t>757416611</t>
  </si>
  <si>
    <t>013254000</t>
  </si>
  <si>
    <t>Dokumentace skutečného provedení stavby</t>
  </si>
  <si>
    <t>1788118541</t>
  </si>
  <si>
    <t>VRN3</t>
  </si>
  <si>
    <t>Zařízení staveniště</t>
  </si>
  <si>
    <t>032103000</t>
  </si>
  <si>
    <t>-832791171</t>
  </si>
  <si>
    <t>032403000</t>
  </si>
  <si>
    <t>Dočasná přístupová komunikace</t>
  </si>
  <si>
    <t>1210920468</t>
  </si>
  <si>
    <t>Provizorní komunikace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</si>
</sst>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4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7"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3" fillId="4" borderId="21" xfId="0" applyFont="1" applyFill="1" applyBorder="1" applyAlignment="1">
      <alignment horizontal="lef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 customHeight="1">
      <c r="AR2" s="241" t="s">
        <v>5</v>
      </c>
      <c r="AS2" s="226"/>
      <c r="AT2" s="226"/>
      <c r="AU2" s="226"/>
      <c r="AV2" s="226"/>
      <c r="AW2" s="226"/>
      <c r="AX2" s="226"/>
      <c r="AY2" s="226"/>
      <c r="AZ2" s="226"/>
      <c r="BA2" s="226"/>
      <c r="BB2" s="226"/>
      <c r="BC2" s="226"/>
      <c r="BD2" s="226"/>
      <c r="BE2" s="226"/>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0"/>
      <c r="D4" s="21" t="s">
        <v>9</v>
      </c>
      <c r="AR4" s="20"/>
      <c r="AS4" s="22" t="s">
        <v>10</v>
      </c>
      <c r="BE4" s="23" t="s">
        <v>11</v>
      </c>
      <c r="BS4" s="17" t="s">
        <v>12</v>
      </c>
    </row>
    <row r="5" spans="2:71" s="1" customFormat="1" ht="12" customHeight="1">
      <c r="B5" s="20"/>
      <c r="D5" s="24" t="s">
        <v>13</v>
      </c>
      <c r="K5" s="225" t="s">
        <v>14</v>
      </c>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R5" s="20"/>
      <c r="BE5" s="222" t="s">
        <v>15</v>
      </c>
      <c r="BS5" s="17" t="s">
        <v>6</v>
      </c>
    </row>
    <row r="6" spans="2:71" s="1" customFormat="1" ht="36.9" customHeight="1">
      <c r="B6" s="20"/>
      <c r="D6" s="26" t="s">
        <v>16</v>
      </c>
      <c r="K6" s="227" t="s">
        <v>17</v>
      </c>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R6" s="20"/>
      <c r="BE6" s="223"/>
      <c r="BS6" s="17" t="s">
        <v>6</v>
      </c>
    </row>
    <row r="7" spans="2:71" s="1" customFormat="1" ht="12" customHeight="1">
      <c r="B7" s="20"/>
      <c r="D7" s="27" t="s">
        <v>18</v>
      </c>
      <c r="K7" s="25" t="s">
        <v>1</v>
      </c>
      <c r="AK7" s="27" t="s">
        <v>19</v>
      </c>
      <c r="AN7" s="25" t="s">
        <v>1</v>
      </c>
      <c r="AR7" s="20"/>
      <c r="BE7" s="223"/>
      <c r="BS7" s="17" t="s">
        <v>6</v>
      </c>
    </row>
    <row r="8" spans="2:71" s="1" customFormat="1" ht="12" customHeight="1">
      <c r="B8" s="20"/>
      <c r="D8" s="27" t="s">
        <v>20</v>
      </c>
      <c r="K8" s="25" t="s">
        <v>21</v>
      </c>
      <c r="AK8" s="27" t="s">
        <v>22</v>
      </c>
      <c r="AN8" s="28" t="s">
        <v>23</v>
      </c>
      <c r="AR8" s="20"/>
      <c r="BE8" s="223"/>
      <c r="BS8" s="17" t="s">
        <v>6</v>
      </c>
    </row>
    <row r="9" spans="2:71" s="1" customFormat="1" ht="14.4" customHeight="1">
      <c r="B9" s="20"/>
      <c r="AR9" s="20"/>
      <c r="BE9" s="223"/>
      <c r="BS9" s="17" t="s">
        <v>6</v>
      </c>
    </row>
    <row r="10" spans="2:71" s="1" customFormat="1" ht="12" customHeight="1">
      <c r="B10" s="20"/>
      <c r="D10" s="27" t="s">
        <v>24</v>
      </c>
      <c r="AK10" s="27" t="s">
        <v>25</v>
      </c>
      <c r="AN10" s="25" t="s">
        <v>26</v>
      </c>
      <c r="AR10" s="20"/>
      <c r="BE10" s="223"/>
      <c r="BS10" s="17" t="s">
        <v>6</v>
      </c>
    </row>
    <row r="11" spans="2:71" s="1" customFormat="1" ht="18.45" customHeight="1">
      <c r="B11" s="20"/>
      <c r="E11" s="25" t="s">
        <v>27</v>
      </c>
      <c r="AK11" s="27" t="s">
        <v>28</v>
      </c>
      <c r="AN11" s="25" t="s">
        <v>29</v>
      </c>
      <c r="AR11" s="20"/>
      <c r="BE11" s="223"/>
      <c r="BS11" s="17" t="s">
        <v>6</v>
      </c>
    </row>
    <row r="12" spans="2:71" s="1" customFormat="1" ht="6.9" customHeight="1">
      <c r="B12" s="20"/>
      <c r="AR12" s="20"/>
      <c r="BE12" s="223"/>
      <c r="BS12" s="17" t="s">
        <v>6</v>
      </c>
    </row>
    <row r="13" spans="2:71" s="1" customFormat="1" ht="12" customHeight="1">
      <c r="B13" s="20"/>
      <c r="D13" s="27" t="s">
        <v>30</v>
      </c>
      <c r="AK13" s="27" t="s">
        <v>25</v>
      </c>
      <c r="AN13" s="29" t="s">
        <v>31</v>
      </c>
      <c r="AR13" s="20"/>
      <c r="BE13" s="223"/>
      <c r="BS13" s="17" t="s">
        <v>6</v>
      </c>
    </row>
    <row r="14" spans="2:71" ht="13.2">
      <c r="B14" s="20"/>
      <c r="E14" s="228" t="s">
        <v>31</v>
      </c>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7" t="s">
        <v>28</v>
      </c>
      <c r="AN14" s="29" t="s">
        <v>31</v>
      </c>
      <c r="AR14" s="20"/>
      <c r="BE14" s="223"/>
      <c r="BS14" s="17" t="s">
        <v>6</v>
      </c>
    </row>
    <row r="15" spans="2:71" s="1" customFormat="1" ht="6.9" customHeight="1">
      <c r="B15" s="20"/>
      <c r="AR15" s="20"/>
      <c r="BE15" s="223"/>
      <c r="BS15" s="17" t="s">
        <v>3</v>
      </c>
    </row>
    <row r="16" spans="2:71" s="1" customFormat="1" ht="12" customHeight="1">
      <c r="B16" s="20"/>
      <c r="D16" s="27" t="s">
        <v>32</v>
      </c>
      <c r="AK16" s="27" t="s">
        <v>25</v>
      </c>
      <c r="AN16" s="25" t="s">
        <v>33</v>
      </c>
      <c r="AR16" s="20"/>
      <c r="BE16" s="223"/>
      <c r="BS16" s="17" t="s">
        <v>3</v>
      </c>
    </row>
    <row r="17" spans="2:71" s="1" customFormat="1" ht="18.45" customHeight="1">
      <c r="B17" s="20"/>
      <c r="E17" s="25" t="s">
        <v>34</v>
      </c>
      <c r="AK17" s="27" t="s">
        <v>28</v>
      </c>
      <c r="AN17" s="25" t="s">
        <v>35</v>
      </c>
      <c r="AR17" s="20"/>
      <c r="BE17" s="223"/>
      <c r="BS17" s="17" t="s">
        <v>36</v>
      </c>
    </row>
    <row r="18" spans="2:71" s="1" customFormat="1" ht="6.9" customHeight="1">
      <c r="B18" s="20"/>
      <c r="AR18" s="20"/>
      <c r="BE18" s="223"/>
      <c r="BS18" s="17" t="s">
        <v>6</v>
      </c>
    </row>
    <row r="19" spans="2:71" s="1" customFormat="1" ht="12" customHeight="1">
      <c r="B19" s="20"/>
      <c r="D19" s="27" t="s">
        <v>37</v>
      </c>
      <c r="AK19" s="27" t="s">
        <v>25</v>
      </c>
      <c r="AN19" s="25" t="s">
        <v>1</v>
      </c>
      <c r="AR19" s="20"/>
      <c r="BE19" s="223"/>
      <c r="BS19" s="17" t="s">
        <v>6</v>
      </c>
    </row>
    <row r="20" spans="2:71" s="1" customFormat="1" ht="18.45" customHeight="1">
      <c r="B20" s="20"/>
      <c r="E20" s="25" t="s">
        <v>38</v>
      </c>
      <c r="AK20" s="27" t="s">
        <v>28</v>
      </c>
      <c r="AN20" s="25" t="s">
        <v>1</v>
      </c>
      <c r="AR20" s="20"/>
      <c r="BE20" s="223"/>
      <c r="BS20" s="17" t="s">
        <v>36</v>
      </c>
    </row>
    <row r="21" spans="2:57" s="1" customFormat="1" ht="6.9" customHeight="1">
      <c r="B21" s="20"/>
      <c r="AR21" s="20"/>
      <c r="BE21" s="223"/>
    </row>
    <row r="22" spans="2:57" s="1" customFormat="1" ht="12" customHeight="1">
      <c r="B22" s="20"/>
      <c r="D22" s="27" t="s">
        <v>39</v>
      </c>
      <c r="AR22" s="20"/>
      <c r="BE22" s="223"/>
    </row>
    <row r="23" spans="2:57" s="1" customFormat="1" ht="59.25" customHeight="1">
      <c r="B23" s="20"/>
      <c r="E23" s="230" t="s">
        <v>40</v>
      </c>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R23" s="20"/>
      <c r="BE23" s="223"/>
    </row>
    <row r="24" spans="2:57" s="1" customFormat="1" ht="6.9" customHeight="1">
      <c r="B24" s="20"/>
      <c r="AR24" s="20"/>
      <c r="BE24" s="223"/>
    </row>
    <row r="25" spans="2:57" s="1" customFormat="1" ht="6.9"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3"/>
    </row>
    <row r="26" spans="1:57" s="2" customFormat="1" ht="25.95" customHeight="1">
      <c r="A26" s="32"/>
      <c r="B26" s="33"/>
      <c r="C26" s="32"/>
      <c r="D26" s="34" t="s">
        <v>41</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1">
        <f>ROUND(AG94,2)</f>
        <v>0</v>
      </c>
      <c r="AL26" s="232"/>
      <c r="AM26" s="232"/>
      <c r="AN26" s="232"/>
      <c r="AO26" s="232"/>
      <c r="AP26" s="32"/>
      <c r="AQ26" s="32"/>
      <c r="AR26" s="33"/>
      <c r="BE26" s="223"/>
    </row>
    <row r="27" spans="1:57" s="2" customFormat="1" ht="6.9"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23"/>
    </row>
    <row r="28" spans="1:57" s="2" customFormat="1" ht="13.2">
      <c r="A28" s="32"/>
      <c r="B28" s="33"/>
      <c r="C28" s="32"/>
      <c r="D28" s="32"/>
      <c r="E28" s="32"/>
      <c r="F28" s="32"/>
      <c r="G28" s="32"/>
      <c r="H28" s="32"/>
      <c r="I28" s="32"/>
      <c r="J28" s="32"/>
      <c r="K28" s="32"/>
      <c r="L28" s="233" t="s">
        <v>42</v>
      </c>
      <c r="M28" s="233"/>
      <c r="N28" s="233"/>
      <c r="O28" s="233"/>
      <c r="P28" s="233"/>
      <c r="Q28" s="32"/>
      <c r="R28" s="32"/>
      <c r="S28" s="32"/>
      <c r="T28" s="32"/>
      <c r="U28" s="32"/>
      <c r="V28" s="32"/>
      <c r="W28" s="233" t="s">
        <v>43</v>
      </c>
      <c r="X28" s="233"/>
      <c r="Y28" s="233"/>
      <c r="Z28" s="233"/>
      <c r="AA28" s="233"/>
      <c r="AB28" s="233"/>
      <c r="AC28" s="233"/>
      <c r="AD28" s="233"/>
      <c r="AE28" s="233"/>
      <c r="AF28" s="32"/>
      <c r="AG28" s="32"/>
      <c r="AH28" s="32"/>
      <c r="AI28" s="32"/>
      <c r="AJ28" s="32"/>
      <c r="AK28" s="233" t="s">
        <v>44</v>
      </c>
      <c r="AL28" s="233"/>
      <c r="AM28" s="233"/>
      <c r="AN28" s="233"/>
      <c r="AO28" s="233"/>
      <c r="AP28" s="32"/>
      <c r="AQ28" s="32"/>
      <c r="AR28" s="33"/>
      <c r="BE28" s="223"/>
    </row>
    <row r="29" spans="2:57" s="3" customFormat="1" ht="14.4" customHeight="1">
      <c r="B29" s="37"/>
      <c r="D29" s="27" t="s">
        <v>45</v>
      </c>
      <c r="F29" s="27" t="s">
        <v>46</v>
      </c>
      <c r="L29" s="236">
        <v>0.21</v>
      </c>
      <c r="M29" s="235"/>
      <c r="N29" s="235"/>
      <c r="O29" s="235"/>
      <c r="P29" s="235"/>
      <c r="W29" s="234">
        <f>ROUND(AZ94,2)</f>
        <v>0</v>
      </c>
      <c r="X29" s="235"/>
      <c r="Y29" s="235"/>
      <c r="Z29" s="235"/>
      <c r="AA29" s="235"/>
      <c r="AB29" s="235"/>
      <c r="AC29" s="235"/>
      <c r="AD29" s="235"/>
      <c r="AE29" s="235"/>
      <c r="AK29" s="234">
        <f>ROUND(AV94,2)</f>
        <v>0</v>
      </c>
      <c r="AL29" s="235"/>
      <c r="AM29" s="235"/>
      <c r="AN29" s="235"/>
      <c r="AO29" s="235"/>
      <c r="AR29" s="37"/>
      <c r="BE29" s="224"/>
    </row>
    <row r="30" spans="2:57" s="3" customFormat="1" ht="14.4" customHeight="1">
      <c r="B30" s="37"/>
      <c r="F30" s="27" t="s">
        <v>47</v>
      </c>
      <c r="L30" s="236">
        <v>0.15</v>
      </c>
      <c r="M30" s="235"/>
      <c r="N30" s="235"/>
      <c r="O30" s="235"/>
      <c r="P30" s="235"/>
      <c r="W30" s="234">
        <f>ROUND(BA94,2)</f>
        <v>0</v>
      </c>
      <c r="X30" s="235"/>
      <c r="Y30" s="235"/>
      <c r="Z30" s="235"/>
      <c r="AA30" s="235"/>
      <c r="AB30" s="235"/>
      <c r="AC30" s="235"/>
      <c r="AD30" s="235"/>
      <c r="AE30" s="235"/>
      <c r="AK30" s="234">
        <f>ROUND(AW94,2)</f>
        <v>0</v>
      </c>
      <c r="AL30" s="235"/>
      <c r="AM30" s="235"/>
      <c r="AN30" s="235"/>
      <c r="AO30" s="235"/>
      <c r="AR30" s="37"/>
      <c r="BE30" s="224"/>
    </row>
    <row r="31" spans="2:57" s="3" customFormat="1" ht="14.4" customHeight="1" hidden="1">
      <c r="B31" s="37"/>
      <c r="F31" s="27" t="s">
        <v>48</v>
      </c>
      <c r="L31" s="236">
        <v>0.21</v>
      </c>
      <c r="M31" s="235"/>
      <c r="N31" s="235"/>
      <c r="O31" s="235"/>
      <c r="P31" s="235"/>
      <c r="W31" s="234">
        <f>ROUND(BB94,2)</f>
        <v>0</v>
      </c>
      <c r="X31" s="235"/>
      <c r="Y31" s="235"/>
      <c r="Z31" s="235"/>
      <c r="AA31" s="235"/>
      <c r="AB31" s="235"/>
      <c r="AC31" s="235"/>
      <c r="AD31" s="235"/>
      <c r="AE31" s="235"/>
      <c r="AK31" s="234">
        <v>0</v>
      </c>
      <c r="AL31" s="235"/>
      <c r="AM31" s="235"/>
      <c r="AN31" s="235"/>
      <c r="AO31" s="235"/>
      <c r="AR31" s="37"/>
      <c r="BE31" s="224"/>
    </row>
    <row r="32" spans="2:57" s="3" customFormat="1" ht="14.4" customHeight="1" hidden="1">
      <c r="B32" s="37"/>
      <c r="F32" s="27" t="s">
        <v>49</v>
      </c>
      <c r="L32" s="236">
        <v>0.15</v>
      </c>
      <c r="M32" s="235"/>
      <c r="N32" s="235"/>
      <c r="O32" s="235"/>
      <c r="P32" s="235"/>
      <c r="W32" s="234">
        <f>ROUND(BC94,2)</f>
        <v>0</v>
      </c>
      <c r="X32" s="235"/>
      <c r="Y32" s="235"/>
      <c r="Z32" s="235"/>
      <c r="AA32" s="235"/>
      <c r="AB32" s="235"/>
      <c r="AC32" s="235"/>
      <c r="AD32" s="235"/>
      <c r="AE32" s="235"/>
      <c r="AK32" s="234">
        <v>0</v>
      </c>
      <c r="AL32" s="235"/>
      <c r="AM32" s="235"/>
      <c r="AN32" s="235"/>
      <c r="AO32" s="235"/>
      <c r="AR32" s="37"/>
      <c r="BE32" s="224"/>
    </row>
    <row r="33" spans="2:57" s="3" customFormat="1" ht="14.4" customHeight="1" hidden="1">
      <c r="B33" s="37"/>
      <c r="F33" s="27" t="s">
        <v>50</v>
      </c>
      <c r="L33" s="236">
        <v>0</v>
      </c>
      <c r="M33" s="235"/>
      <c r="N33" s="235"/>
      <c r="O33" s="235"/>
      <c r="P33" s="235"/>
      <c r="W33" s="234">
        <f>ROUND(BD94,2)</f>
        <v>0</v>
      </c>
      <c r="X33" s="235"/>
      <c r="Y33" s="235"/>
      <c r="Z33" s="235"/>
      <c r="AA33" s="235"/>
      <c r="AB33" s="235"/>
      <c r="AC33" s="235"/>
      <c r="AD33" s="235"/>
      <c r="AE33" s="235"/>
      <c r="AK33" s="234">
        <v>0</v>
      </c>
      <c r="AL33" s="235"/>
      <c r="AM33" s="235"/>
      <c r="AN33" s="235"/>
      <c r="AO33" s="235"/>
      <c r="AR33" s="37"/>
      <c r="BE33" s="224"/>
    </row>
    <row r="34" spans="1:57" s="2" customFormat="1" ht="6.9"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23"/>
    </row>
    <row r="35" spans="1:57" s="2" customFormat="1" ht="25.95" customHeight="1">
      <c r="A35" s="32"/>
      <c r="B35" s="33"/>
      <c r="C35" s="38"/>
      <c r="D35" s="39" t="s">
        <v>51</v>
      </c>
      <c r="E35" s="40"/>
      <c r="F35" s="40"/>
      <c r="G35" s="40"/>
      <c r="H35" s="40"/>
      <c r="I35" s="40"/>
      <c r="J35" s="40"/>
      <c r="K35" s="40"/>
      <c r="L35" s="40"/>
      <c r="M35" s="40"/>
      <c r="N35" s="40"/>
      <c r="O35" s="40"/>
      <c r="P35" s="40"/>
      <c r="Q35" s="40"/>
      <c r="R35" s="40"/>
      <c r="S35" s="40"/>
      <c r="T35" s="41" t="s">
        <v>52</v>
      </c>
      <c r="U35" s="40"/>
      <c r="V35" s="40"/>
      <c r="W35" s="40"/>
      <c r="X35" s="240" t="s">
        <v>53</v>
      </c>
      <c r="Y35" s="238"/>
      <c r="Z35" s="238"/>
      <c r="AA35" s="238"/>
      <c r="AB35" s="238"/>
      <c r="AC35" s="40"/>
      <c r="AD35" s="40"/>
      <c r="AE35" s="40"/>
      <c r="AF35" s="40"/>
      <c r="AG35" s="40"/>
      <c r="AH35" s="40"/>
      <c r="AI35" s="40"/>
      <c r="AJ35" s="40"/>
      <c r="AK35" s="237">
        <f>SUM(AK26:AK33)</f>
        <v>0</v>
      </c>
      <c r="AL35" s="238"/>
      <c r="AM35" s="238"/>
      <c r="AN35" s="238"/>
      <c r="AO35" s="239"/>
      <c r="AP35" s="38"/>
      <c r="AQ35" s="38"/>
      <c r="AR35" s="33"/>
      <c r="BE35" s="32"/>
    </row>
    <row r="36" spans="1:57" s="2" customFormat="1" ht="6.9"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 customHeight="1">
      <c r="B38" s="20"/>
      <c r="AR38" s="20"/>
    </row>
    <row r="39" spans="2:44" s="1" customFormat="1" ht="14.4" customHeight="1">
      <c r="B39" s="20"/>
      <c r="AR39" s="20"/>
    </row>
    <row r="40" spans="2:44" s="1" customFormat="1" ht="14.4" customHeight="1">
      <c r="B40" s="20"/>
      <c r="AR40" s="20"/>
    </row>
    <row r="41" spans="2:44" s="1" customFormat="1" ht="14.4" customHeight="1">
      <c r="B41" s="20"/>
      <c r="AR41" s="20"/>
    </row>
    <row r="42" spans="2:44" s="1" customFormat="1" ht="14.4" customHeight="1">
      <c r="B42" s="20"/>
      <c r="AR42" s="20"/>
    </row>
    <row r="43" spans="2:44" s="1" customFormat="1" ht="14.4" customHeight="1">
      <c r="B43" s="20"/>
      <c r="AR43" s="20"/>
    </row>
    <row r="44" spans="2:44" s="1" customFormat="1" ht="14.4" customHeight="1">
      <c r="B44" s="20"/>
      <c r="AR44" s="20"/>
    </row>
    <row r="45" spans="2:44" s="1" customFormat="1" ht="14.4" customHeight="1">
      <c r="B45" s="20"/>
      <c r="AR45" s="20"/>
    </row>
    <row r="46" spans="2:44" s="1" customFormat="1" ht="14.4" customHeight="1">
      <c r="B46" s="20"/>
      <c r="AR46" s="20"/>
    </row>
    <row r="47" spans="2:44" s="1" customFormat="1" ht="14.4" customHeight="1">
      <c r="B47" s="20"/>
      <c r="AR47" s="20"/>
    </row>
    <row r="48" spans="2:44" s="1" customFormat="1" ht="14.4" customHeight="1">
      <c r="B48" s="20"/>
      <c r="AR48" s="20"/>
    </row>
    <row r="49" spans="2:44" s="2" customFormat="1" ht="14.4" customHeight="1">
      <c r="B49" s="42"/>
      <c r="D49" s="43" t="s">
        <v>54</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55</v>
      </c>
      <c r="AI49" s="44"/>
      <c r="AJ49" s="44"/>
      <c r="AK49" s="44"/>
      <c r="AL49" s="44"/>
      <c r="AM49" s="44"/>
      <c r="AN49" s="44"/>
      <c r="AO49" s="44"/>
      <c r="AR49" s="42"/>
    </row>
    <row r="50" spans="2:44" ht="10.2">
      <c r="B50" s="20"/>
      <c r="AR50" s="20"/>
    </row>
    <row r="51" spans="2:44" ht="10.2">
      <c r="B51" s="20"/>
      <c r="AR51" s="20"/>
    </row>
    <row r="52" spans="2:44" ht="10.2">
      <c r="B52" s="20"/>
      <c r="AR52" s="20"/>
    </row>
    <row r="53" spans="2:44" ht="10.2">
      <c r="B53" s="20"/>
      <c r="AR53" s="20"/>
    </row>
    <row r="54" spans="2:44" ht="10.2">
      <c r="B54" s="20"/>
      <c r="AR54" s="20"/>
    </row>
    <row r="55" spans="2:44" ht="10.2">
      <c r="B55" s="20"/>
      <c r="AR55" s="20"/>
    </row>
    <row r="56" spans="2:44" ht="10.2">
      <c r="B56" s="20"/>
      <c r="AR56" s="20"/>
    </row>
    <row r="57" spans="2:44" ht="10.2">
      <c r="B57" s="20"/>
      <c r="AR57" s="20"/>
    </row>
    <row r="58" spans="2:44" ht="10.2">
      <c r="B58" s="20"/>
      <c r="AR58" s="20"/>
    </row>
    <row r="59" spans="2:44" ht="10.2">
      <c r="B59" s="20"/>
      <c r="AR59" s="20"/>
    </row>
    <row r="60" spans="1:57" s="2" customFormat="1" ht="13.2">
      <c r="A60" s="32"/>
      <c r="B60" s="33"/>
      <c r="C60" s="32"/>
      <c r="D60" s="45" t="s">
        <v>56</v>
      </c>
      <c r="E60" s="35"/>
      <c r="F60" s="35"/>
      <c r="G60" s="35"/>
      <c r="H60" s="35"/>
      <c r="I60" s="35"/>
      <c r="J60" s="35"/>
      <c r="K60" s="35"/>
      <c r="L60" s="35"/>
      <c r="M60" s="35"/>
      <c r="N60" s="35"/>
      <c r="O60" s="35"/>
      <c r="P60" s="35"/>
      <c r="Q60" s="35"/>
      <c r="R60" s="35"/>
      <c r="S60" s="35"/>
      <c r="T60" s="35"/>
      <c r="U60" s="35"/>
      <c r="V60" s="45" t="s">
        <v>57</v>
      </c>
      <c r="W60" s="35"/>
      <c r="X60" s="35"/>
      <c r="Y60" s="35"/>
      <c r="Z60" s="35"/>
      <c r="AA60" s="35"/>
      <c r="AB60" s="35"/>
      <c r="AC60" s="35"/>
      <c r="AD60" s="35"/>
      <c r="AE60" s="35"/>
      <c r="AF60" s="35"/>
      <c r="AG60" s="35"/>
      <c r="AH60" s="45" t="s">
        <v>56</v>
      </c>
      <c r="AI60" s="35"/>
      <c r="AJ60" s="35"/>
      <c r="AK60" s="35"/>
      <c r="AL60" s="35"/>
      <c r="AM60" s="45" t="s">
        <v>57</v>
      </c>
      <c r="AN60" s="35"/>
      <c r="AO60" s="35"/>
      <c r="AP60" s="32"/>
      <c r="AQ60" s="32"/>
      <c r="AR60" s="33"/>
      <c r="BE60" s="32"/>
    </row>
    <row r="61" spans="2:44" ht="10.2">
      <c r="B61" s="20"/>
      <c r="AR61" s="20"/>
    </row>
    <row r="62" spans="2:44" ht="10.2">
      <c r="B62" s="20"/>
      <c r="AR62" s="20"/>
    </row>
    <row r="63" spans="2:44" ht="10.2">
      <c r="B63" s="20"/>
      <c r="AR63" s="20"/>
    </row>
    <row r="64" spans="1:57" s="2" customFormat="1" ht="13.2">
      <c r="A64" s="32"/>
      <c r="B64" s="33"/>
      <c r="C64" s="32"/>
      <c r="D64" s="43" t="s">
        <v>58</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59</v>
      </c>
      <c r="AI64" s="46"/>
      <c r="AJ64" s="46"/>
      <c r="AK64" s="46"/>
      <c r="AL64" s="46"/>
      <c r="AM64" s="46"/>
      <c r="AN64" s="46"/>
      <c r="AO64" s="46"/>
      <c r="AP64" s="32"/>
      <c r="AQ64" s="32"/>
      <c r="AR64" s="33"/>
      <c r="BE64" s="32"/>
    </row>
    <row r="65" spans="2:44" ht="10.2">
      <c r="B65" s="20"/>
      <c r="AR65" s="20"/>
    </row>
    <row r="66" spans="2:44" ht="10.2">
      <c r="B66" s="20"/>
      <c r="AR66" s="20"/>
    </row>
    <row r="67" spans="2:44" ht="10.2">
      <c r="B67" s="20"/>
      <c r="AR67" s="20"/>
    </row>
    <row r="68" spans="2:44" ht="10.2">
      <c r="B68" s="20"/>
      <c r="AR68" s="20"/>
    </row>
    <row r="69" spans="2:44" ht="10.2">
      <c r="B69" s="20"/>
      <c r="AR69" s="20"/>
    </row>
    <row r="70" spans="2:44" ht="10.2">
      <c r="B70" s="20"/>
      <c r="AR70" s="20"/>
    </row>
    <row r="71" spans="2:44" ht="10.2">
      <c r="B71" s="20"/>
      <c r="AR71" s="20"/>
    </row>
    <row r="72" spans="2:44" ht="10.2">
      <c r="B72" s="20"/>
      <c r="AR72" s="20"/>
    </row>
    <row r="73" spans="2:44" ht="10.2">
      <c r="B73" s="20"/>
      <c r="AR73" s="20"/>
    </row>
    <row r="74" spans="2:44" ht="10.2">
      <c r="B74" s="20"/>
      <c r="AR74" s="20"/>
    </row>
    <row r="75" spans="1:57" s="2" customFormat="1" ht="13.2">
      <c r="A75" s="32"/>
      <c r="B75" s="33"/>
      <c r="C75" s="32"/>
      <c r="D75" s="45" t="s">
        <v>56</v>
      </c>
      <c r="E75" s="35"/>
      <c r="F75" s="35"/>
      <c r="G75" s="35"/>
      <c r="H75" s="35"/>
      <c r="I75" s="35"/>
      <c r="J75" s="35"/>
      <c r="K75" s="35"/>
      <c r="L75" s="35"/>
      <c r="M75" s="35"/>
      <c r="N75" s="35"/>
      <c r="O75" s="35"/>
      <c r="P75" s="35"/>
      <c r="Q75" s="35"/>
      <c r="R75" s="35"/>
      <c r="S75" s="35"/>
      <c r="T75" s="35"/>
      <c r="U75" s="35"/>
      <c r="V75" s="45" t="s">
        <v>57</v>
      </c>
      <c r="W75" s="35"/>
      <c r="X75" s="35"/>
      <c r="Y75" s="35"/>
      <c r="Z75" s="35"/>
      <c r="AA75" s="35"/>
      <c r="AB75" s="35"/>
      <c r="AC75" s="35"/>
      <c r="AD75" s="35"/>
      <c r="AE75" s="35"/>
      <c r="AF75" s="35"/>
      <c r="AG75" s="35"/>
      <c r="AH75" s="45" t="s">
        <v>56</v>
      </c>
      <c r="AI75" s="35"/>
      <c r="AJ75" s="35"/>
      <c r="AK75" s="35"/>
      <c r="AL75" s="35"/>
      <c r="AM75" s="45" t="s">
        <v>57</v>
      </c>
      <c r="AN75" s="35"/>
      <c r="AO75" s="35"/>
      <c r="AP75" s="32"/>
      <c r="AQ75" s="32"/>
      <c r="AR75" s="33"/>
      <c r="BE75" s="32"/>
    </row>
    <row r="76" spans="1:57" s="2" customFormat="1" ht="10.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 customHeight="1">
      <c r="A82" s="32"/>
      <c r="B82" s="33"/>
      <c r="C82" s="21" t="s">
        <v>60</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(F16)_2020_12_17</v>
      </c>
      <c r="AR84" s="51"/>
    </row>
    <row r="85" spans="2:44" s="5" customFormat="1" ht="36.9" customHeight="1">
      <c r="B85" s="52"/>
      <c r="C85" s="53" t="s">
        <v>16</v>
      </c>
      <c r="L85" s="203" t="str">
        <f>K6</f>
        <v>Rekonstrukce vodní nádrže Tupadly</v>
      </c>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R85" s="52"/>
    </row>
    <row r="86" spans="1:57" s="2" customFormat="1" ht="6.9"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Tupadly</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05" t="str">
        <f>IF(AN8="","",AN8)</f>
        <v>17. 12. 2020</v>
      </c>
      <c r="AN87" s="205"/>
      <c r="AO87" s="32"/>
      <c r="AP87" s="32"/>
      <c r="AQ87" s="32"/>
      <c r="AR87" s="33"/>
      <c r="BE87" s="32"/>
    </row>
    <row r="88" spans="1:57" s="2" customFormat="1" ht="6.9"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15" customHeight="1">
      <c r="A89" s="32"/>
      <c r="B89" s="33"/>
      <c r="C89" s="27" t="s">
        <v>24</v>
      </c>
      <c r="D89" s="32"/>
      <c r="E89" s="32"/>
      <c r="F89" s="32"/>
      <c r="G89" s="32"/>
      <c r="H89" s="32"/>
      <c r="I89" s="32"/>
      <c r="J89" s="32"/>
      <c r="K89" s="32"/>
      <c r="L89" s="4" t="str">
        <f>IF(E11="","",E11)</f>
        <v>Městský úřad Klatovy - odbor životního prostředí</v>
      </c>
      <c r="M89" s="32"/>
      <c r="N89" s="32"/>
      <c r="O89" s="32"/>
      <c r="P89" s="32"/>
      <c r="Q89" s="32"/>
      <c r="R89" s="32"/>
      <c r="S89" s="32"/>
      <c r="T89" s="32"/>
      <c r="U89" s="32"/>
      <c r="V89" s="32"/>
      <c r="W89" s="32"/>
      <c r="X89" s="32"/>
      <c r="Y89" s="32"/>
      <c r="Z89" s="32"/>
      <c r="AA89" s="32"/>
      <c r="AB89" s="32"/>
      <c r="AC89" s="32"/>
      <c r="AD89" s="32"/>
      <c r="AE89" s="32"/>
      <c r="AF89" s="32"/>
      <c r="AG89" s="32"/>
      <c r="AH89" s="32"/>
      <c r="AI89" s="27" t="s">
        <v>32</v>
      </c>
      <c r="AJ89" s="32"/>
      <c r="AK89" s="32"/>
      <c r="AL89" s="32"/>
      <c r="AM89" s="206" t="str">
        <f>IF(E17="","",E17)</f>
        <v>Hydropro Engineering s.r.o.</v>
      </c>
      <c r="AN89" s="207"/>
      <c r="AO89" s="207"/>
      <c r="AP89" s="207"/>
      <c r="AQ89" s="32"/>
      <c r="AR89" s="33"/>
      <c r="AS89" s="208" t="s">
        <v>61</v>
      </c>
      <c r="AT89" s="209"/>
      <c r="AU89" s="56"/>
      <c r="AV89" s="56"/>
      <c r="AW89" s="56"/>
      <c r="AX89" s="56"/>
      <c r="AY89" s="56"/>
      <c r="AZ89" s="56"/>
      <c r="BA89" s="56"/>
      <c r="BB89" s="56"/>
      <c r="BC89" s="56"/>
      <c r="BD89" s="57"/>
      <c r="BE89" s="32"/>
    </row>
    <row r="90" spans="1:57" s="2" customFormat="1" ht="15.15" customHeight="1">
      <c r="A90" s="32"/>
      <c r="B90" s="33"/>
      <c r="C90" s="27" t="s">
        <v>30</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37</v>
      </c>
      <c r="AJ90" s="32"/>
      <c r="AK90" s="32"/>
      <c r="AL90" s="32"/>
      <c r="AM90" s="206" t="str">
        <f>IF(E20="","",E20)</f>
        <v xml:space="preserve"> </v>
      </c>
      <c r="AN90" s="207"/>
      <c r="AO90" s="207"/>
      <c r="AP90" s="207"/>
      <c r="AQ90" s="32"/>
      <c r="AR90" s="33"/>
      <c r="AS90" s="210"/>
      <c r="AT90" s="211"/>
      <c r="AU90" s="58"/>
      <c r="AV90" s="58"/>
      <c r="AW90" s="58"/>
      <c r="AX90" s="58"/>
      <c r="AY90" s="58"/>
      <c r="AZ90" s="58"/>
      <c r="BA90" s="58"/>
      <c r="BB90" s="58"/>
      <c r="BC90" s="58"/>
      <c r="BD90" s="59"/>
      <c r="BE90" s="32"/>
    </row>
    <row r="91" spans="1:57" s="2" customFormat="1" ht="10.8"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10"/>
      <c r="AT91" s="211"/>
      <c r="AU91" s="58"/>
      <c r="AV91" s="58"/>
      <c r="AW91" s="58"/>
      <c r="AX91" s="58"/>
      <c r="AY91" s="58"/>
      <c r="AZ91" s="58"/>
      <c r="BA91" s="58"/>
      <c r="BB91" s="58"/>
      <c r="BC91" s="58"/>
      <c r="BD91" s="59"/>
      <c r="BE91" s="32"/>
    </row>
    <row r="92" spans="1:57" s="2" customFormat="1" ht="29.25" customHeight="1">
      <c r="A92" s="32"/>
      <c r="B92" s="33"/>
      <c r="C92" s="212" t="s">
        <v>62</v>
      </c>
      <c r="D92" s="213"/>
      <c r="E92" s="213"/>
      <c r="F92" s="213"/>
      <c r="G92" s="213"/>
      <c r="H92" s="60"/>
      <c r="I92" s="215" t="s">
        <v>63</v>
      </c>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4" t="s">
        <v>64</v>
      </c>
      <c r="AH92" s="213"/>
      <c r="AI92" s="213"/>
      <c r="AJ92" s="213"/>
      <c r="AK92" s="213"/>
      <c r="AL92" s="213"/>
      <c r="AM92" s="213"/>
      <c r="AN92" s="215" t="s">
        <v>65</v>
      </c>
      <c r="AO92" s="213"/>
      <c r="AP92" s="216"/>
      <c r="AQ92" s="61" t="s">
        <v>66</v>
      </c>
      <c r="AR92" s="33"/>
      <c r="AS92" s="62" t="s">
        <v>67</v>
      </c>
      <c r="AT92" s="63" t="s">
        <v>68</v>
      </c>
      <c r="AU92" s="63" t="s">
        <v>69</v>
      </c>
      <c r="AV92" s="63" t="s">
        <v>70</v>
      </c>
      <c r="AW92" s="63" t="s">
        <v>71</v>
      </c>
      <c r="AX92" s="63" t="s">
        <v>72</v>
      </c>
      <c r="AY92" s="63" t="s">
        <v>73</v>
      </c>
      <c r="AZ92" s="63" t="s">
        <v>74</v>
      </c>
      <c r="BA92" s="63" t="s">
        <v>75</v>
      </c>
      <c r="BB92" s="63" t="s">
        <v>76</v>
      </c>
      <c r="BC92" s="63" t="s">
        <v>77</v>
      </c>
      <c r="BD92" s="64" t="s">
        <v>78</v>
      </c>
      <c r="BE92" s="32"/>
    </row>
    <row r="93" spans="1:57" s="2" customFormat="1" ht="10.8"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 customHeight="1">
      <c r="B94" s="68"/>
      <c r="C94" s="69" t="s">
        <v>79</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20">
        <f>ROUND(SUM(AG95:AG100),2)</f>
        <v>0</v>
      </c>
      <c r="AH94" s="220"/>
      <c r="AI94" s="220"/>
      <c r="AJ94" s="220"/>
      <c r="AK94" s="220"/>
      <c r="AL94" s="220"/>
      <c r="AM94" s="220"/>
      <c r="AN94" s="221">
        <f aca="true" t="shared" si="0" ref="AN94:AN100">SUM(AG94,AT94)</f>
        <v>0</v>
      </c>
      <c r="AO94" s="221"/>
      <c r="AP94" s="221"/>
      <c r="AQ94" s="72" t="s">
        <v>1</v>
      </c>
      <c r="AR94" s="68"/>
      <c r="AS94" s="73">
        <f>ROUND(SUM(AS95:AS100),2)</f>
        <v>0</v>
      </c>
      <c r="AT94" s="74">
        <f aca="true" t="shared" si="1" ref="AT94:AT100">ROUND(SUM(AV94:AW94),2)</f>
        <v>0</v>
      </c>
      <c r="AU94" s="75">
        <f>ROUND(SUM(AU95:AU100),5)</f>
        <v>0</v>
      </c>
      <c r="AV94" s="74">
        <f>ROUND(AZ94*L29,2)</f>
        <v>0</v>
      </c>
      <c r="AW94" s="74">
        <f>ROUND(BA94*L30,2)</f>
        <v>0</v>
      </c>
      <c r="AX94" s="74">
        <f>ROUND(BB94*L29,2)</f>
        <v>0</v>
      </c>
      <c r="AY94" s="74">
        <f>ROUND(BC94*L30,2)</f>
        <v>0</v>
      </c>
      <c r="AZ94" s="74">
        <f>ROUND(SUM(AZ95:AZ100),2)</f>
        <v>0</v>
      </c>
      <c r="BA94" s="74">
        <f>ROUND(SUM(BA95:BA100),2)</f>
        <v>0</v>
      </c>
      <c r="BB94" s="74">
        <f>ROUND(SUM(BB95:BB100),2)</f>
        <v>0</v>
      </c>
      <c r="BC94" s="74">
        <f>ROUND(SUM(BC95:BC100),2)</f>
        <v>0</v>
      </c>
      <c r="BD94" s="76">
        <f>ROUND(SUM(BD95:BD100),2)</f>
        <v>0</v>
      </c>
      <c r="BS94" s="77" t="s">
        <v>80</v>
      </c>
      <c r="BT94" s="77" t="s">
        <v>81</v>
      </c>
      <c r="BU94" s="78" t="s">
        <v>82</v>
      </c>
      <c r="BV94" s="77" t="s">
        <v>83</v>
      </c>
      <c r="BW94" s="77" t="s">
        <v>4</v>
      </c>
      <c r="BX94" s="77" t="s">
        <v>84</v>
      </c>
      <c r="CL94" s="77" t="s">
        <v>1</v>
      </c>
    </row>
    <row r="95" spans="1:91" s="7" customFormat="1" ht="16.5" customHeight="1">
      <c r="A95" s="79" t="s">
        <v>85</v>
      </c>
      <c r="B95" s="80"/>
      <c r="C95" s="81"/>
      <c r="D95" s="217" t="s">
        <v>86</v>
      </c>
      <c r="E95" s="217"/>
      <c r="F95" s="217"/>
      <c r="G95" s="217"/>
      <c r="H95" s="217"/>
      <c r="I95" s="82"/>
      <c r="J95" s="217" t="s">
        <v>87</v>
      </c>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8">
        <f>'SO 01 - Vodní nádrž'!J30</f>
        <v>0</v>
      </c>
      <c r="AH95" s="219"/>
      <c r="AI95" s="219"/>
      <c r="AJ95" s="219"/>
      <c r="AK95" s="219"/>
      <c r="AL95" s="219"/>
      <c r="AM95" s="219"/>
      <c r="AN95" s="218">
        <f t="shared" si="0"/>
        <v>0</v>
      </c>
      <c r="AO95" s="219"/>
      <c r="AP95" s="219"/>
      <c r="AQ95" s="83" t="s">
        <v>88</v>
      </c>
      <c r="AR95" s="80"/>
      <c r="AS95" s="84">
        <v>0</v>
      </c>
      <c r="AT95" s="85">
        <f t="shared" si="1"/>
        <v>0</v>
      </c>
      <c r="AU95" s="86">
        <f>'SO 01 - Vodní nádrž'!P126</f>
        <v>0</v>
      </c>
      <c r="AV95" s="85">
        <f>'SO 01 - Vodní nádrž'!J33</f>
        <v>0</v>
      </c>
      <c r="AW95" s="85">
        <f>'SO 01 - Vodní nádrž'!J34</f>
        <v>0</v>
      </c>
      <c r="AX95" s="85">
        <f>'SO 01 - Vodní nádrž'!J35</f>
        <v>0</v>
      </c>
      <c r="AY95" s="85">
        <f>'SO 01 - Vodní nádrž'!J36</f>
        <v>0</v>
      </c>
      <c r="AZ95" s="85">
        <f>'SO 01 - Vodní nádrž'!F33</f>
        <v>0</v>
      </c>
      <c r="BA95" s="85">
        <f>'SO 01 - Vodní nádrž'!F34</f>
        <v>0</v>
      </c>
      <c r="BB95" s="85">
        <f>'SO 01 - Vodní nádrž'!F35</f>
        <v>0</v>
      </c>
      <c r="BC95" s="85">
        <f>'SO 01 - Vodní nádrž'!F36</f>
        <v>0</v>
      </c>
      <c r="BD95" s="87">
        <f>'SO 01 - Vodní nádrž'!F37</f>
        <v>0</v>
      </c>
      <c r="BT95" s="88" t="s">
        <v>89</v>
      </c>
      <c r="BV95" s="88" t="s">
        <v>83</v>
      </c>
      <c r="BW95" s="88" t="s">
        <v>90</v>
      </c>
      <c r="BX95" s="88" t="s">
        <v>4</v>
      </c>
      <c r="CL95" s="88" t="s">
        <v>1</v>
      </c>
      <c r="CM95" s="88" t="s">
        <v>91</v>
      </c>
    </row>
    <row r="96" spans="1:91" s="7" customFormat="1" ht="16.5" customHeight="1">
      <c r="A96" s="79" t="s">
        <v>85</v>
      </c>
      <c r="B96" s="80"/>
      <c r="C96" s="81"/>
      <c r="D96" s="217" t="s">
        <v>92</v>
      </c>
      <c r="E96" s="217"/>
      <c r="F96" s="217"/>
      <c r="G96" s="217"/>
      <c r="H96" s="217"/>
      <c r="I96" s="82"/>
      <c r="J96" s="217" t="s">
        <v>93</v>
      </c>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8">
        <f>'SO 02 - Rozdělovací objekt'!J30</f>
        <v>0</v>
      </c>
      <c r="AH96" s="219"/>
      <c r="AI96" s="219"/>
      <c r="AJ96" s="219"/>
      <c r="AK96" s="219"/>
      <c r="AL96" s="219"/>
      <c r="AM96" s="219"/>
      <c r="AN96" s="218">
        <f t="shared" si="0"/>
        <v>0</v>
      </c>
      <c r="AO96" s="219"/>
      <c r="AP96" s="219"/>
      <c r="AQ96" s="83" t="s">
        <v>88</v>
      </c>
      <c r="AR96" s="80"/>
      <c r="AS96" s="84">
        <v>0</v>
      </c>
      <c r="AT96" s="85">
        <f t="shared" si="1"/>
        <v>0</v>
      </c>
      <c r="AU96" s="86">
        <f>'SO 02 - Rozdělovací objekt'!P124</f>
        <v>0</v>
      </c>
      <c r="AV96" s="85">
        <f>'SO 02 - Rozdělovací objekt'!J33</f>
        <v>0</v>
      </c>
      <c r="AW96" s="85">
        <f>'SO 02 - Rozdělovací objekt'!J34</f>
        <v>0</v>
      </c>
      <c r="AX96" s="85">
        <f>'SO 02 - Rozdělovací objekt'!J35</f>
        <v>0</v>
      </c>
      <c r="AY96" s="85">
        <f>'SO 02 - Rozdělovací objekt'!J36</f>
        <v>0</v>
      </c>
      <c r="AZ96" s="85">
        <f>'SO 02 - Rozdělovací objekt'!F33</f>
        <v>0</v>
      </c>
      <c r="BA96" s="85">
        <f>'SO 02 - Rozdělovací objekt'!F34</f>
        <v>0</v>
      </c>
      <c r="BB96" s="85">
        <f>'SO 02 - Rozdělovací objekt'!F35</f>
        <v>0</v>
      </c>
      <c r="BC96" s="85">
        <f>'SO 02 - Rozdělovací objekt'!F36</f>
        <v>0</v>
      </c>
      <c r="BD96" s="87">
        <f>'SO 02 - Rozdělovací objekt'!F37</f>
        <v>0</v>
      </c>
      <c r="BT96" s="88" t="s">
        <v>89</v>
      </c>
      <c r="BV96" s="88" t="s">
        <v>83</v>
      </c>
      <c r="BW96" s="88" t="s">
        <v>94</v>
      </c>
      <c r="BX96" s="88" t="s">
        <v>4</v>
      </c>
      <c r="CL96" s="88" t="s">
        <v>1</v>
      </c>
      <c r="CM96" s="88" t="s">
        <v>91</v>
      </c>
    </row>
    <row r="97" spans="1:91" s="7" customFormat="1" ht="16.5" customHeight="1">
      <c r="A97" s="79" t="s">
        <v>85</v>
      </c>
      <c r="B97" s="80"/>
      <c r="C97" s="81"/>
      <c r="D97" s="217" t="s">
        <v>95</v>
      </c>
      <c r="E97" s="217"/>
      <c r="F97" s="217"/>
      <c r="G97" s="217"/>
      <c r="H97" s="217"/>
      <c r="I97" s="82"/>
      <c r="J97" s="217" t="s">
        <v>96</v>
      </c>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8">
        <f>'SO 03 - Bezpečnostní přeliv'!J30</f>
        <v>0</v>
      </c>
      <c r="AH97" s="219"/>
      <c r="AI97" s="219"/>
      <c r="AJ97" s="219"/>
      <c r="AK97" s="219"/>
      <c r="AL97" s="219"/>
      <c r="AM97" s="219"/>
      <c r="AN97" s="218">
        <f t="shared" si="0"/>
        <v>0</v>
      </c>
      <c r="AO97" s="219"/>
      <c r="AP97" s="219"/>
      <c r="AQ97" s="83" t="s">
        <v>88</v>
      </c>
      <c r="AR97" s="80"/>
      <c r="AS97" s="84">
        <v>0</v>
      </c>
      <c r="AT97" s="85">
        <f t="shared" si="1"/>
        <v>0</v>
      </c>
      <c r="AU97" s="86">
        <f>'SO 03 - Bezpečnostní přeliv'!P125</f>
        <v>0</v>
      </c>
      <c r="AV97" s="85">
        <f>'SO 03 - Bezpečnostní přeliv'!J33</f>
        <v>0</v>
      </c>
      <c r="AW97" s="85">
        <f>'SO 03 - Bezpečnostní přeliv'!J34</f>
        <v>0</v>
      </c>
      <c r="AX97" s="85">
        <f>'SO 03 - Bezpečnostní přeliv'!J35</f>
        <v>0</v>
      </c>
      <c r="AY97" s="85">
        <f>'SO 03 - Bezpečnostní přeliv'!J36</f>
        <v>0</v>
      </c>
      <c r="AZ97" s="85">
        <f>'SO 03 - Bezpečnostní přeliv'!F33</f>
        <v>0</v>
      </c>
      <c r="BA97" s="85">
        <f>'SO 03 - Bezpečnostní přeliv'!F34</f>
        <v>0</v>
      </c>
      <c r="BB97" s="85">
        <f>'SO 03 - Bezpečnostní přeliv'!F35</f>
        <v>0</v>
      </c>
      <c r="BC97" s="85">
        <f>'SO 03 - Bezpečnostní přeliv'!F36</f>
        <v>0</v>
      </c>
      <c r="BD97" s="87">
        <f>'SO 03 - Bezpečnostní přeliv'!F37</f>
        <v>0</v>
      </c>
      <c r="BT97" s="88" t="s">
        <v>89</v>
      </c>
      <c r="BV97" s="88" t="s">
        <v>83</v>
      </c>
      <c r="BW97" s="88" t="s">
        <v>97</v>
      </c>
      <c r="BX97" s="88" t="s">
        <v>4</v>
      </c>
      <c r="CL97" s="88" t="s">
        <v>1</v>
      </c>
      <c r="CM97" s="88" t="s">
        <v>91</v>
      </c>
    </row>
    <row r="98" spans="1:91" s="7" customFormat="1" ht="16.5" customHeight="1">
      <c r="A98" s="79" t="s">
        <v>85</v>
      </c>
      <c r="B98" s="80"/>
      <c r="C98" s="81"/>
      <c r="D98" s="217" t="s">
        <v>98</v>
      </c>
      <c r="E98" s="217"/>
      <c r="F98" s="217"/>
      <c r="G98" s="217"/>
      <c r="H98" s="217"/>
      <c r="I98" s="82"/>
      <c r="J98" s="217" t="s">
        <v>99</v>
      </c>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8">
        <f>'SO 04 - Vtokový objekt'!J30</f>
        <v>0</v>
      </c>
      <c r="AH98" s="219"/>
      <c r="AI98" s="219"/>
      <c r="AJ98" s="219"/>
      <c r="AK98" s="219"/>
      <c r="AL98" s="219"/>
      <c r="AM98" s="219"/>
      <c r="AN98" s="218">
        <f t="shared" si="0"/>
        <v>0</v>
      </c>
      <c r="AO98" s="219"/>
      <c r="AP98" s="219"/>
      <c r="AQ98" s="83" t="s">
        <v>88</v>
      </c>
      <c r="AR98" s="80"/>
      <c r="AS98" s="84">
        <v>0</v>
      </c>
      <c r="AT98" s="85">
        <f t="shared" si="1"/>
        <v>0</v>
      </c>
      <c r="AU98" s="86">
        <f>'SO 04 - Vtokový objekt'!P124</f>
        <v>0</v>
      </c>
      <c r="AV98" s="85">
        <f>'SO 04 - Vtokový objekt'!J33</f>
        <v>0</v>
      </c>
      <c r="AW98" s="85">
        <f>'SO 04 - Vtokový objekt'!J34</f>
        <v>0</v>
      </c>
      <c r="AX98" s="85">
        <f>'SO 04 - Vtokový objekt'!J35</f>
        <v>0</v>
      </c>
      <c r="AY98" s="85">
        <f>'SO 04 - Vtokový objekt'!J36</f>
        <v>0</v>
      </c>
      <c r="AZ98" s="85">
        <f>'SO 04 - Vtokový objekt'!F33</f>
        <v>0</v>
      </c>
      <c r="BA98" s="85">
        <f>'SO 04 - Vtokový objekt'!F34</f>
        <v>0</v>
      </c>
      <c r="BB98" s="85">
        <f>'SO 04 - Vtokový objekt'!F35</f>
        <v>0</v>
      </c>
      <c r="BC98" s="85">
        <f>'SO 04 - Vtokový objekt'!F36</f>
        <v>0</v>
      </c>
      <c r="BD98" s="87">
        <f>'SO 04 - Vtokový objekt'!F37</f>
        <v>0</v>
      </c>
      <c r="BT98" s="88" t="s">
        <v>89</v>
      </c>
      <c r="BV98" s="88" t="s">
        <v>83</v>
      </c>
      <c r="BW98" s="88" t="s">
        <v>100</v>
      </c>
      <c r="BX98" s="88" t="s">
        <v>4</v>
      </c>
      <c r="CL98" s="88" t="s">
        <v>1</v>
      </c>
      <c r="CM98" s="88" t="s">
        <v>91</v>
      </c>
    </row>
    <row r="99" spans="1:91" s="7" customFormat="1" ht="16.5" customHeight="1">
      <c r="A99" s="79" t="s">
        <v>85</v>
      </c>
      <c r="B99" s="80"/>
      <c r="C99" s="81"/>
      <c r="D99" s="217" t="s">
        <v>101</v>
      </c>
      <c r="E99" s="217"/>
      <c r="F99" s="217"/>
      <c r="G99" s="217"/>
      <c r="H99" s="217"/>
      <c r="I99" s="82"/>
      <c r="J99" s="217" t="s">
        <v>102</v>
      </c>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8">
        <f>'SO 05 - Zpevněná plocha'!J30</f>
        <v>0</v>
      </c>
      <c r="AH99" s="219"/>
      <c r="AI99" s="219"/>
      <c r="AJ99" s="219"/>
      <c r="AK99" s="219"/>
      <c r="AL99" s="219"/>
      <c r="AM99" s="219"/>
      <c r="AN99" s="218">
        <f t="shared" si="0"/>
        <v>0</v>
      </c>
      <c r="AO99" s="219"/>
      <c r="AP99" s="219"/>
      <c r="AQ99" s="83" t="s">
        <v>88</v>
      </c>
      <c r="AR99" s="80"/>
      <c r="AS99" s="84">
        <v>0</v>
      </c>
      <c r="AT99" s="85">
        <f t="shared" si="1"/>
        <v>0</v>
      </c>
      <c r="AU99" s="86">
        <f>'SO 05 - Zpevněná plocha'!P121</f>
        <v>0</v>
      </c>
      <c r="AV99" s="85">
        <f>'SO 05 - Zpevněná plocha'!J33</f>
        <v>0</v>
      </c>
      <c r="AW99" s="85">
        <f>'SO 05 - Zpevněná plocha'!J34</f>
        <v>0</v>
      </c>
      <c r="AX99" s="85">
        <f>'SO 05 - Zpevněná plocha'!J35</f>
        <v>0</v>
      </c>
      <c r="AY99" s="85">
        <f>'SO 05 - Zpevněná plocha'!J36</f>
        <v>0</v>
      </c>
      <c r="AZ99" s="85">
        <f>'SO 05 - Zpevněná plocha'!F33</f>
        <v>0</v>
      </c>
      <c r="BA99" s="85">
        <f>'SO 05 - Zpevněná plocha'!F34</f>
        <v>0</v>
      </c>
      <c r="BB99" s="85">
        <f>'SO 05 - Zpevněná plocha'!F35</f>
        <v>0</v>
      </c>
      <c r="BC99" s="85">
        <f>'SO 05 - Zpevněná plocha'!F36</f>
        <v>0</v>
      </c>
      <c r="BD99" s="87">
        <f>'SO 05 - Zpevněná plocha'!F37</f>
        <v>0</v>
      </c>
      <c r="BT99" s="88" t="s">
        <v>89</v>
      </c>
      <c r="BV99" s="88" t="s">
        <v>83</v>
      </c>
      <c r="BW99" s="88" t="s">
        <v>103</v>
      </c>
      <c r="BX99" s="88" t="s">
        <v>4</v>
      </c>
      <c r="CL99" s="88" t="s">
        <v>1</v>
      </c>
      <c r="CM99" s="88" t="s">
        <v>91</v>
      </c>
    </row>
    <row r="100" spans="1:91" s="7" customFormat="1" ht="16.5" customHeight="1">
      <c r="A100" s="79" t="s">
        <v>85</v>
      </c>
      <c r="B100" s="80"/>
      <c r="C100" s="81"/>
      <c r="D100" s="217" t="s">
        <v>104</v>
      </c>
      <c r="E100" s="217"/>
      <c r="F100" s="217"/>
      <c r="G100" s="217"/>
      <c r="H100" s="217"/>
      <c r="I100" s="82"/>
      <c r="J100" s="217" t="s">
        <v>105</v>
      </c>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8">
        <f>'VON - Vedlejší a ostatní ...'!J30</f>
        <v>0</v>
      </c>
      <c r="AH100" s="219"/>
      <c r="AI100" s="219"/>
      <c r="AJ100" s="219"/>
      <c r="AK100" s="219"/>
      <c r="AL100" s="219"/>
      <c r="AM100" s="219"/>
      <c r="AN100" s="218">
        <f t="shared" si="0"/>
        <v>0</v>
      </c>
      <c r="AO100" s="219"/>
      <c r="AP100" s="219"/>
      <c r="AQ100" s="83" t="s">
        <v>104</v>
      </c>
      <c r="AR100" s="80"/>
      <c r="AS100" s="89">
        <v>0</v>
      </c>
      <c r="AT100" s="90">
        <f t="shared" si="1"/>
        <v>0</v>
      </c>
      <c r="AU100" s="91">
        <f>'VON - Vedlejší a ostatní ...'!P119</f>
        <v>0</v>
      </c>
      <c r="AV100" s="90">
        <f>'VON - Vedlejší a ostatní ...'!J33</f>
        <v>0</v>
      </c>
      <c r="AW100" s="90">
        <f>'VON - Vedlejší a ostatní ...'!J34</f>
        <v>0</v>
      </c>
      <c r="AX100" s="90">
        <f>'VON - Vedlejší a ostatní ...'!J35</f>
        <v>0</v>
      </c>
      <c r="AY100" s="90">
        <f>'VON - Vedlejší a ostatní ...'!J36</f>
        <v>0</v>
      </c>
      <c r="AZ100" s="90">
        <f>'VON - Vedlejší a ostatní ...'!F33</f>
        <v>0</v>
      </c>
      <c r="BA100" s="90">
        <f>'VON - Vedlejší a ostatní ...'!F34</f>
        <v>0</v>
      </c>
      <c r="BB100" s="90">
        <f>'VON - Vedlejší a ostatní ...'!F35</f>
        <v>0</v>
      </c>
      <c r="BC100" s="90">
        <f>'VON - Vedlejší a ostatní ...'!F36</f>
        <v>0</v>
      </c>
      <c r="BD100" s="92">
        <f>'VON - Vedlejší a ostatní ...'!F37</f>
        <v>0</v>
      </c>
      <c r="BT100" s="88" t="s">
        <v>89</v>
      </c>
      <c r="BV100" s="88" t="s">
        <v>83</v>
      </c>
      <c r="BW100" s="88" t="s">
        <v>106</v>
      </c>
      <c r="BX100" s="88" t="s">
        <v>4</v>
      </c>
      <c r="CL100" s="88" t="s">
        <v>1</v>
      </c>
      <c r="CM100" s="88" t="s">
        <v>91</v>
      </c>
    </row>
    <row r="101" spans="1:57" s="2" customFormat="1" ht="30" customHeight="1">
      <c r="A101" s="32"/>
      <c r="B101" s="33"/>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3"/>
      <c r="AS101" s="32"/>
      <c r="AT101" s="32"/>
      <c r="AU101" s="32"/>
      <c r="AV101" s="32"/>
      <c r="AW101" s="32"/>
      <c r="AX101" s="32"/>
      <c r="AY101" s="32"/>
      <c r="AZ101" s="32"/>
      <c r="BA101" s="32"/>
      <c r="BB101" s="32"/>
      <c r="BC101" s="32"/>
      <c r="BD101" s="32"/>
      <c r="BE101" s="32"/>
    </row>
    <row r="102" spans="1:57" s="2" customFormat="1" ht="6.9" customHeight="1">
      <c r="A102" s="32"/>
      <c r="B102" s="47"/>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33"/>
      <c r="AS102" s="32"/>
      <c r="AT102" s="32"/>
      <c r="AU102" s="32"/>
      <c r="AV102" s="32"/>
      <c r="AW102" s="32"/>
      <c r="AX102" s="32"/>
      <c r="AY102" s="32"/>
      <c r="AZ102" s="32"/>
      <c r="BA102" s="32"/>
      <c r="BB102" s="32"/>
      <c r="BC102" s="32"/>
      <c r="BD102" s="32"/>
      <c r="BE102" s="32"/>
    </row>
  </sheetData>
  <mergeCells count="62">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O85"/>
    <mergeCell ref="AM87:AN87"/>
    <mergeCell ref="AM89:AP89"/>
    <mergeCell ref="AS89:AT91"/>
    <mergeCell ref="AM90:AP90"/>
  </mergeCells>
  <hyperlinks>
    <hyperlink ref="A95" location="'SO 01 - Vodní nádrž'!C2" display="/"/>
    <hyperlink ref="A96" location="'SO 02 - Rozdělovací objekt'!C2" display="/"/>
    <hyperlink ref="A97" location="'SO 03 - Bezpečnostní přeliv'!C2" display="/"/>
    <hyperlink ref="A98" location="'SO 04 - Vtokový objekt'!C2" display="/"/>
    <hyperlink ref="A99" location="'SO 05 - Zpevněná plocha'!C2" display="/"/>
    <hyperlink ref="A100" location="'VON - Vedlejší a ostatní ...'!C2" display="/"/>
  </hyperlinks>
  <printOptions/>
  <pageMargins left="0.39375" right="0.39375" top="0.39375" bottom="0.39375" header="0" footer="0"/>
  <pageSetup blackAndWhite="1" fitToHeight="100" fitToWidth="1" horizontalDpi="600" verticalDpi="600" orientation="portrait" paperSize="9" scale="74"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t="s">
        <v>5</v>
      </c>
      <c r="M2" s="226"/>
      <c r="N2" s="226"/>
      <c r="O2" s="226"/>
      <c r="P2" s="226"/>
      <c r="Q2" s="226"/>
      <c r="R2" s="226"/>
      <c r="S2" s="226"/>
      <c r="T2" s="226"/>
      <c r="U2" s="226"/>
      <c r="V2" s="226"/>
      <c r="AT2" s="17" t="s">
        <v>90</v>
      </c>
    </row>
    <row r="3" spans="2:46" s="1" customFormat="1" ht="6.9" customHeight="1">
      <c r="B3" s="18"/>
      <c r="C3" s="19"/>
      <c r="D3" s="19"/>
      <c r="E3" s="19"/>
      <c r="F3" s="19"/>
      <c r="G3" s="19"/>
      <c r="H3" s="19"/>
      <c r="I3" s="19"/>
      <c r="J3" s="19"/>
      <c r="K3" s="19"/>
      <c r="L3" s="20"/>
      <c r="AT3" s="17" t="s">
        <v>91</v>
      </c>
    </row>
    <row r="4" spans="2:46" s="1" customFormat="1" ht="24.9" customHeight="1">
      <c r="B4" s="20"/>
      <c r="D4" s="21" t="s">
        <v>107</v>
      </c>
      <c r="L4" s="20"/>
      <c r="M4" s="93" t="s">
        <v>10</v>
      </c>
      <c r="AT4" s="17" t="s">
        <v>3</v>
      </c>
    </row>
    <row r="5" spans="2:12" s="1" customFormat="1" ht="6.9" customHeight="1">
      <c r="B5" s="20"/>
      <c r="L5" s="20"/>
    </row>
    <row r="6" spans="2:12" s="1" customFormat="1" ht="12" customHeight="1">
      <c r="B6" s="20"/>
      <c r="D6" s="27" t="s">
        <v>16</v>
      </c>
      <c r="L6" s="20"/>
    </row>
    <row r="7" spans="2:12" s="1" customFormat="1" ht="16.5" customHeight="1">
      <c r="B7" s="20"/>
      <c r="E7" s="242" t="str">
        <f>'Rekapitulace stavby'!K6</f>
        <v>Rekonstrukce vodní nádrže Tupadly</v>
      </c>
      <c r="F7" s="243"/>
      <c r="G7" s="243"/>
      <c r="H7" s="243"/>
      <c r="L7" s="20"/>
    </row>
    <row r="8" spans="1:31" s="2" customFormat="1" ht="12" customHeight="1">
      <c r="A8" s="32"/>
      <c r="B8" s="33"/>
      <c r="C8" s="32"/>
      <c r="D8" s="27" t="s">
        <v>108</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3" t="s">
        <v>109</v>
      </c>
      <c r="F9" s="244"/>
      <c r="G9" s="244"/>
      <c r="H9" s="244"/>
      <c r="I9" s="3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17. 12. 2020</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5" t="str">
        <f>'Rekapitulace stavby'!E14</f>
        <v>Vyplň údaj</v>
      </c>
      <c r="F18" s="225"/>
      <c r="G18" s="225"/>
      <c r="H18" s="225"/>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37</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39</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30" t="s">
        <v>1</v>
      </c>
      <c r="F27" s="230"/>
      <c r="G27" s="230"/>
      <c r="H27" s="230"/>
      <c r="I27" s="94"/>
      <c r="J27" s="94"/>
      <c r="K27" s="94"/>
      <c r="L27" s="96"/>
      <c r="S27" s="94"/>
      <c r="T27" s="94"/>
      <c r="U27" s="94"/>
      <c r="V27" s="94"/>
      <c r="W27" s="94"/>
      <c r="X27" s="94"/>
      <c r="Y27" s="94"/>
      <c r="Z27" s="94"/>
      <c r="AA27" s="94"/>
      <c r="AB27" s="94"/>
      <c r="AC27" s="94"/>
      <c r="AD27" s="94"/>
      <c r="AE27" s="94"/>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41</v>
      </c>
      <c r="E30" s="32"/>
      <c r="F30" s="32"/>
      <c r="G30" s="32"/>
      <c r="H30" s="32"/>
      <c r="I30" s="32"/>
      <c r="J30" s="71">
        <f>ROUND(J126,2)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43</v>
      </c>
      <c r="G32" s="32"/>
      <c r="H32" s="32"/>
      <c r="I32" s="36" t="s">
        <v>42</v>
      </c>
      <c r="J32" s="36" t="s">
        <v>44</v>
      </c>
      <c r="K32" s="32"/>
      <c r="L32" s="42"/>
      <c r="S32" s="32"/>
      <c r="T32" s="32"/>
      <c r="U32" s="32"/>
      <c r="V32" s="32"/>
      <c r="W32" s="32"/>
      <c r="X32" s="32"/>
      <c r="Y32" s="32"/>
      <c r="Z32" s="32"/>
      <c r="AA32" s="32"/>
      <c r="AB32" s="32"/>
      <c r="AC32" s="32"/>
      <c r="AD32" s="32"/>
      <c r="AE32" s="32"/>
    </row>
    <row r="33" spans="1:31" s="2" customFormat="1" ht="14.4" customHeight="1">
      <c r="A33" s="32"/>
      <c r="B33" s="33"/>
      <c r="C33" s="32"/>
      <c r="D33" s="98" t="s">
        <v>45</v>
      </c>
      <c r="E33" s="27" t="s">
        <v>46</v>
      </c>
      <c r="F33" s="99">
        <f>ROUND((SUM(BE126:BE318)),2)</f>
        <v>0</v>
      </c>
      <c r="G33" s="32"/>
      <c r="H33" s="32"/>
      <c r="I33" s="100">
        <v>0.21</v>
      </c>
      <c r="J33" s="99">
        <f>ROUND(((SUM(BE126:BE318))*I33),2)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47</v>
      </c>
      <c r="F34" s="99">
        <f>ROUND((SUM(BF126:BF318)),2)</f>
        <v>0</v>
      </c>
      <c r="G34" s="32"/>
      <c r="H34" s="32"/>
      <c r="I34" s="100">
        <v>0.15</v>
      </c>
      <c r="J34" s="99">
        <f>ROUND(((SUM(BF126:BF318))*I34),2)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48</v>
      </c>
      <c r="F35" s="99">
        <f>ROUND((SUM(BG126:BG318)),2)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49</v>
      </c>
      <c r="F36" s="99">
        <f>ROUND((SUM(BH126:BH318)),2)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50</v>
      </c>
      <c r="F37" s="99">
        <f>ROUND((SUM(BI126:BI318)),2)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51</v>
      </c>
      <c r="E39" s="60"/>
      <c r="F39" s="60"/>
      <c r="G39" s="103" t="s">
        <v>52</v>
      </c>
      <c r="H39" s="104" t="s">
        <v>53</v>
      </c>
      <c r="I39" s="60"/>
      <c r="J39" s="105">
        <f>SUM(J30:J37)</f>
        <v>0</v>
      </c>
      <c r="K39" s="106"/>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54</v>
      </c>
      <c r="E50" s="44"/>
      <c r="F50" s="44"/>
      <c r="G50" s="43" t="s">
        <v>55</v>
      </c>
      <c r="H50" s="44"/>
      <c r="I50" s="44"/>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2"/>
      <c r="B61" s="33"/>
      <c r="C61" s="32"/>
      <c r="D61" s="45" t="s">
        <v>56</v>
      </c>
      <c r="E61" s="35"/>
      <c r="F61" s="107" t="s">
        <v>57</v>
      </c>
      <c r="G61" s="45" t="s">
        <v>56</v>
      </c>
      <c r="H61" s="35"/>
      <c r="I61" s="35"/>
      <c r="J61" s="108" t="s">
        <v>57</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3.2">
      <c r="A65" s="32"/>
      <c r="B65" s="33"/>
      <c r="C65" s="32"/>
      <c r="D65" s="43" t="s">
        <v>58</v>
      </c>
      <c r="E65" s="46"/>
      <c r="F65" s="46"/>
      <c r="G65" s="43" t="s">
        <v>59</v>
      </c>
      <c r="H65" s="46"/>
      <c r="I65" s="46"/>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2"/>
      <c r="B76" s="33"/>
      <c r="C76" s="32"/>
      <c r="D76" s="45" t="s">
        <v>56</v>
      </c>
      <c r="E76" s="35"/>
      <c r="F76" s="107" t="s">
        <v>57</v>
      </c>
      <c r="G76" s="45" t="s">
        <v>56</v>
      </c>
      <c r="H76" s="35"/>
      <c r="I76" s="35"/>
      <c r="J76" s="108" t="s">
        <v>57</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Rekonstrukce vodní nádrže Tupadly</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108</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3" t="str">
        <f>E9</f>
        <v>SO 01 - Vodní nádrž</v>
      </c>
      <c r="F87" s="244"/>
      <c r="G87" s="244"/>
      <c r="H87" s="244"/>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Tupadly</v>
      </c>
      <c r="G89" s="32"/>
      <c r="H89" s="32"/>
      <c r="I89" s="27" t="s">
        <v>22</v>
      </c>
      <c r="J89" s="55" t="str">
        <f>IF(J12="","",J12)</f>
        <v>17. 12. 2020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65" customHeight="1">
      <c r="A91" s="32"/>
      <c r="B91" s="33"/>
      <c r="C91" s="27" t="s">
        <v>24</v>
      </c>
      <c r="D91" s="32"/>
      <c r="E91" s="32"/>
      <c r="F91" s="25" t="str">
        <f>E15</f>
        <v>Městský úřad Klatovy - odbor životního prostředí</v>
      </c>
      <c r="G91" s="32"/>
      <c r="H91" s="32"/>
      <c r="I91" s="27" t="s">
        <v>32</v>
      </c>
      <c r="J91" s="30" t="str">
        <f>E21</f>
        <v>Hydropro Engineering s.r.o.</v>
      </c>
      <c r="K91" s="32"/>
      <c r="L91" s="42"/>
      <c r="S91" s="32"/>
      <c r="T91" s="32"/>
      <c r="U91" s="32"/>
      <c r="V91" s="32"/>
      <c r="W91" s="32"/>
      <c r="X91" s="32"/>
      <c r="Y91" s="32"/>
      <c r="Z91" s="32"/>
      <c r="AA91" s="32"/>
      <c r="AB91" s="32"/>
      <c r="AC91" s="32"/>
      <c r="AD91" s="32"/>
      <c r="AE91" s="32"/>
    </row>
    <row r="92" spans="1:31" s="2" customFormat="1" ht="15.15" customHeight="1">
      <c r="A92" s="32"/>
      <c r="B92" s="33"/>
      <c r="C92" s="27" t="s">
        <v>30</v>
      </c>
      <c r="D92" s="32"/>
      <c r="E92" s="32"/>
      <c r="F92" s="25" t="str">
        <f>IF(E18="","",E18)</f>
        <v>Vyplň údaj</v>
      </c>
      <c r="G92" s="32"/>
      <c r="H92" s="32"/>
      <c r="I92" s="27" t="s">
        <v>37</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111</v>
      </c>
      <c r="D94" s="101"/>
      <c r="E94" s="101"/>
      <c r="F94" s="101"/>
      <c r="G94" s="101"/>
      <c r="H94" s="101"/>
      <c r="I94" s="101"/>
      <c r="J94" s="110" t="s">
        <v>112</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8" customHeight="1">
      <c r="A96" s="32"/>
      <c r="B96" s="33"/>
      <c r="C96" s="111" t="s">
        <v>113</v>
      </c>
      <c r="D96" s="32"/>
      <c r="E96" s="32"/>
      <c r="F96" s="32"/>
      <c r="G96" s="32"/>
      <c r="H96" s="32"/>
      <c r="I96" s="32"/>
      <c r="J96" s="71">
        <f>J126</f>
        <v>0</v>
      </c>
      <c r="K96" s="32"/>
      <c r="L96" s="42"/>
      <c r="S96" s="32"/>
      <c r="T96" s="32"/>
      <c r="U96" s="32"/>
      <c r="V96" s="32"/>
      <c r="W96" s="32"/>
      <c r="X96" s="32"/>
      <c r="Y96" s="32"/>
      <c r="Z96" s="32"/>
      <c r="AA96" s="32"/>
      <c r="AB96" s="32"/>
      <c r="AC96" s="32"/>
      <c r="AD96" s="32"/>
      <c r="AE96" s="32"/>
      <c r="AU96" s="17" t="s">
        <v>114</v>
      </c>
    </row>
    <row r="97" spans="2:12" s="9" customFormat="1" ht="24.9" customHeight="1">
      <c r="B97" s="112"/>
      <c r="D97" s="113" t="s">
        <v>115</v>
      </c>
      <c r="E97" s="114"/>
      <c r="F97" s="114"/>
      <c r="G97" s="114"/>
      <c r="H97" s="114"/>
      <c r="I97" s="114"/>
      <c r="J97" s="115">
        <f>J127</f>
        <v>0</v>
      </c>
      <c r="L97" s="112"/>
    </row>
    <row r="98" spans="2:12" s="10" customFormat="1" ht="19.95" customHeight="1">
      <c r="B98" s="116"/>
      <c r="D98" s="117" t="s">
        <v>116</v>
      </c>
      <c r="E98" s="118"/>
      <c r="F98" s="118"/>
      <c r="G98" s="118"/>
      <c r="H98" s="118"/>
      <c r="I98" s="118"/>
      <c r="J98" s="119">
        <f>J128</f>
        <v>0</v>
      </c>
      <c r="L98" s="116"/>
    </row>
    <row r="99" spans="2:12" s="10" customFormat="1" ht="19.95" customHeight="1">
      <c r="B99" s="116"/>
      <c r="D99" s="117" t="s">
        <v>117</v>
      </c>
      <c r="E99" s="118"/>
      <c r="F99" s="118"/>
      <c r="G99" s="118"/>
      <c r="H99" s="118"/>
      <c r="I99" s="118"/>
      <c r="J99" s="119">
        <f>J149</f>
        <v>0</v>
      </c>
      <c r="L99" s="116"/>
    </row>
    <row r="100" spans="2:12" s="10" customFormat="1" ht="19.95" customHeight="1">
      <c r="B100" s="116"/>
      <c r="D100" s="117" t="s">
        <v>118</v>
      </c>
      <c r="E100" s="118"/>
      <c r="F100" s="118"/>
      <c r="G100" s="118"/>
      <c r="H100" s="118"/>
      <c r="I100" s="118"/>
      <c r="J100" s="119">
        <f>J155</f>
        <v>0</v>
      </c>
      <c r="L100" s="116"/>
    </row>
    <row r="101" spans="2:12" s="10" customFormat="1" ht="19.95" customHeight="1">
      <c r="B101" s="116"/>
      <c r="D101" s="117" t="s">
        <v>119</v>
      </c>
      <c r="E101" s="118"/>
      <c r="F101" s="118"/>
      <c r="G101" s="118"/>
      <c r="H101" s="118"/>
      <c r="I101" s="118"/>
      <c r="J101" s="119">
        <f>J213</f>
        <v>0</v>
      </c>
      <c r="L101" s="116"/>
    </row>
    <row r="102" spans="2:12" s="10" customFormat="1" ht="19.95" customHeight="1">
      <c r="B102" s="116"/>
      <c r="D102" s="117" t="s">
        <v>120</v>
      </c>
      <c r="E102" s="118"/>
      <c r="F102" s="118"/>
      <c r="G102" s="118"/>
      <c r="H102" s="118"/>
      <c r="I102" s="118"/>
      <c r="J102" s="119">
        <f>J237</f>
        <v>0</v>
      </c>
      <c r="L102" s="116"/>
    </row>
    <row r="103" spans="2:12" s="10" customFormat="1" ht="19.95" customHeight="1">
      <c r="B103" s="116"/>
      <c r="D103" s="117" t="s">
        <v>121</v>
      </c>
      <c r="E103" s="118"/>
      <c r="F103" s="118"/>
      <c r="G103" s="118"/>
      <c r="H103" s="118"/>
      <c r="I103" s="118"/>
      <c r="J103" s="119">
        <f>J284</f>
        <v>0</v>
      </c>
      <c r="L103" s="116"/>
    </row>
    <row r="104" spans="2:12" s="10" customFormat="1" ht="19.95" customHeight="1">
      <c r="B104" s="116"/>
      <c r="D104" s="117" t="s">
        <v>122</v>
      </c>
      <c r="E104" s="118"/>
      <c r="F104" s="118"/>
      <c r="G104" s="118"/>
      <c r="H104" s="118"/>
      <c r="I104" s="118"/>
      <c r="J104" s="119">
        <f>J302</f>
        <v>0</v>
      </c>
      <c r="L104" s="116"/>
    </row>
    <row r="105" spans="2:12" s="9" customFormat="1" ht="24.9" customHeight="1">
      <c r="B105" s="112"/>
      <c r="D105" s="113" t="s">
        <v>123</v>
      </c>
      <c r="E105" s="114"/>
      <c r="F105" s="114"/>
      <c r="G105" s="114"/>
      <c r="H105" s="114"/>
      <c r="I105" s="114"/>
      <c r="J105" s="115">
        <f>J306</f>
        <v>0</v>
      </c>
      <c r="L105" s="112"/>
    </row>
    <row r="106" spans="2:12" s="10" customFormat="1" ht="19.95" customHeight="1">
      <c r="B106" s="116"/>
      <c r="D106" s="117" t="s">
        <v>124</v>
      </c>
      <c r="E106" s="118"/>
      <c r="F106" s="118"/>
      <c r="G106" s="118"/>
      <c r="H106" s="118"/>
      <c r="I106" s="118"/>
      <c r="J106" s="119">
        <f>J307</f>
        <v>0</v>
      </c>
      <c r="L106" s="116"/>
    </row>
    <row r="107" spans="1:31"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31" s="2" customFormat="1" ht="6.9"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31" s="2" customFormat="1" ht="24.9" customHeight="1">
      <c r="A113" s="32"/>
      <c r="B113" s="33"/>
      <c r="C113" s="21" t="s">
        <v>125</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6.9"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42" t="str">
        <f>E7</f>
        <v>Rekonstrukce vodní nádrže Tupadly</v>
      </c>
      <c r="F116" s="243"/>
      <c r="G116" s="243"/>
      <c r="H116" s="243"/>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108</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03" t="str">
        <f>E9</f>
        <v>SO 01 - Vodní nádrž</v>
      </c>
      <c r="F118" s="244"/>
      <c r="G118" s="244"/>
      <c r="H118" s="244"/>
      <c r="I118" s="32"/>
      <c r="J118" s="32"/>
      <c r="K118" s="32"/>
      <c r="L118" s="42"/>
      <c r="S118" s="32"/>
      <c r="T118" s="32"/>
      <c r="U118" s="32"/>
      <c r="V118" s="32"/>
      <c r="W118" s="32"/>
      <c r="X118" s="32"/>
      <c r="Y118" s="32"/>
      <c r="Z118" s="32"/>
      <c r="AA118" s="32"/>
      <c r="AB118" s="32"/>
      <c r="AC118" s="32"/>
      <c r="AD118" s="32"/>
      <c r="AE118" s="32"/>
    </row>
    <row r="119" spans="1:31" s="2" customFormat="1" ht="6.9"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2" customHeight="1">
      <c r="A120" s="32"/>
      <c r="B120" s="33"/>
      <c r="C120" s="27" t="s">
        <v>20</v>
      </c>
      <c r="D120" s="32"/>
      <c r="E120" s="32"/>
      <c r="F120" s="25" t="str">
        <f>F12</f>
        <v>Tupadly</v>
      </c>
      <c r="G120" s="32"/>
      <c r="H120" s="32"/>
      <c r="I120" s="27" t="s">
        <v>22</v>
      </c>
      <c r="J120" s="55" t="str">
        <f>IF(J12="","",J12)</f>
        <v>17. 12. 2020</v>
      </c>
      <c r="K120" s="32"/>
      <c r="L120" s="42"/>
      <c r="S120" s="32"/>
      <c r="T120" s="32"/>
      <c r="U120" s="32"/>
      <c r="V120" s="32"/>
      <c r="W120" s="32"/>
      <c r="X120" s="32"/>
      <c r="Y120" s="32"/>
      <c r="Z120" s="32"/>
      <c r="AA120" s="32"/>
      <c r="AB120" s="32"/>
      <c r="AC120" s="32"/>
      <c r="AD120" s="32"/>
      <c r="AE120" s="32"/>
    </row>
    <row r="121" spans="1:31" s="2" customFormat="1" ht="6.9"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25.65" customHeight="1">
      <c r="A122" s="32"/>
      <c r="B122" s="33"/>
      <c r="C122" s="27" t="s">
        <v>24</v>
      </c>
      <c r="D122" s="32"/>
      <c r="E122" s="32"/>
      <c r="F122" s="25" t="str">
        <f>E15</f>
        <v>Městský úřad Klatovy - odbor životního prostředí</v>
      </c>
      <c r="G122" s="32"/>
      <c r="H122" s="32"/>
      <c r="I122" s="27" t="s">
        <v>32</v>
      </c>
      <c r="J122" s="30" t="str">
        <f>E21</f>
        <v>Hydropro Engineering s.r.o.</v>
      </c>
      <c r="K122" s="32"/>
      <c r="L122" s="42"/>
      <c r="S122" s="32"/>
      <c r="T122" s="32"/>
      <c r="U122" s="32"/>
      <c r="V122" s="32"/>
      <c r="W122" s="32"/>
      <c r="X122" s="32"/>
      <c r="Y122" s="32"/>
      <c r="Z122" s="32"/>
      <c r="AA122" s="32"/>
      <c r="AB122" s="32"/>
      <c r="AC122" s="32"/>
      <c r="AD122" s="32"/>
      <c r="AE122" s="32"/>
    </row>
    <row r="123" spans="1:31" s="2" customFormat="1" ht="15.15" customHeight="1">
      <c r="A123" s="32"/>
      <c r="B123" s="33"/>
      <c r="C123" s="27" t="s">
        <v>30</v>
      </c>
      <c r="D123" s="32"/>
      <c r="E123" s="32"/>
      <c r="F123" s="25" t="str">
        <f>IF(E18="","",E18)</f>
        <v>Vyplň údaj</v>
      </c>
      <c r="G123" s="32"/>
      <c r="H123" s="32"/>
      <c r="I123" s="27" t="s">
        <v>37</v>
      </c>
      <c r="J123" s="30" t="str">
        <f>E24</f>
        <v xml:space="preserve"> </v>
      </c>
      <c r="K123" s="32"/>
      <c r="L123" s="42"/>
      <c r="S123" s="32"/>
      <c r="T123" s="32"/>
      <c r="U123" s="32"/>
      <c r="V123" s="32"/>
      <c r="W123" s="32"/>
      <c r="X123" s="32"/>
      <c r="Y123" s="32"/>
      <c r="Z123" s="32"/>
      <c r="AA123" s="32"/>
      <c r="AB123" s="32"/>
      <c r="AC123" s="32"/>
      <c r="AD123" s="32"/>
      <c r="AE123" s="32"/>
    </row>
    <row r="124" spans="1:31" s="2" customFormat="1" ht="10.35" customHeight="1">
      <c r="A124" s="32"/>
      <c r="B124" s="33"/>
      <c r="C124" s="32"/>
      <c r="D124" s="32"/>
      <c r="E124" s="32"/>
      <c r="F124" s="32"/>
      <c r="G124" s="32"/>
      <c r="H124" s="32"/>
      <c r="I124" s="32"/>
      <c r="J124" s="32"/>
      <c r="K124" s="32"/>
      <c r="L124" s="42"/>
      <c r="S124" s="32"/>
      <c r="T124" s="32"/>
      <c r="U124" s="32"/>
      <c r="V124" s="32"/>
      <c r="W124" s="32"/>
      <c r="X124" s="32"/>
      <c r="Y124" s="32"/>
      <c r="Z124" s="32"/>
      <c r="AA124" s="32"/>
      <c r="AB124" s="32"/>
      <c r="AC124" s="32"/>
      <c r="AD124" s="32"/>
      <c r="AE124" s="32"/>
    </row>
    <row r="125" spans="1:31" s="11" customFormat="1" ht="29.25" customHeight="1">
      <c r="A125" s="120"/>
      <c r="B125" s="121"/>
      <c r="C125" s="122" t="s">
        <v>126</v>
      </c>
      <c r="D125" s="123" t="s">
        <v>66</v>
      </c>
      <c r="E125" s="123" t="s">
        <v>62</v>
      </c>
      <c r="F125" s="123" t="s">
        <v>63</v>
      </c>
      <c r="G125" s="123" t="s">
        <v>127</v>
      </c>
      <c r="H125" s="123" t="s">
        <v>128</v>
      </c>
      <c r="I125" s="123" t="s">
        <v>129</v>
      </c>
      <c r="J125" s="123" t="s">
        <v>112</v>
      </c>
      <c r="K125" s="124" t="s">
        <v>130</v>
      </c>
      <c r="L125" s="125"/>
      <c r="M125" s="62" t="s">
        <v>1</v>
      </c>
      <c r="N125" s="63" t="s">
        <v>45</v>
      </c>
      <c r="O125" s="63" t="s">
        <v>131</v>
      </c>
      <c r="P125" s="63" t="s">
        <v>132</v>
      </c>
      <c r="Q125" s="63" t="s">
        <v>133</v>
      </c>
      <c r="R125" s="63" t="s">
        <v>134</v>
      </c>
      <c r="S125" s="63" t="s">
        <v>135</v>
      </c>
      <c r="T125" s="64" t="s">
        <v>136</v>
      </c>
      <c r="U125" s="120"/>
      <c r="V125" s="120"/>
      <c r="W125" s="120"/>
      <c r="X125" s="120"/>
      <c r="Y125" s="120"/>
      <c r="Z125" s="120"/>
      <c r="AA125" s="120"/>
      <c r="AB125" s="120"/>
      <c r="AC125" s="120"/>
      <c r="AD125" s="120"/>
      <c r="AE125" s="120"/>
    </row>
    <row r="126" spans="1:63" s="2" customFormat="1" ht="22.8" customHeight="1">
      <c r="A126" s="32"/>
      <c r="B126" s="33"/>
      <c r="C126" s="69" t="s">
        <v>137</v>
      </c>
      <c r="D126" s="32"/>
      <c r="E126" s="32"/>
      <c r="F126" s="32"/>
      <c r="G126" s="32"/>
      <c r="H126" s="32"/>
      <c r="I126" s="32"/>
      <c r="J126" s="126">
        <f>BK126</f>
        <v>0</v>
      </c>
      <c r="K126" s="32"/>
      <c r="L126" s="33"/>
      <c r="M126" s="65"/>
      <c r="N126" s="56"/>
      <c r="O126" s="66"/>
      <c r="P126" s="127">
        <f>P127+P306</f>
        <v>0</v>
      </c>
      <c r="Q126" s="66"/>
      <c r="R126" s="127">
        <f>R127+R306</f>
        <v>76.18291084</v>
      </c>
      <c r="S126" s="66"/>
      <c r="T126" s="128">
        <f>T127+T306</f>
        <v>41.0549</v>
      </c>
      <c r="U126" s="32"/>
      <c r="V126" s="32"/>
      <c r="W126" s="32"/>
      <c r="X126" s="32"/>
      <c r="Y126" s="32"/>
      <c r="Z126" s="32"/>
      <c r="AA126" s="32"/>
      <c r="AB126" s="32"/>
      <c r="AC126" s="32"/>
      <c r="AD126" s="32"/>
      <c r="AE126" s="32"/>
      <c r="AT126" s="17" t="s">
        <v>80</v>
      </c>
      <c r="AU126" s="17" t="s">
        <v>114</v>
      </c>
      <c r="BK126" s="129">
        <f>BK127+BK306</f>
        <v>0</v>
      </c>
    </row>
    <row r="127" spans="2:63" s="12" customFormat="1" ht="25.95" customHeight="1">
      <c r="B127" s="130"/>
      <c r="D127" s="131" t="s">
        <v>80</v>
      </c>
      <c r="E127" s="132" t="s">
        <v>138</v>
      </c>
      <c r="F127" s="132" t="s">
        <v>139</v>
      </c>
      <c r="I127" s="133"/>
      <c r="J127" s="134">
        <f>BK127</f>
        <v>0</v>
      </c>
      <c r="L127" s="130"/>
      <c r="M127" s="135"/>
      <c r="N127" s="136"/>
      <c r="O127" s="136"/>
      <c r="P127" s="137">
        <f>P128+P149+P155+P213+P237+P284+P302</f>
        <v>0</v>
      </c>
      <c r="Q127" s="136"/>
      <c r="R127" s="137">
        <f>R128+R149+R155+R213+R237+R284+R302</f>
        <v>76.18291084</v>
      </c>
      <c r="S127" s="136"/>
      <c r="T127" s="138">
        <f>T128+T149+T155+T213+T237+T284+T302</f>
        <v>40.260000000000005</v>
      </c>
      <c r="AR127" s="131" t="s">
        <v>89</v>
      </c>
      <c r="AT127" s="139" t="s">
        <v>80</v>
      </c>
      <c r="AU127" s="139" t="s">
        <v>81</v>
      </c>
      <c r="AY127" s="131" t="s">
        <v>140</v>
      </c>
      <c r="BK127" s="140">
        <f>BK128+BK149+BK155+BK213+BK237+BK284+BK302</f>
        <v>0</v>
      </c>
    </row>
    <row r="128" spans="2:63" s="12" customFormat="1" ht="22.8" customHeight="1">
      <c r="B128" s="130"/>
      <c r="D128" s="131" t="s">
        <v>80</v>
      </c>
      <c r="E128" s="141" t="s">
        <v>89</v>
      </c>
      <c r="F128" s="141" t="s">
        <v>141</v>
      </c>
      <c r="I128" s="133"/>
      <c r="J128" s="142">
        <f>BK128</f>
        <v>0</v>
      </c>
      <c r="L128" s="130"/>
      <c r="M128" s="135"/>
      <c r="N128" s="136"/>
      <c r="O128" s="136"/>
      <c r="P128" s="137">
        <f>SUM(P129:P148)</f>
        <v>0</v>
      </c>
      <c r="Q128" s="136"/>
      <c r="R128" s="137">
        <f>SUM(R129:R148)</f>
        <v>0</v>
      </c>
      <c r="S128" s="136"/>
      <c r="T128" s="138">
        <f>SUM(T129:T148)</f>
        <v>0</v>
      </c>
      <c r="AR128" s="131" t="s">
        <v>89</v>
      </c>
      <c r="AT128" s="139" t="s">
        <v>80</v>
      </c>
      <c r="AU128" s="139" t="s">
        <v>89</v>
      </c>
      <c r="AY128" s="131" t="s">
        <v>140</v>
      </c>
      <c r="BK128" s="140">
        <f>SUM(BK129:BK148)</f>
        <v>0</v>
      </c>
    </row>
    <row r="129" spans="1:65" s="2" customFormat="1" ht="24.15" customHeight="1">
      <c r="A129" s="32"/>
      <c r="B129" s="143"/>
      <c r="C129" s="144" t="s">
        <v>89</v>
      </c>
      <c r="D129" s="144" t="s">
        <v>142</v>
      </c>
      <c r="E129" s="145" t="s">
        <v>143</v>
      </c>
      <c r="F129" s="146" t="s">
        <v>144</v>
      </c>
      <c r="G129" s="147" t="s">
        <v>145</v>
      </c>
      <c r="H129" s="148">
        <v>107</v>
      </c>
      <c r="I129" s="149"/>
      <c r="J129" s="150">
        <f>ROUND(I129*H129,2)</f>
        <v>0</v>
      </c>
      <c r="K129" s="146" t="s">
        <v>146</v>
      </c>
      <c r="L129" s="33"/>
      <c r="M129" s="151" t="s">
        <v>1</v>
      </c>
      <c r="N129" s="152" t="s">
        <v>46</v>
      </c>
      <c r="O129" s="58"/>
      <c r="P129" s="153">
        <f>O129*H129</f>
        <v>0</v>
      </c>
      <c r="Q129" s="153">
        <v>0</v>
      </c>
      <c r="R129" s="153">
        <f>Q129*H129</f>
        <v>0</v>
      </c>
      <c r="S129" s="153">
        <v>0</v>
      </c>
      <c r="T129" s="154">
        <f>S129*H129</f>
        <v>0</v>
      </c>
      <c r="U129" s="32"/>
      <c r="V129" s="32"/>
      <c r="W129" s="32"/>
      <c r="X129" s="32"/>
      <c r="Y129" s="32"/>
      <c r="Z129" s="32"/>
      <c r="AA129" s="32"/>
      <c r="AB129" s="32"/>
      <c r="AC129" s="32"/>
      <c r="AD129" s="32"/>
      <c r="AE129" s="32"/>
      <c r="AR129" s="155" t="s">
        <v>147</v>
      </c>
      <c r="AT129" s="155" t="s">
        <v>142</v>
      </c>
      <c r="AU129" s="155" t="s">
        <v>91</v>
      </c>
      <c r="AY129" s="17" t="s">
        <v>140</v>
      </c>
      <c r="BE129" s="156">
        <f>IF(N129="základní",J129,0)</f>
        <v>0</v>
      </c>
      <c r="BF129" s="156">
        <f>IF(N129="snížená",J129,0)</f>
        <v>0</v>
      </c>
      <c r="BG129" s="156">
        <f>IF(N129="zákl. přenesená",J129,0)</f>
        <v>0</v>
      </c>
      <c r="BH129" s="156">
        <f>IF(N129="sníž. přenesená",J129,0)</f>
        <v>0</v>
      </c>
      <c r="BI129" s="156">
        <f>IF(N129="nulová",J129,0)</f>
        <v>0</v>
      </c>
      <c r="BJ129" s="17" t="s">
        <v>89</v>
      </c>
      <c r="BK129" s="156">
        <f>ROUND(I129*H129,2)</f>
        <v>0</v>
      </c>
      <c r="BL129" s="17" t="s">
        <v>147</v>
      </c>
      <c r="BM129" s="155" t="s">
        <v>148</v>
      </c>
    </row>
    <row r="130" spans="1:47" s="2" customFormat="1" ht="28.8">
      <c r="A130" s="32"/>
      <c r="B130" s="33"/>
      <c r="C130" s="32"/>
      <c r="D130" s="157" t="s">
        <v>149</v>
      </c>
      <c r="E130" s="32"/>
      <c r="F130" s="158" t="s">
        <v>150</v>
      </c>
      <c r="G130" s="32"/>
      <c r="H130" s="32"/>
      <c r="I130" s="159"/>
      <c r="J130" s="32"/>
      <c r="K130" s="32"/>
      <c r="L130" s="33"/>
      <c r="M130" s="160"/>
      <c r="N130" s="161"/>
      <c r="O130" s="58"/>
      <c r="P130" s="58"/>
      <c r="Q130" s="58"/>
      <c r="R130" s="58"/>
      <c r="S130" s="58"/>
      <c r="T130" s="59"/>
      <c r="U130" s="32"/>
      <c r="V130" s="32"/>
      <c r="W130" s="32"/>
      <c r="X130" s="32"/>
      <c r="Y130" s="32"/>
      <c r="Z130" s="32"/>
      <c r="AA130" s="32"/>
      <c r="AB130" s="32"/>
      <c r="AC130" s="32"/>
      <c r="AD130" s="32"/>
      <c r="AE130" s="32"/>
      <c r="AT130" s="17" t="s">
        <v>149</v>
      </c>
      <c r="AU130" s="17" t="s">
        <v>91</v>
      </c>
    </row>
    <row r="131" spans="1:47" s="2" customFormat="1" ht="48">
      <c r="A131" s="32"/>
      <c r="B131" s="33"/>
      <c r="C131" s="32"/>
      <c r="D131" s="157" t="s">
        <v>151</v>
      </c>
      <c r="E131" s="32"/>
      <c r="F131" s="162" t="s">
        <v>152</v>
      </c>
      <c r="G131" s="32"/>
      <c r="H131" s="32"/>
      <c r="I131" s="159"/>
      <c r="J131" s="32"/>
      <c r="K131" s="32"/>
      <c r="L131" s="33"/>
      <c r="M131" s="160"/>
      <c r="N131" s="161"/>
      <c r="O131" s="58"/>
      <c r="P131" s="58"/>
      <c r="Q131" s="58"/>
      <c r="R131" s="58"/>
      <c r="S131" s="58"/>
      <c r="T131" s="59"/>
      <c r="U131" s="32"/>
      <c r="V131" s="32"/>
      <c r="W131" s="32"/>
      <c r="X131" s="32"/>
      <c r="Y131" s="32"/>
      <c r="Z131" s="32"/>
      <c r="AA131" s="32"/>
      <c r="AB131" s="32"/>
      <c r="AC131" s="32"/>
      <c r="AD131" s="32"/>
      <c r="AE131" s="32"/>
      <c r="AT131" s="17" t="s">
        <v>151</v>
      </c>
      <c r="AU131" s="17" t="s">
        <v>91</v>
      </c>
    </row>
    <row r="132" spans="2:51" s="13" customFormat="1" ht="10.2">
      <c r="B132" s="163"/>
      <c r="D132" s="157" t="s">
        <v>153</v>
      </c>
      <c r="E132" s="164" t="s">
        <v>1</v>
      </c>
      <c r="F132" s="165" t="s">
        <v>109</v>
      </c>
      <c r="H132" s="164" t="s">
        <v>1</v>
      </c>
      <c r="I132" s="166"/>
      <c r="L132" s="163"/>
      <c r="M132" s="167"/>
      <c r="N132" s="168"/>
      <c r="O132" s="168"/>
      <c r="P132" s="168"/>
      <c r="Q132" s="168"/>
      <c r="R132" s="168"/>
      <c r="S132" s="168"/>
      <c r="T132" s="169"/>
      <c r="AT132" s="164" t="s">
        <v>153</v>
      </c>
      <c r="AU132" s="164" t="s">
        <v>91</v>
      </c>
      <c r="AV132" s="13" t="s">
        <v>89</v>
      </c>
      <c r="AW132" s="13" t="s">
        <v>36</v>
      </c>
      <c r="AX132" s="13" t="s">
        <v>81</v>
      </c>
      <c r="AY132" s="164" t="s">
        <v>140</v>
      </c>
    </row>
    <row r="133" spans="2:51" s="13" customFormat="1" ht="10.2">
      <c r="B133" s="163"/>
      <c r="D133" s="157" t="s">
        <v>153</v>
      </c>
      <c r="E133" s="164" t="s">
        <v>1</v>
      </c>
      <c r="F133" s="165" t="s">
        <v>154</v>
      </c>
      <c r="H133" s="164" t="s">
        <v>1</v>
      </c>
      <c r="I133" s="166"/>
      <c r="L133" s="163"/>
      <c r="M133" s="167"/>
      <c r="N133" s="168"/>
      <c r="O133" s="168"/>
      <c r="P133" s="168"/>
      <c r="Q133" s="168"/>
      <c r="R133" s="168"/>
      <c r="S133" s="168"/>
      <c r="T133" s="169"/>
      <c r="AT133" s="164" t="s">
        <v>153</v>
      </c>
      <c r="AU133" s="164" t="s">
        <v>91</v>
      </c>
      <c r="AV133" s="13" t="s">
        <v>89</v>
      </c>
      <c r="AW133" s="13" t="s">
        <v>36</v>
      </c>
      <c r="AX133" s="13" t="s">
        <v>81</v>
      </c>
      <c r="AY133" s="164" t="s">
        <v>140</v>
      </c>
    </row>
    <row r="134" spans="2:51" s="14" customFormat="1" ht="10.2">
      <c r="B134" s="170"/>
      <c r="D134" s="157" t="s">
        <v>153</v>
      </c>
      <c r="E134" s="171" t="s">
        <v>1</v>
      </c>
      <c r="F134" s="172" t="s">
        <v>155</v>
      </c>
      <c r="H134" s="173">
        <v>107</v>
      </c>
      <c r="I134" s="174"/>
      <c r="L134" s="170"/>
      <c r="M134" s="175"/>
      <c r="N134" s="176"/>
      <c r="O134" s="176"/>
      <c r="P134" s="176"/>
      <c r="Q134" s="176"/>
      <c r="R134" s="176"/>
      <c r="S134" s="176"/>
      <c r="T134" s="177"/>
      <c r="AT134" s="171" t="s">
        <v>153</v>
      </c>
      <c r="AU134" s="171" t="s">
        <v>91</v>
      </c>
      <c r="AV134" s="14" t="s">
        <v>91</v>
      </c>
      <c r="AW134" s="14" t="s">
        <v>36</v>
      </c>
      <c r="AX134" s="14" t="s">
        <v>81</v>
      </c>
      <c r="AY134" s="171" t="s">
        <v>140</v>
      </c>
    </row>
    <row r="135" spans="2:51" s="15" customFormat="1" ht="10.2">
      <c r="B135" s="178"/>
      <c r="D135" s="157" t="s">
        <v>153</v>
      </c>
      <c r="E135" s="179" t="s">
        <v>1</v>
      </c>
      <c r="F135" s="180" t="s">
        <v>156</v>
      </c>
      <c r="H135" s="181">
        <v>107</v>
      </c>
      <c r="I135" s="182"/>
      <c r="L135" s="178"/>
      <c r="M135" s="183"/>
      <c r="N135" s="184"/>
      <c r="O135" s="184"/>
      <c r="P135" s="184"/>
      <c r="Q135" s="184"/>
      <c r="R135" s="184"/>
      <c r="S135" s="184"/>
      <c r="T135" s="185"/>
      <c r="AT135" s="179" t="s">
        <v>153</v>
      </c>
      <c r="AU135" s="179" t="s">
        <v>91</v>
      </c>
      <c r="AV135" s="15" t="s">
        <v>147</v>
      </c>
      <c r="AW135" s="15" t="s">
        <v>36</v>
      </c>
      <c r="AX135" s="15" t="s">
        <v>89</v>
      </c>
      <c r="AY135" s="179" t="s">
        <v>140</v>
      </c>
    </row>
    <row r="136" spans="1:65" s="2" customFormat="1" ht="24.15" customHeight="1">
      <c r="A136" s="32"/>
      <c r="B136" s="143"/>
      <c r="C136" s="144" t="s">
        <v>91</v>
      </c>
      <c r="D136" s="144" t="s">
        <v>142</v>
      </c>
      <c r="E136" s="145" t="s">
        <v>157</v>
      </c>
      <c r="F136" s="146" t="s">
        <v>158</v>
      </c>
      <c r="G136" s="147" t="s">
        <v>145</v>
      </c>
      <c r="H136" s="148">
        <v>72.8</v>
      </c>
      <c r="I136" s="149"/>
      <c r="J136" s="150">
        <f>ROUND(I136*H136,2)</f>
        <v>0</v>
      </c>
      <c r="K136" s="146" t="s">
        <v>159</v>
      </c>
      <c r="L136" s="33"/>
      <c r="M136" s="151" t="s">
        <v>1</v>
      </c>
      <c r="N136" s="152" t="s">
        <v>46</v>
      </c>
      <c r="O136" s="58"/>
      <c r="P136" s="153">
        <f>O136*H136</f>
        <v>0</v>
      </c>
      <c r="Q136" s="153">
        <v>0</v>
      </c>
      <c r="R136" s="153">
        <f>Q136*H136</f>
        <v>0</v>
      </c>
      <c r="S136" s="153">
        <v>0</v>
      </c>
      <c r="T136" s="154">
        <f>S136*H136</f>
        <v>0</v>
      </c>
      <c r="U136" s="32"/>
      <c r="V136" s="32"/>
      <c r="W136" s="32"/>
      <c r="X136" s="32"/>
      <c r="Y136" s="32"/>
      <c r="Z136" s="32"/>
      <c r="AA136" s="32"/>
      <c r="AB136" s="32"/>
      <c r="AC136" s="32"/>
      <c r="AD136" s="32"/>
      <c r="AE136" s="32"/>
      <c r="AR136" s="155" t="s">
        <v>147</v>
      </c>
      <c r="AT136" s="155" t="s">
        <v>142</v>
      </c>
      <c r="AU136" s="155" t="s">
        <v>91</v>
      </c>
      <c r="AY136" s="17" t="s">
        <v>140</v>
      </c>
      <c r="BE136" s="156">
        <f>IF(N136="základní",J136,0)</f>
        <v>0</v>
      </c>
      <c r="BF136" s="156">
        <f>IF(N136="snížená",J136,0)</f>
        <v>0</v>
      </c>
      <c r="BG136" s="156">
        <f>IF(N136="zákl. přenesená",J136,0)</f>
        <v>0</v>
      </c>
      <c r="BH136" s="156">
        <f>IF(N136="sníž. přenesená",J136,0)</f>
        <v>0</v>
      </c>
      <c r="BI136" s="156">
        <f>IF(N136="nulová",J136,0)</f>
        <v>0</v>
      </c>
      <c r="BJ136" s="17" t="s">
        <v>89</v>
      </c>
      <c r="BK136" s="156">
        <f>ROUND(I136*H136,2)</f>
        <v>0</v>
      </c>
      <c r="BL136" s="17" t="s">
        <v>147</v>
      </c>
      <c r="BM136" s="155" t="s">
        <v>160</v>
      </c>
    </row>
    <row r="137" spans="2:51" s="13" customFormat="1" ht="10.2">
      <c r="B137" s="163"/>
      <c r="D137" s="157" t="s">
        <v>153</v>
      </c>
      <c r="E137" s="164" t="s">
        <v>1</v>
      </c>
      <c r="F137" s="165" t="s">
        <v>109</v>
      </c>
      <c r="H137" s="164" t="s">
        <v>1</v>
      </c>
      <c r="I137" s="166"/>
      <c r="L137" s="163"/>
      <c r="M137" s="167"/>
      <c r="N137" s="168"/>
      <c r="O137" s="168"/>
      <c r="P137" s="168"/>
      <c r="Q137" s="168"/>
      <c r="R137" s="168"/>
      <c r="S137" s="168"/>
      <c r="T137" s="169"/>
      <c r="AT137" s="164" t="s">
        <v>153</v>
      </c>
      <c r="AU137" s="164" t="s">
        <v>91</v>
      </c>
      <c r="AV137" s="13" t="s">
        <v>89</v>
      </c>
      <c r="AW137" s="13" t="s">
        <v>36</v>
      </c>
      <c r="AX137" s="13" t="s">
        <v>81</v>
      </c>
      <c r="AY137" s="164" t="s">
        <v>140</v>
      </c>
    </row>
    <row r="138" spans="2:51" s="13" customFormat="1" ht="10.2">
      <c r="B138" s="163"/>
      <c r="D138" s="157" t="s">
        <v>153</v>
      </c>
      <c r="E138" s="164" t="s">
        <v>1</v>
      </c>
      <c r="F138" s="165" t="s">
        <v>161</v>
      </c>
      <c r="H138" s="164" t="s">
        <v>1</v>
      </c>
      <c r="I138" s="166"/>
      <c r="L138" s="163"/>
      <c r="M138" s="167"/>
      <c r="N138" s="168"/>
      <c r="O138" s="168"/>
      <c r="P138" s="168"/>
      <c r="Q138" s="168"/>
      <c r="R138" s="168"/>
      <c r="S138" s="168"/>
      <c r="T138" s="169"/>
      <c r="AT138" s="164" t="s">
        <v>153</v>
      </c>
      <c r="AU138" s="164" t="s">
        <v>91</v>
      </c>
      <c r="AV138" s="13" t="s">
        <v>89</v>
      </c>
      <c r="AW138" s="13" t="s">
        <v>36</v>
      </c>
      <c r="AX138" s="13" t="s">
        <v>81</v>
      </c>
      <c r="AY138" s="164" t="s">
        <v>140</v>
      </c>
    </row>
    <row r="139" spans="2:51" s="14" customFormat="1" ht="10.2">
      <c r="B139" s="170"/>
      <c r="D139" s="157" t="s">
        <v>153</v>
      </c>
      <c r="E139" s="171" t="s">
        <v>1</v>
      </c>
      <c r="F139" s="172" t="s">
        <v>162</v>
      </c>
      <c r="H139" s="173">
        <v>107</v>
      </c>
      <c r="I139" s="174"/>
      <c r="L139" s="170"/>
      <c r="M139" s="175"/>
      <c r="N139" s="176"/>
      <c r="O139" s="176"/>
      <c r="P139" s="176"/>
      <c r="Q139" s="176"/>
      <c r="R139" s="176"/>
      <c r="S139" s="176"/>
      <c r="T139" s="177"/>
      <c r="AT139" s="171" t="s">
        <v>153</v>
      </c>
      <c r="AU139" s="171" t="s">
        <v>91</v>
      </c>
      <c r="AV139" s="14" t="s">
        <v>91</v>
      </c>
      <c r="AW139" s="14" t="s">
        <v>36</v>
      </c>
      <c r="AX139" s="14" t="s">
        <v>81</v>
      </c>
      <c r="AY139" s="171" t="s">
        <v>140</v>
      </c>
    </row>
    <row r="140" spans="2:51" s="14" customFormat="1" ht="10.2">
      <c r="B140" s="170"/>
      <c r="D140" s="157" t="s">
        <v>153</v>
      </c>
      <c r="E140" s="171" t="s">
        <v>1</v>
      </c>
      <c r="F140" s="172" t="s">
        <v>163</v>
      </c>
      <c r="H140" s="173">
        <v>-34.2</v>
      </c>
      <c r="I140" s="174"/>
      <c r="L140" s="170"/>
      <c r="M140" s="175"/>
      <c r="N140" s="176"/>
      <c r="O140" s="176"/>
      <c r="P140" s="176"/>
      <c r="Q140" s="176"/>
      <c r="R140" s="176"/>
      <c r="S140" s="176"/>
      <c r="T140" s="177"/>
      <c r="AT140" s="171" t="s">
        <v>153</v>
      </c>
      <c r="AU140" s="171" t="s">
        <v>91</v>
      </c>
      <c r="AV140" s="14" t="s">
        <v>91</v>
      </c>
      <c r="AW140" s="14" t="s">
        <v>36</v>
      </c>
      <c r="AX140" s="14" t="s">
        <v>81</v>
      </c>
      <c r="AY140" s="171" t="s">
        <v>140</v>
      </c>
    </row>
    <row r="141" spans="2:51" s="15" customFormat="1" ht="10.2">
      <c r="B141" s="178"/>
      <c r="D141" s="157" t="s">
        <v>153</v>
      </c>
      <c r="E141" s="179" t="s">
        <v>1</v>
      </c>
      <c r="F141" s="180" t="s">
        <v>156</v>
      </c>
      <c r="H141" s="181">
        <v>72.8</v>
      </c>
      <c r="I141" s="182"/>
      <c r="L141" s="178"/>
      <c r="M141" s="183"/>
      <c r="N141" s="184"/>
      <c r="O141" s="184"/>
      <c r="P141" s="184"/>
      <c r="Q141" s="184"/>
      <c r="R141" s="184"/>
      <c r="S141" s="184"/>
      <c r="T141" s="185"/>
      <c r="AT141" s="179" t="s">
        <v>153</v>
      </c>
      <c r="AU141" s="179" t="s">
        <v>91</v>
      </c>
      <c r="AV141" s="15" t="s">
        <v>147</v>
      </c>
      <c r="AW141" s="15" t="s">
        <v>36</v>
      </c>
      <c r="AX141" s="15" t="s">
        <v>89</v>
      </c>
      <c r="AY141" s="179" t="s">
        <v>140</v>
      </c>
    </row>
    <row r="142" spans="1:65" s="2" customFormat="1" ht="24.15" customHeight="1">
      <c r="A142" s="32"/>
      <c r="B142" s="143"/>
      <c r="C142" s="144" t="s">
        <v>164</v>
      </c>
      <c r="D142" s="144" t="s">
        <v>142</v>
      </c>
      <c r="E142" s="145" t="s">
        <v>165</v>
      </c>
      <c r="F142" s="146" t="s">
        <v>166</v>
      </c>
      <c r="G142" s="147" t="s">
        <v>145</v>
      </c>
      <c r="H142" s="148">
        <v>34.2</v>
      </c>
      <c r="I142" s="149"/>
      <c r="J142" s="150">
        <f>ROUND(I142*H142,2)</f>
        <v>0</v>
      </c>
      <c r="K142" s="146" t="s">
        <v>146</v>
      </c>
      <c r="L142" s="33"/>
      <c r="M142" s="151" t="s">
        <v>1</v>
      </c>
      <c r="N142" s="152" t="s">
        <v>46</v>
      </c>
      <c r="O142" s="58"/>
      <c r="P142" s="153">
        <f>O142*H142</f>
        <v>0</v>
      </c>
      <c r="Q142" s="153">
        <v>0</v>
      </c>
      <c r="R142" s="153">
        <f>Q142*H142</f>
        <v>0</v>
      </c>
      <c r="S142" s="153">
        <v>0</v>
      </c>
      <c r="T142" s="154">
        <f>S142*H142</f>
        <v>0</v>
      </c>
      <c r="U142" s="32"/>
      <c r="V142" s="32"/>
      <c r="W142" s="32"/>
      <c r="X142" s="32"/>
      <c r="Y142" s="32"/>
      <c r="Z142" s="32"/>
      <c r="AA142" s="32"/>
      <c r="AB142" s="32"/>
      <c r="AC142" s="32"/>
      <c r="AD142" s="32"/>
      <c r="AE142" s="32"/>
      <c r="AR142" s="155" t="s">
        <v>147</v>
      </c>
      <c r="AT142" s="155" t="s">
        <v>142</v>
      </c>
      <c r="AU142" s="155" t="s">
        <v>91</v>
      </c>
      <c r="AY142" s="17" t="s">
        <v>140</v>
      </c>
      <c r="BE142" s="156">
        <f>IF(N142="základní",J142,0)</f>
        <v>0</v>
      </c>
      <c r="BF142" s="156">
        <f>IF(N142="snížená",J142,0)</f>
        <v>0</v>
      </c>
      <c r="BG142" s="156">
        <f>IF(N142="zákl. přenesená",J142,0)</f>
        <v>0</v>
      </c>
      <c r="BH142" s="156">
        <f>IF(N142="sníž. přenesená",J142,0)</f>
        <v>0</v>
      </c>
      <c r="BI142" s="156">
        <f>IF(N142="nulová",J142,0)</f>
        <v>0</v>
      </c>
      <c r="BJ142" s="17" t="s">
        <v>89</v>
      </c>
      <c r="BK142" s="156">
        <f>ROUND(I142*H142,2)</f>
        <v>0</v>
      </c>
      <c r="BL142" s="17" t="s">
        <v>147</v>
      </c>
      <c r="BM142" s="155" t="s">
        <v>167</v>
      </c>
    </row>
    <row r="143" spans="1:47" s="2" customFormat="1" ht="28.8">
      <c r="A143" s="32"/>
      <c r="B143" s="33"/>
      <c r="C143" s="32"/>
      <c r="D143" s="157" t="s">
        <v>149</v>
      </c>
      <c r="E143" s="32"/>
      <c r="F143" s="158" t="s">
        <v>168</v>
      </c>
      <c r="G143" s="32"/>
      <c r="H143" s="32"/>
      <c r="I143" s="159"/>
      <c r="J143" s="32"/>
      <c r="K143" s="32"/>
      <c r="L143" s="33"/>
      <c r="M143" s="160"/>
      <c r="N143" s="161"/>
      <c r="O143" s="58"/>
      <c r="P143" s="58"/>
      <c r="Q143" s="58"/>
      <c r="R143" s="58"/>
      <c r="S143" s="58"/>
      <c r="T143" s="59"/>
      <c r="U143" s="32"/>
      <c r="V143" s="32"/>
      <c r="W143" s="32"/>
      <c r="X143" s="32"/>
      <c r="Y143" s="32"/>
      <c r="Z143" s="32"/>
      <c r="AA143" s="32"/>
      <c r="AB143" s="32"/>
      <c r="AC143" s="32"/>
      <c r="AD143" s="32"/>
      <c r="AE143" s="32"/>
      <c r="AT143" s="17" t="s">
        <v>149</v>
      </c>
      <c r="AU143" s="17" t="s">
        <v>91</v>
      </c>
    </row>
    <row r="144" spans="1:47" s="2" customFormat="1" ht="230.4">
      <c r="A144" s="32"/>
      <c r="B144" s="33"/>
      <c r="C144" s="32"/>
      <c r="D144" s="157" t="s">
        <v>151</v>
      </c>
      <c r="E144" s="32"/>
      <c r="F144" s="162" t="s">
        <v>169</v>
      </c>
      <c r="G144" s="32"/>
      <c r="H144" s="32"/>
      <c r="I144" s="159"/>
      <c r="J144" s="32"/>
      <c r="K144" s="32"/>
      <c r="L144" s="33"/>
      <c r="M144" s="160"/>
      <c r="N144" s="161"/>
      <c r="O144" s="58"/>
      <c r="P144" s="58"/>
      <c r="Q144" s="58"/>
      <c r="R144" s="58"/>
      <c r="S144" s="58"/>
      <c r="T144" s="59"/>
      <c r="U144" s="32"/>
      <c r="V144" s="32"/>
      <c r="W144" s="32"/>
      <c r="X144" s="32"/>
      <c r="Y144" s="32"/>
      <c r="Z144" s="32"/>
      <c r="AA144" s="32"/>
      <c r="AB144" s="32"/>
      <c r="AC144" s="32"/>
      <c r="AD144" s="32"/>
      <c r="AE144" s="32"/>
      <c r="AT144" s="17" t="s">
        <v>151</v>
      </c>
      <c r="AU144" s="17" t="s">
        <v>91</v>
      </c>
    </row>
    <row r="145" spans="2:51" s="13" customFormat="1" ht="10.2">
      <c r="B145" s="163"/>
      <c r="D145" s="157" t="s">
        <v>153</v>
      </c>
      <c r="E145" s="164" t="s">
        <v>1</v>
      </c>
      <c r="F145" s="165" t="s">
        <v>109</v>
      </c>
      <c r="H145" s="164" t="s">
        <v>1</v>
      </c>
      <c r="I145" s="166"/>
      <c r="L145" s="163"/>
      <c r="M145" s="167"/>
      <c r="N145" s="168"/>
      <c r="O145" s="168"/>
      <c r="P145" s="168"/>
      <c r="Q145" s="168"/>
      <c r="R145" s="168"/>
      <c r="S145" s="168"/>
      <c r="T145" s="169"/>
      <c r="AT145" s="164" t="s">
        <v>153</v>
      </c>
      <c r="AU145" s="164" t="s">
        <v>91</v>
      </c>
      <c r="AV145" s="13" t="s">
        <v>89</v>
      </c>
      <c r="AW145" s="13" t="s">
        <v>36</v>
      </c>
      <c r="AX145" s="13" t="s">
        <v>81</v>
      </c>
      <c r="AY145" s="164" t="s">
        <v>140</v>
      </c>
    </row>
    <row r="146" spans="2:51" s="13" customFormat="1" ht="10.2">
      <c r="B146" s="163"/>
      <c r="D146" s="157" t="s">
        <v>153</v>
      </c>
      <c r="E146" s="164" t="s">
        <v>1</v>
      </c>
      <c r="F146" s="165" t="s">
        <v>154</v>
      </c>
      <c r="H146" s="164" t="s">
        <v>1</v>
      </c>
      <c r="I146" s="166"/>
      <c r="L146" s="163"/>
      <c r="M146" s="167"/>
      <c r="N146" s="168"/>
      <c r="O146" s="168"/>
      <c r="P146" s="168"/>
      <c r="Q146" s="168"/>
      <c r="R146" s="168"/>
      <c r="S146" s="168"/>
      <c r="T146" s="169"/>
      <c r="AT146" s="164" t="s">
        <v>153</v>
      </c>
      <c r="AU146" s="164" t="s">
        <v>91</v>
      </c>
      <c r="AV146" s="13" t="s">
        <v>89</v>
      </c>
      <c r="AW146" s="13" t="s">
        <v>36</v>
      </c>
      <c r="AX146" s="13" t="s">
        <v>81</v>
      </c>
      <c r="AY146" s="164" t="s">
        <v>140</v>
      </c>
    </row>
    <row r="147" spans="2:51" s="14" customFormat="1" ht="10.2">
      <c r="B147" s="170"/>
      <c r="D147" s="157" t="s">
        <v>153</v>
      </c>
      <c r="E147" s="171" t="s">
        <v>1</v>
      </c>
      <c r="F147" s="172" t="s">
        <v>170</v>
      </c>
      <c r="H147" s="173">
        <v>34.2</v>
      </c>
      <c r="I147" s="174"/>
      <c r="L147" s="170"/>
      <c r="M147" s="175"/>
      <c r="N147" s="176"/>
      <c r="O147" s="176"/>
      <c r="P147" s="176"/>
      <c r="Q147" s="176"/>
      <c r="R147" s="176"/>
      <c r="S147" s="176"/>
      <c r="T147" s="177"/>
      <c r="AT147" s="171" t="s">
        <v>153</v>
      </c>
      <c r="AU147" s="171" t="s">
        <v>91</v>
      </c>
      <c r="AV147" s="14" t="s">
        <v>91</v>
      </c>
      <c r="AW147" s="14" t="s">
        <v>36</v>
      </c>
      <c r="AX147" s="14" t="s">
        <v>81</v>
      </c>
      <c r="AY147" s="171" t="s">
        <v>140</v>
      </c>
    </row>
    <row r="148" spans="2:51" s="15" customFormat="1" ht="10.2">
      <c r="B148" s="178"/>
      <c r="D148" s="157" t="s">
        <v>153</v>
      </c>
      <c r="E148" s="179" t="s">
        <v>1</v>
      </c>
      <c r="F148" s="180" t="s">
        <v>156</v>
      </c>
      <c r="H148" s="181">
        <v>34.2</v>
      </c>
      <c r="I148" s="182"/>
      <c r="L148" s="178"/>
      <c r="M148" s="183"/>
      <c r="N148" s="184"/>
      <c r="O148" s="184"/>
      <c r="P148" s="184"/>
      <c r="Q148" s="184"/>
      <c r="R148" s="184"/>
      <c r="S148" s="184"/>
      <c r="T148" s="185"/>
      <c r="AT148" s="179" t="s">
        <v>153</v>
      </c>
      <c r="AU148" s="179" t="s">
        <v>91</v>
      </c>
      <c r="AV148" s="15" t="s">
        <v>147</v>
      </c>
      <c r="AW148" s="15" t="s">
        <v>36</v>
      </c>
      <c r="AX148" s="15" t="s">
        <v>89</v>
      </c>
      <c r="AY148" s="179" t="s">
        <v>140</v>
      </c>
    </row>
    <row r="149" spans="2:63" s="12" customFormat="1" ht="22.8" customHeight="1">
      <c r="B149" s="130"/>
      <c r="D149" s="131" t="s">
        <v>80</v>
      </c>
      <c r="E149" s="141" t="s">
        <v>91</v>
      </c>
      <c r="F149" s="141" t="s">
        <v>171</v>
      </c>
      <c r="I149" s="133"/>
      <c r="J149" s="142">
        <f>BK149</f>
        <v>0</v>
      </c>
      <c r="L149" s="130"/>
      <c r="M149" s="135"/>
      <c r="N149" s="136"/>
      <c r="O149" s="136"/>
      <c r="P149" s="137">
        <f>SUM(P150:P154)</f>
        <v>0</v>
      </c>
      <c r="Q149" s="136"/>
      <c r="R149" s="137">
        <f>SUM(R150:R154)</f>
        <v>0.807</v>
      </c>
      <c r="S149" s="136"/>
      <c r="T149" s="138">
        <f>SUM(T150:T154)</f>
        <v>0</v>
      </c>
      <c r="AR149" s="131" t="s">
        <v>89</v>
      </c>
      <c r="AT149" s="139" t="s">
        <v>80</v>
      </c>
      <c r="AU149" s="139" t="s">
        <v>89</v>
      </c>
      <c r="AY149" s="131" t="s">
        <v>140</v>
      </c>
      <c r="BK149" s="140">
        <f>SUM(BK150:BK154)</f>
        <v>0</v>
      </c>
    </row>
    <row r="150" spans="1:65" s="2" customFormat="1" ht="14.4" customHeight="1">
      <c r="A150" s="32"/>
      <c r="B150" s="143"/>
      <c r="C150" s="144" t="s">
        <v>147</v>
      </c>
      <c r="D150" s="144" t="s">
        <v>142</v>
      </c>
      <c r="E150" s="145" t="s">
        <v>172</v>
      </c>
      <c r="F150" s="146" t="s">
        <v>173</v>
      </c>
      <c r="G150" s="147" t="s">
        <v>174</v>
      </c>
      <c r="H150" s="148">
        <v>1</v>
      </c>
      <c r="I150" s="149"/>
      <c r="J150" s="150">
        <f>ROUND(I150*H150,2)</f>
        <v>0</v>
      </c>
      <c r="K150" s="146" t="s">
        <v>159</v>
      </c>
      <c r="L150" s="33"/>
      <c r="M150" s="151" t="s">
        <v>1</v>
      </c>
      <c r="N150" s="152" t="s">
        <v>46</v>
      </c>
      <c r="O150" s="58"/>
      <c r="P150" s="153">
        <f>O150*H150</f>
        <v>0</v>
      </c>
      <c r="Q150" s="153">
        <v>0.807</v>
      </c>
      <c r="R150" s="153">
        <f>Q150*H150</f>
        <v>0.807</v>
      </c>
      <c r="S150" s="153">
        <v>0</v>
      </c>
      <c r="T150" s="154">
        <f>S150*H150</f>
        <v>0</v>
      </c>
      <c r="U150" s="32"/>
      <c r="V150" s="32"/>
      <c r="W150" s="32"/>
      <c r="X150" s="32"/>
      <c r="Y150" s="32"/>
      <c r="Z150" s="32"/>
      <c r="AA150" s="32"/>
      <c r="AB150" s="32"/>
      <c r="AC150" s="32"/>
      <c r="AD150" s="32"/>
      <c r="AE150" s="32"/>
      <c r="AR150" s="155" t="s">
        <v>147</v>
      </c>
      <c r="AT150" s="155" t="s">
        <v>142</v>
      </c>
      <c r="AU150" s="155" t="s">
        <v>91</v>
      </c>
      <c r="AY150" s="17" t="s">
        <v>140</v>
      </c>
      <c r="BE150" s="156">
        <f>IF(N150="základní",J150,0)</f>
        <v>0</v>
      </c>
      <c r="BF150" s="156">
        <f>IF(N150="snížená",J150,0)</f>
        <v>0</v>
      </c>
      <c r="BG150" s="156">
        <f>IF(N150="zákl. přenesená",J150,0)</f>
        <v>0</v>
      </c>
      <c r="BH150" s="156">
        <f>IF(N150="sníž. přenesená",J150,0)</f>
        <v>0</v>
      </c>
      <c r="BI150" s="156">
        <f>IF(N150="nulová",J150,0)</f>
        <v>0</v>
      </c>
      <c r="BJ150" s="17" t="s">
        <v>89</v>
      </c>
      <c r="BK150" s="156">
        <f>ROUND(I150*H150,2)</f>
        <v>0</v>
      </c>
      <c r="BL150" s="17" t="s">
        <v>147</v>
      </c>
      <c r="BM150" s="155" t="s">
        <v>175</v>
      </c>
    </row>
    <row r="151" spans="2:51" s="13" customFormat="1" ht="10.2">
      <c r="B151" s="163"/>
      <c r="D151" s="157" t="s">
        <v>153</v>
      </c>
      <c r="E151" s="164" t="s">
        <v>1</v>
      </c>
      <c r="F151" s="165" t="s">
        <v>109</v>
      </c>
      <c r="H151" s="164" t="s">
        <v>1</v>
      </c>
      <c r="I151" s="166"/>
      <c r="L151" s="163"/>
      <c r="M151" s="167"/>
      <c r="N151" s="168"/>
      <c r="O151" s="168"/>
      <c r="P151" s="168"/>
      <c r="Q151" s="168"/>
      <c r="R151" s="168"/>
      <c r="S151" s="168"/>
      <c r="T151" s="169"/>
      <c r="AT151" s="164" t="s">
        <v>153</v>
      </c>
      <c r="AU151" s="164" t="s">
        <v>91</v>
      </c>
      <c r="AV151" s="13" t="s">
        <v>89</v>
      </c>
      <c r="AW151" s="13" t="s">
        <v>36</v>
      </c>
      <c r="AX151" s="13" t="s">
        <v>81</v>
      </c>
      <c r="AY151" s="164" t="s">
        <v>140</v>
      </c>
    </row>
    <row r="152" spans="2:51" s="13" customFormat="1" ht="10.2">
      <c r="B152" s="163"/>
      <c r="D152" s="157" t="s">
        <v>153</v>
      </c>
      <c r="E152" s="164" t="s">
        <v>1</v>
      </c>
      <c r="F152" s="165" t="s">
        <v>176</v>
      </c>
      <c r="H152" s="164" t="s">
        <v>1</v>
      </c>
      <c r="I152" s="166"/>
      <c r="L152" s="163"/>
      <c r="M152" s="167"/>
      <c r="N152" s="168"/>
      <c r="O152" s="168"/>
      <c r="P152" s="168"/>
      <c r="Q152" s="168"/>
      <c r="R152" s="168"/>
      <c r="S152" s="168"/>
      <c r="T152" s="169"/>
      <c r="AT152" s="164" t="s">
        <v>153</v>
      </c>
      <c r="AU152" s="164" t="s">
        <v>91</v>
      </c>
      <c r="AV152" s="13" t="s">
        <v>89</v>
      </c>
      <c r="AW152" s="13" t="s">
        <v>36</v>
      </c>
      <c r="AX152" s="13" t="s">
        <v>81</v>
      </c>
      <c r="AY152" s="164" t="s">
        <v>140</v>
      </c>
    </row>
    <row r="153" spans="2:51" s="14" customFormat="1" ht="10.2">
      <c r="B153" s="170"/>
      <c r="D153" s="157" t="s">
        <v>153</v>
      </c>
      <c r="E153" s="171" t="s">
        <v>1</v>
      </c>
      <c r="F153" s="172" t="s">
        <v>177</v>
      </c>
      <c r="H153" s="173">
        <v>1</v>
      </c>
      <c r="I153" s="174"/>
      <c r="L153" s="170"/>
      <c r="M153" s="175"/>
      <c r="N153" s="176"/>
      <c r="O153" s="176"/>
      <c r="P153" s="176"/>
      <c r="Q153" s="176"/>
      <c r="R153" s="176"/>
      <c r="S153" s="176"/>
      <c r="T153" s="177"/>
      <c r="AT153" s="171" t="s">
        <v>153</v>
      </c>
      <c r="AU153" s="171" t="s">
        <v>91</v>
      </c>
      <c r="AV153" s="14" t="s">
        <v>91</v>
      </c>
      <c r="AW153" s="14" t="s">
        <v>36</v>
      </c>
      <c r="AX153" s="14" t="s">
        <v>81</v>
      </c>
      <c r="AY153" s="171" t="s">
        <v>140</v>
      </c>
    </row>
    <row r="154" spans="2:51" s="15" customFormat="1" ht="10.2">
      <c r="B154" s="178"/>
      <c r="D154" s="157" t="s">
        <v>153</v>
      </c>
      <c r="E154" s="179" t="s">
        <v>1</v>
      </c>
      <c r="F154" s="180" t="s">
        <v>156</v>
      </c>
      <c r="H154" s="181">
        <v>1</v>
      </c>
      <c r="I154" s="182"/>
      <c r="L154" s="178"/>
      <c r="M154" s="183"/>
      <c r="N154" s="184"/>
      <c r="O154" s="184"/>
      <c r="P154" s="184"/>
      <c r="Q154" s="184"/>
      <c r="R154" s="184"/>
      <c r="S154" s="184"/>
      <c r="T154" s="185"/>
      <c r="AT154" s="179" t="s">
        <v>153</v>
      </c>
      <c r="AU154" s="179" t="s">
        <v>91</v>
      </c>
      <c r="AV154" s="15" t="s">
        <v>147</v>
      </c>
      <c r="AW154" s="15" t="s">
        <v>36</v>
      </c>
      <c r="AX154" s="15" t="s">
        <v>89</v>
      </c>
      <c r="AY154" s="179" t="s">
        <v>140</v>
      </c>
    </row>
    <row r="155" spans="2:63" s="12" customFormat="1" ht="22.8" customHeight="1">
      <c r="B155" s="130"/>
      <c r="D155" s="131" t="s">
        <v>80</v>
      </c>
      <c r="E155" s="141" t="s">
        <v>164</v>
      </c>
      <c r="F155" s="141" t="s">
        <v>178</v>
      </c>
      <c r="I155" s="133"/>
      <c r="J155" s="142">
        <f>BK155</f>
        <v>0</v>
      </c>
      <c r="L155" s="130"/>
      <c r="M155" s="135"/>
      <c r="N155" s="136"/>
      <c r="O155" s="136"/>
      <c r="P155" s="137">
        <f>SUM(P156:P212)</f>
        <v>0</v>
      </c>
      <c r="Q155" s="136"/>
      <c r="R155" s="137">
        <f>SUM(R156:R212)</f>
        <v>53.52137406000001</v>
      </c>
      <c r="S155" s="136"/>
      <c r="T155" s="138">
        <f>SUM(T156:T212)</f>
        <v>0</v>
      </c>
      <c r="AR155" s="131" t="s">
        <v>89</v>
      </c>
      <c r="AT155" s="139" t="s">
        <v>80</v>
      </c>
      <c r="AU155" s="139" t="s">
        <v>89</v>
      </c>
      <c r="AY155" s="131" t="s">
        <v>140</v>
      </c>
      <c r="BK155" s="140">
        <f>SUM(BK156:BK212)</f>
        <v>0</v>
      </c>
    </row>
    <row r="156" spans="1:65" s="2" customFormat="1" ht="24.15" customHeight="1">
      <c r="A156" s="32"/>
      <c r="B156" s="143"/>
      <c r="C156" s="144" t="s">
        <v>179</v>
      </c>
      <c r="D156" s="144" t="s">
        <v>142</v>
      </c>
      <c r="E156" s="145" t="s">
        <v>180</v>
      </c>
      <c r="F156" s="146" t="s">
        <v>181</v>
      </c>
      <c r="G156" s="147" t="s">
        <v>145</v>
      </c>
      <c r="H156" s="148">
        <v>2.83</v>
      </c>
      <c r="I156" s="149"/>
      <c r="J156" s="150">
        <f>ROUND(I156*H156,2)</f>
        <v>0</v>
      </c>
      <c r="K156" s="146" t="s">
        <v>159</v>
      </c>
      <c r="L156" s="33"/>
      <c r="M156" s="151" t="s">
        <v>1</v>
      </c>
      <c r="N156" s="152" t="s">
        <v>46</v>
      </c>
      <c r="O156" s="58"/>
      <c r="P156" s="153">
        <f>O156*H156</f>
        <v>0</v>
      </c>
      <c r="Q156" s="153">
        <v>0</v>
      </c>
      <c r="R156" s="153">
        <f>Q156*H156</f>
        <v>0</v>
      </c>
      <c r="S156" s="153">
        <v>0</v>
      </c>
      <c r="T156" s="154">
        <f>S156*H156</f>
        <v>0</v>
      </c>
      <c r="U156" s="32"/>
      <c r="V156" s="32"/>
      <c r="W156" s="32"/>
      <c r="X156" s="32"/>
      <c r="Y156" s="32"/>
      <c r="Z156" s="32"/>
      <c r="AA156" s="32"/>
      <c r="AB156" s="32"/>
      <c r="AC156" s="32"/>
      <c r="AD156" s="32"/>
      <c r="AE156" s="32"/>
      <c r="AR156" s="155" t="s">
        <v>147</v>
      </c>
      <c r="AT156" s="155" t="s">
        <v>142</v>
      </c>
      <c r="AU156" s="155" t="s">
        <v>91</v>
      </c>
      <c r="AY156" s="17" t="s">
        <v>140</v>
      </c>
      <c r="BE156" s="156">
        <f>IF(N156="základní",J156,0)</f>
        <v>0</v>
      </c>
      <c r="BF156" s="156">
        <f>IF(N156="snížená",J156,0)</f>
        <v>0</v>
      </c>
      <c r="BG156" s="156">
        <f>IF(N156="zákl. přenesená",J156,0)</f>
        <v>0</v>
      </c>
      <c r="BH156" s="156">
        <f>IF(N156="sníž. přenesená",J156,0)</f>
        <v>0</v>
      </c>
      <c r="BI156" s="156">
        <f>IF(N156="nulová",J156,0)</f>
        <v>0</v>
      </c>
      <c r="BJ156" s="17" t="s">
        <v>89</v>
      </c>
      <c r="BK156" s="156">
        <f>ROUND(I156*H156,2)</f>
        <v>0</v>
      </c>
      <c r="BL156" s="17" t="s">
        <v>147</v>
      </c>
      <c r="BM156" s="155" t="s">
        <v>182</v>
      </c>
    </row>
    <row r="157" spans="2:51" s="13" customFormat="1" ht="10.2">
      <c r="B157" s="163"/>
      <c r="D157" s="157" t="s">
        <v>153</v>
      </c>
      <c r="E157" s="164" t="s">
        <v>1</v>
      </c>
      <c r="F157" s="165" t="s">
        <v>109</v>
      </c>
      <c r="H157" s="164" t="s">
        <v>1</v>
      </c>
      <c r="I157" s="166"/>
      <c r="L157" s="163"/>
      <c r="M157" s="167"/>
      <c r="N157" s="168"/>
      <c r="O157" s="168"/>
      <c r="P157" s="168"/>
      <c r="Q157" s="168"/>
      <c r="R157" s="168"/>
      <c r="S157" s="168"/>
      <c r="T157" s="169"/>
      <c r="AT157" s="164" t="s">
        <v>153</v>
      </c>
      <c r="AU157" s="164" t="s">
        <v>91</v>
      </c>
      <c r="AV157" s="13" t="s">
        <v>89</v>
      </c>
      <c r="AW157" s="13" t="s">
        <v>36</v>
      </c>
      <c r="AX157" s="13" t="s">
        <v>81</v>
      </c>
      <c r="AY157" s="164" t="s">
        <v>140</v>
      </c>
    </row>
    <row r="158" spans="2:51" s="13" customFormat="1" ht="10.2">
      <c r="B158" s="163"/>
      <c r="D158" s="157" t="s">
        <v>153</v>
      </c>
      <c r="E158" s="164" t="s">
        <v>1</v>
      </c>
      <c r="F158" s="165" t="s">
        <v>183</v>
      </c>
      <c r="H158" s="164" t="s">
        <v>1</v>
      </c>
      <c r="I158" s="166"/>
      <c r="L158" s="163"/>
      <c r="M158" s="167"/>
      <c r="N158" s="168"/>
      <c r="O158" s="168"/>
      <c r="P158" s="168"/>
      <c r="Q158" s="168"/>
      <c r="R158" s="168"/>
      <c r="S158" s="168"/>
      <c r="T158" s="169"/>
      <c r="AT158" s="164" t="s">
        <v>153</v>
      </c>
      <c r="AU158" s="164" t="s">
        <v>91</v>
      </c>
      <c r="AV158" s="13" t="s">
        <v>89</v>
      </c>
      <c r="AW158" s="13" t="s">
        <v>36</v>
      </c>
      <c r="AX158" s="13" t="s">
        <v>81</v>
      </c>
      <c r="AY158" s="164" t="s">
        <v>140</v>
      </c>
    </row>
    <row r="159" spans="2:51" s="13" customFormat="1" ht="10.2">
      <c r="B159" s="163"/>
      <c r="D159" s="157" t="s">
        <v>153</v>
      </c>
      <c r="E159" s="164" t="s">
        <v>1</v>
      </c>
      <c r="F159" s="165" t="s">
        <v>184</v>
      </c>
      <c r="H159" s="164" t="s">
        <v>1</v>
      </c>
      <c r="I159" s="166"/>
      <c r="L159" s="163"/>
      <c r="M159" s="167"/>
      <c r="N159" s="168"/>
      <c r="O159" s="168"/>
      <c r="P159" s="168"/>
      <c r="Q159" s="168"/>
      <c r="R159" s="168"/>
      <c r="S159" s="168"/>
      <c r="T159" s="169"/>
      <c r="AT159" s="164" t="s">
        <v>153</v>
      </c>
      <c r="AU159" s="164" t="s">
        <v>91</v>
      </c>
      <c r="AV159" s="13" t="s">
        <v>89</v>
      </c>
      <c r="AW159" s="13" t="s">
        <v>36</v>
      </c>
      <c r="AX159" s="13" t="s">
        <v>81</v>
      </c>
      <c r="AY159" s="164" t="s">
        <v>140</v>
      </c>
    </row>
    <row r="160" spans="2:51" s="14" customFormat="1" ht="10.2">
      <c r="B160" s="170"/>
      <c r="D160" s="157" t="s">
        <v>153</v>
      </c>
      <c r="E160" s="171" t="s">
        <v>1</v>
      </c>
      <c r="F160" s="172" t="s">
        <v>185</v>
      </c>
      <c r="H160" s="173">
        <v>2.83</v>
      </c>
      <c r="I160" s="174"/>
      <c r="L160" s="170"/>
      <c r="M160" s="175"/>
      <c r="N160" s="176"/>
      <c r="O160" s="176"/>
      <c r="P160" s="176"/>
      <c r="Q160" s="176"/>
      <c r="R160" s="176"/>
      <c r="S160" s="176"/>
      <c r="T160" s="177"/>
      <c r="AT160" s="171" t="s">
        <v>153</v>
      </c>
      <c r="AU160" s="171" t="s">
        <v>91</v>
      </c>
      <c r="AV160" s="14" t="s">
        <v>91</v>
      </c>
      <c r="AW160" s="14" t="s">
        <v>36</v>
      </c>
      <c r="AX160" s="14" t="s">
        <v>81</v>
      </c>
      <c r="AY160" s="171" t="s">
        <v>140</v>
      </c>
    </row>
    <row r="161" spans="2:51" s="15" customFormat="1" ht="10.2">
      <c r="B161" s="178"/>
      <c r="D161" s="157" t="s">
        <v>153</v>
      </c>
      <c r="E161" s="179" t="s">
        <v>1</v>
      </c>
      <c r="F161" s="180" t="s">
        <v>156</v>
      </c>
      <c r="H161" s="181">
        <v>2.83</v>
      </c>
      <c r="I161" s="182"/>
      <c r="L161" s="178"/>
      <c r="M161" s="183"/>
      <c r="N161" s="184"/>
      <c r="O161" s="184"/>
      <c r="P161" s="184"/>
      <c r="Q161" s="184"/>
      <c r="R161" s="184"/>
      <c r="S161" s="184"/>
      <c r="T161" s="185"/>
      <c r="AT161" s="179" t="s">
        <v>153</v>
      </c>
      <c r="AU161" s="179" t="s">
        <v>91</v>
      </c>
      <c r="AV161" s="15" t="s">
        <v>147</v>
      </c>
      <c r="AW161" s="15" t="s">
        <v>36</v>
      </c>
      <c r="AX161" s="15" t="s">
        <v>89</v>
      </c>
      <c r="AY161" s="179" t="s">
        <v>140</v>
      </c>
    </row>
    <row r="162" spans="1:65" s="2" customFormat="1" ht="24.15" customHeight="1">
      <c r="A162" s="32"/>
      <c r="B162" s="143"/>
      <c r="C162" s="144" t="s">
        <v>186</v>
      </c>
      <c r="D162" s="144" t="s">
        <v>142</v>
      </c>
      <c r="E162" s="145" t="s">
        <v>187</v>
      </c>
      <c r="F162" s="146" t="s">
        <v>188</v>
      </c>
      <c r="G162" s="147" t="s">
        <v>145</v>
      </c>
      <c r="H162" s="148">
        <v>14.46</v>
      </c>
      <c r="I162" s="149"/>
      <c r="J162" s="150">
        <f>ROUND(I162*H162,2)</f>
        <v>0</v>
      </c>
      <c r="K162" s="146" t="s">
        <v>146</v>
      </c>
      <c r="L162" s="33"/>
      <c r="M162" s="151" t="s">
        <v>1</v>
      </c>
      <c r="N162" s="152" t="s">
        <v>46</v>
      </c>
      <c r="O162" s="58"/>
      <c r="P162" s="153">
        <f>O162*H162</f>
        <v>0</v>
      </c>
      <c r="Q162" s="153">
        <v>3.11388</v>
      </c>
      <c r="R162" s="153">
        <f>Q162*H162</f>
        <v>45.026704800000005</v>
      </c>
      <c r="S162" s="153">
        <v>0</v>
      </c>
      <c r="T162" s="154">
        <f>S162*H162</f>
        <v>0</v>
      </c>
      <c r="U162" s="32"/>
      <c r="V162" s="32"/>
      <c r="W162" s="32"/>
      <c r="X162" s="32"/>
      <c r="Y162" s="32"/>
      <c r="Z162" s="32"/>
      <c r="AA162" s="32"/>
      <c r="AB162" s="32"/>
      <c r="AC162" s="32"/>
      <c r="AD162" s="32"/>
      <c r="AE162" s="32"/>
      <c r="AR162" s="155" t="s">
        <v>147</v>
      </c>
      <c r="AT162" s="155" t="s">
        <v>142</v>
      </c>
      <c r="AU162" s="155" t="s">
        <v>91</v>
      </c>
      <c r="AY162" s="17" t="s">
        <v>140</v>
      </c>
      <c r="BE162" s="156">
        <f>IF(N162="základní",J162,0)</f>
        <v>0</v>
      </c>
      <c r="BF162" s="156">
        <f>IF(N162="snížená",J162,0)</f>
        <v>0</v>
      </c>
      <c r="BG162" s="156">
        <f>IF(N162="zákl. přenesená",J162,0)</f>
        <v>0</v>
      </c>
      <c r="BH162" s="156">
        <f>IF(N162="sníž. přenesená",J162,0)</f>
        <v>0</v>
      </c>
      <c r="BI162" s="156">
        <f>IF(N162="nulová",J162,0)</f>
        <v>0</v>
      </c>
      <c r="BJ162" s="17" t="s">
        <v>89</v>
      </c>
      <c r="BK162" s="156">
        <f>ROUND(I162*H162,2)</f>
        <v>0</v>
      </c>
      <c r="BL162" s="17" t="s">
        <v>147</v>
      </c>
      <c r="BM162" s="155" t="s">
        <v>189</v>
      </c>
    </row>
    <row r="163" spans="1:47" s="2" customFormat="1" ht="57.6">
      <c r="A163" s="32"/>
      <c r="B163" s="33"/>
      <c r="C163" s="32"/>
      <c r="D163" s="157" t="s">
        <v>149</v>
      </c>
      <c r="E163" s="32"/>
      <c r="F163" s="158" t="s">
        <v>190</v>
      </c>
      <c r="G163" s="32"/>
      <c r="H163" s="32"/>
      <c r="I163" s="159"/>
      <c r="J163" s="32"/>
      <c r="K163" s="32"/>
      <c r="L163" s="33"/>
      <c r="M163" s="160"/>
      <c r="N163" s="161"/>
      <c r="O163" s="58"/>
      <c r="P163" s="58"/>
      <c r="Q163" s="58"/>
      <c r="R163" s="58"/>
      <c r="S163" s="58"/>
      <c r="T163" s="59"/>
      <c r="U163" s="32"/>
      <c r="V163" s="32"/>
      <c r="W163" s="32"/>
      <c r="X163" s="32"/>
      <c r="Y163" s="32"/>
      <c r="Z163" s="32"/>
      <c r="AA163" s="32"/>
      <c r="AB163" s="32"/>
      <c r="AC163" s="32"/>
      <c r="AD163" s="32"/>
      <c r="AE163" s="32"/>
      <c r="AT163" s="17" t="s">
        <v>149</v>
      </c>
      <c r="AU163" s="17" t="s">
        <v>91</v>
      </c>
    </row>
    <row r="164" spans="1:47" s="2" customFormat="1" ht="57.6">
      <c r="A164" s="32"/>
      <c r="B164" s="33"/>
      <c r="C164" s="32"/>
      <c r="D164" s="157" t="s">
        <v>151</v>
      </c>
      <c r="E164" s="32"/>
      <c r="F164" s="162" t="s">
        <v>191</v>
      </c>
      <c r="G164" s="32"/>
      <c r="H164" s="32"/>
      <c r="I164" s="159"/>
      <c r="J164" s="32"/>
      <c r="K164" s="32"/>
      <c r="L164" s="33"/>
      <c r="M164" s="160"/>
      <c r="N164" s="161"/>
      <c r="O164" s="58"/>
      <c r="P164" s="58"/>
      <c r="Q164" s="58"/>
      <c r="R164" s="58"/>
      <c r="S164" s="58"/>
      <c r="T164" s="59"/>
      <c r="U164" s="32"/>
      <c r="V164" s="32"/>
      <c r="W164" s="32"/>
      <c r="X164" s="32"/>
      <c r="Y164" s="32"/>
      <c r="Z164" s="32"/>
      <c r="AA164" s="32"/>
      <c r="AB164" s="32"/>
      <c r="AC164" s="32"/>
      <c r="AD164" s="32"/>
      <c r="AE164" s="32"/>
      <c r="AT164" s="17" t="s">
        <v>151</v>
      </c>
      <c r="AU164" s="17" t="s">
        <v>91</v>
      </c>
    </row>
    <row r="165" spans="2:51" s="13" customFormat="1" ht="10.2">
      <c r="B165" s="163"/>
      <c r="D165" s="157" t="s">
        <v>153</v>
      </c>
      <c r="E165" s="164" t="s">
        <v>1</v>
      </c>
      <c r="F165" s="165" t="s">
        <v>109</v>
      </c>
      <c r="H165" s="164" t="s">
        <v>1</v>
      </c>
      <c r="I165" s="166"/>
      <c r="L165" s="163"/>
      <c r="M165" s="167"/>
      <c r="N165" s="168"/>
      <c r="O165" s="168"/>
      <c r="P165" s="168"/>
      <c r="Q165" s="168"/>
      <c r="R165" s="168"/>
      <c r="S165" s="168"/>
      <c r="T165" s="169"/>
      <c r="AT165" s="164" t="s">
        <v>153</v>
      </c>
      <c r="AU165" s="164" t="s">
        <v>91</v>
      </c>
      <c r="AV165" s="13" t="s">
        <v>89</v>
      </c>
      <c r="AW165" s="13" t="s">
        <v>36</v>
      </c>
      <c r="AX165" s="13" t="s">
        <v>81</v>
      </c>
      <c r="AY165" s="164" t="s">
        <v>140</v>
      </c>
    </row>
    <row r="166" spans="2:51" s="13" customFormat="1" ht="10.2">
      <c r="B166" s="163"/>
      <c r="D166" s="157" t="s">
        <v>153</v>
      </c>
      <c r="E166" s="164" t="s">
        <v>1</v>
      </c>
      <c r="F166" s="165" t="s">
        <v>183</v>
      </c>
      <c r="H166" s="164" t="s">
        <v>1</v>
      </c>
      <c r="I166" s="166"/>
      <c r="L166" s="163"/>
      <c r="M166" s="167"/>
      <c r="N166" s="168"/>
      <c r="O166" s="168"/>
      <c r="P166" s="168"/>
      <c r="Q166" s="168"/>
      <c r="R166" s="168"/>
      <c r="S166" s="168"/>
      <c r="T166" s="169"/>
      <c r="AT166" s="164" t="s">
        <v>153</v>
      </c>
      <c r="AU166" s="164" t="s">
        <v>91</v>
      </c>
      <c r="AV166" s="13" t="s">
        <v>89</v>
      </c>
      <c r="AW166" s="13" t="s">
        <v>36</v>
      </c>
      <c r="AX166" s="13" t="s">
        <v>81</v>
      </c>
      <c r="AY166" s="164" t="s">
        <v>140</v>
      </c>
    </row>
    <row r="167" spans="2:51" s="14" customFormat="1" ht="10.2">
      <c r="B167" s="170"/>
      <c r="D167" s="157" t="s">
        <v>153</v>
      </c>
      <c r="E167" s="171" t="s">
        <v>1</v>
      </c>
      <c r="F167" s="172" t="s">
        <v>192</v>
      </c>
      <c r="H167" s="173">
        <v>14.46</v>
      </c>
      <c r="I167" s="174"/>
      <c r="L167" s="170"/>
      <c r="M167" s="175"/>
      <c r="N167" s="176"/>
      <c r="O167" s="176"/>
      <c r="P167" s="176"/>
      <c r="Q167" s="176"/>
      <c r="R167" s="176"/>
      <c r="S167" s="176"/>
      <c r="T167" s="177"/>
      <c r="AT167" s="171" t="s">
        <v>153</v>
      </c>
      <c r="AU167" s="171" t="s">
        <v>91</v>
      </c>
      <c r="AV167" s="14" t="s">
        <v>91</v>
      </c>
      <c r="AW167" s="14" t="s">
        <v>36</v>
      </c>
      <c r="AX167" s="14" t="s">
        <v>81</v>
      </c>
      <c r="AY167" s="171" t="s">
        <v>140</v>
      </c>
    </row>
    <row r="168" spans="2:51" s="15" customFormat="1" ht="10.2">
      <c r="B168" s="178"/>
      <c r="D168" s="157" t="s">
        <v>153</v>
      </c>
      <c r="E168" s="179" t="s">
        <v>1</v>
      </c>
      <c r="F168" s="180" t="s">
        <v>156</v>
      </c>
      <c r="H168" s="181">
        <v>14.46</v>
      </c>
      <c r="I168" s="182"/>
      <c r="L168" s="178"/>
      <c r="M168" s="183"/>
      <c r="N168" s="184"/>
      <c r="O168" s="184"/>
      <c r="P168" s="184"/>
      <c r="Q168" s="184"/>
      <c r="R168" s="184"/>
      <c r="S168" s="184"/>
      <c r="T168" s="185"/>
      <c r="AT168" s="179" t="s">
        <v>153</v>
      </c>
      <c r="AU168" s="179" t="s">
        <v>91</v>
      </c>
      <c r="AV168" s="15" t="s">
        <v>147</v>
      </c>
      <c r="AW168" s="15" t="s">
        <v>36</v>
      </c>
      <c r="AX168" s="15" t="s">
        <v>89</v>
      </c>
      <c r="AY168" s="179" t="s">
        <v>140</v>
      </c>
    </row>
    <row r="169" spans="1:65" s="2" customFormat="1" ht="24.15" customHeight="1">
      <c r="A169" s="32"/>
      <c r="B169" s="143"/>
      <c r="C169" s="144" t="s">
        <v>193</v>
      </c>
      <c r="D169" s="144" t="s">
        <v>142</v>
      </c>
      <c r="E169" s="145" t="s">
        <v>194</v>
      </c>
      <c r="F169" s="146" t="s">
        <v>195</v>
      </c>
      <c r="G169" s="147" t="s">
        <v>145</v>
      </c>
      <c r="H169" s="148">
        <v>90.53</v>
      </c>
      <c r="I169" s="149"/>
      <c r="J169" s="150">
        <f>ROUND(I169*H169,2)</f>
        <v>0</v>
      </c>
      <c r="K169" s="146" t="s">
        <v>146</v>
      </c>
      <c r="L169" s="33"/>
      <c r="M169" s="151" t="s">
        <v>1</v>
      </c>
      <c r="N169" s="152" t="s">
        <v>46</v>
      </c>
      <c r="O169" s="58"/>
      <c r="P169" s="153">
        <f>O169*H169</f>
        <v>0</v>
      </c>
      <c r="Q169" s="153">
        <v>0</v>
      </c>
      <c r="R169" s="153">
        <f>Q169*H169</f>
        <v>0</v>
      </c>
      <c r="S169" s="153">
        <v>0</v>
      </c>
      <c r="T169" s="154">
        <f>S169*H169</f>
        <v>0</v>
      </c>
      <c r="U169" s="32"/>
      <c r="V169" s="32"/>
      <c r="W169" s="32"/>
      <c r="X169" s="32"/>
      <c r="Y169" s="32"/>
      <c r="Z169" s="32"/>
      <c r="AA169" s="32"/>
      <c r="AB169" s="32"/>
      <c r="AC169" s="32"/>
      <c r="AD169" s="32"/>
      <c r="AE169" s="32"/>
      <c r="AR169" s="155" t="s">
        <v>147</v>
      </c>
      <c r="AT169" s="155" t="s">
        <v>142</v>
      </c>
      <c r="AU169" s="155" t="s">
        <v>91</v>
      </c>
      <c r="AY169" s="17" t="s">
        <v>140</v>
      </c>
      <c r="BE169" s="156">
        <f>IF(N169="základní",J169,0)</f>
        <v>0</v>
      </c>
      <c r="BF169" s="156">
        <f>IF(N169="snížená",J169,0)</f>
        <v>0</v>
      </c>
      <c r="BG169" s="156">
        <f>IF(N169="zákl. přenesená",J169,0)</f>
        <v>0</v>
      </c>
      <c r="BH169" s="156">
        <f>IF(N169="sníž. přenesená",J169,0)</f>
        <v>0</v>
      </c>
      <c r="BI169" s="156">
        <f>IF(N169="nulová",J169,0)</f>
        <v>0</v>
      </c>
      <c r="BJ169" s="17" t="s">
        <v>89</v>
      </c>
      <c r="BK169" s="156">
        <f>ROUND(I169*H169,2)</f>
        <v>0</v>
      </c>
      <c r="BL169" s="17" t="s">
        <v>147</v>
      </c>
      <c r="BM169" s="155" t="s">
        <v>196</v>
      </c>
    </row>
    <row r="170" spans="1:47" s="2" customFormat="1" ht="48">
      <c r="A170" s="32"/>
      <c r="B170" s="33"/>
      <c r="C170" s="32"/>
      <c r="D170" s="157" t="s">
        <v>149</v>
      </c>
      <c r="E170" s="32"/>
      <c r="F170" s="158" t="s">
        <v>197</v>
      </c>
      <c r="G170" s="32"/>
      <c r="H170" s="32"/>
      <c r="I170" s="159"/>
      <c r="J170" s="32"/>
      <c r="K170" s="32"/>
      <c r="L170" s="33"/>
      <c r="M170" s="160"/>
      <c r="N170" s="161"/>
      <c r="O170" s="58"/>
      <c r="P170" s="58"/>
      <c r="Q170" s="58"/>
      <c r="R170" s="58"/>
      <c r="S170" s="58"/>
      <c r="T170" s="59"/>
      <c r="U170" s="32"/>
      <c r="V170" s="32"/>
      <c r="W170" s="32"/>
      <c r="X170" s="32"/>
      <c r="Y170" s="32"/>
      <c r="Z170" s="32"/>
      <c r="AA170" s="32"/>
      <c r="AB170" s="32"/>
      <c r="AC170" s="32"/>
      <c r="AD170" s="32"/>
      <c r="AE170" s="32"/>
      <c r="AT170" s="17" t="s">
        <v>149</v>
      </c>
      <c r="AU170" s="17" t="s">
        <v>91</v>
      </c>
    </row>
    <row r="171" spans="1:47" s="2" customFormat="1" ht="307.2">
      <c r="A171" s="32"/>
      <c r="B171" s="33"/>
      <c r="C171" s="32"/>
      <c r="D171" s="157" t="s">
        <v>151</v>
      </c>
      <c r="E171" s="32"/>
      <c r="F171" s="162" t="s">
        <v>198</v>
      </c>
      <c r="G171" s="32"/>
      <c r="H171" s="32"/>
      <c r="I171" s="159"/>
      <c r="J171" s="32"/>
      <c r="K171" s="32"/>
      <c r="L171" s="33"/>
      <c r="M171" s="160"/>
      <c r="N171" s="161"/>
      <c r="O171" s="58"/>
      <c r="P171" s="58"/>
      <c r="Q171" s="58"/>
      <c r="R171" s="58"/>
      <c r="S171" s="58"/>
      <c r="T171" s="59"/>
      <c r="U171" s="32"/>
      <c r="V171" s="32"/>
      <c r="W171" s="32"/>
      <c r="X171" s="32"/>
      <c r="Y171" s="32"/>
      <c r="Z171" s="32"/>
      <c r="AA171" s="32"/>
      <c r="AB171" s="32"/>
      <c r="AC171" s="32"/>
      <c r="AD171" s="32"/>
      <c r="AE171" s="32"/>
      <c r="AT171" s="17" t="s">
        <v>151</v>
      </c>
      <c r="AU171" s="17" t="s">
        <v>91</v>
      </c>
    </row>
    <row r="172" spans="2:51" s="13" customFormat="1" ht="10.2">
      <c r="B172" s="163"/>
      <c r="D172" s="157" t="s">
        <v>153</v>
      </c>
      <c r="E172" s="164" t="s">
        <v>1</v>
      </c>
      <c r="F172" s="165" t="s">
        <v>109</v>
      </c>
      <c r="H172" s="164" t="s">
        <v>1</v>
      </c>
      <c r="I172" s="166"/>
      <c r="L172" s="163"/>
      <c r="M172" s="167"/>
      <c r="N172" s="168"/>
      <c r="O172" s="168"/>
      <c r="P172" s="168"/>
      <c r="Q172" s="168"/>
      <c r="R172" s="168"/>
      <c r="S172" s="168"/>
      <c r="T172" s="169"/>
      <c r="AT172" s="164" t="s">
        <v>153</v>
      </c>
      <c r="AU172" s="164" t="s">
        <v>91</v>
      </c>
      <c r="AV172" s="13" t="s">
        <v>89</v>
      </c>
      <c r="AW172" s="13" t="s">
        <v>36</v>
      </c>
      <c r="AX172" s="13" t="s">
        <v>81</v>
      </c>
      <c r="AY172" s="164" t="s">
        <v>140</v>
      </c>
    </row>
    <row r="173" spans="2:51" s="13" customFormat="1" ht="10.2">
      <c r="B173" s="163"/>
      <c r="D173" s="157" t="s">
        <v>153</v>
      </c>
      <c r="E173" s="164" t="s">
        <v>1</v>
      </c>
      <c r="F173" s="165" t="s">
        <v>183</v>
      </c>
      <c r="H173" s="164" t="s">
        <v>1</v>
      </c>
      <c r="I173" s="166"/>
      <c r="L173" s="163"/>
      <c r="M173" s="167"/>
      <c r="N173" s="168"/>
      <c r="O173" s="168"/>
      <c r="P173" s="168"/>
      <c r="Q173" s="168"/>
      <c r="R173" s="168"/>
      <c r="S173" s="168"/>
      <c r="T173" s="169"/>
      <c r="AT173" s="164" t="s">
        <v>153</v>
      </c>
      <c r="AU173" s="164" t="s">
        <v>91</v>
      </c>
      <c r="AV173" s="13" t="s">
        <v>89</v>
      </c>
      <c r="AW173" s="13" t="s">
        <v>36</v>
      </c>
      <c r="AX173" s="13" t="s">
        <v>81</v>
      </c>
      <c r="AY173" s="164" t="s">
        <v>140</v>
      </c>
    </row>
    <row r="174" spans="2:51" s="13" customFormat="1" ht="10.2">
      <c r="B174" s="163"/>
      <c r="D174" s="157" t="s">
        <v>153</v>
      </c>
      <c r="E174" s="164" t="s">
        <v>1</v>
      </c>
      <c r="F174" s="165" t="s">
        <v>199</v>
      </c>
      <c r="H174" s="164" t="s">
        <v>1</v>
      </c>
      <c r="I174" s="166"/>
      <c r="L174" s="163"/>
      <c r="M174" s="167"/>
      <c r="N174" s="168"/>
      <c r="O174" s="168"/>
      <c r="P174" s="168"/>
      <c r="Q174" s="168"/>
      <c r="R174" s="168"/>
      <c r="S174" s="168"/>
      <c r="T174" s="169"/>
      <c r="AT174" s="164" t="s">
        <v>153</v>
      </c>
      <c r="AU174" s="164" t="s">
        <v>91</v>
      </c>
      <c r="AV174" s="13" t="s">
        <v>89</v>
      </c>
      <c r="AW174" s="13" t="s">
        <v>36</v>
      </c>
      <c r="AX174" s="13" t="s">
        <v>81</v>
      </c>
      <c r="AY174" s="164" t="s">
        <v>140</v>
      </c>
    </row>
    <row r="175" spans="2:51" s="14" customFormat="1" ht="10.2">
      <c r="B175" s="170"/>
      <c r="D175" s="157" t="s">
        <v>153</v>
      </c>
      <c r="E175" s="171" t="s">
        <v>1</v>
      </c>
      <c r="F175" s="172" t="s">
        <v>200</v>
      </c>
      <c r="H175" s="173">
        <v>19.34</v>
      </c>
      <c r="I175" s="174"/>
      <c r="L175" s="170"/>
      <c r="M175" s="175"/>
      <c r="N175" s="176"/>
      <c r="O175" s="176"/>
      <c r="P175" s="176"/>
      <c r="Q175" s="176"/>
      <c r="R175" s="176"/>
      <c r="S175" s="176"/>
      <c r="T175" s="177"/>
      <c r="AT175" s="171" t="s">
        <v>153</v>
      </c>
      <c r="AU175" s="171" t="s">
        <v>91</v>
      </c>
      <c r="AV175" s="14" t="s">
        <v>91</v>
      </c>
      <c r="AW175" s="14" t="s">
        <v>36</v>
      </c>
      <c r="AX175" s="14" t="s">
        <v>81</v>
      </c>
      <c r="AY175" s="171" t="s">
        <v>140</v>
      </c>
    </row>
    <row r="176" spans="2:51" s="13" customFormat="1" ht="10.2">
      <c r="B176" s="163"/>
      <c r="D176" s="157" t="s">
        <v>153</v>
      </c>
      <c r="E176" s="164" t="s">
        <v>1</v>
      </c>
      <c r="F176" s="165" t="s">
        <v>201</v>
      </c>
      <c r="H176" s="164" t="s">
        <v>1</v>
      </c>
      <c r="I176" s="166"/>
      <c r="L176" s="163"/>
      <c r="M176" s="167"/>
      <c r="N176" s="168"/>
      <c r="O176" s="168"/>
      <c r="P176" s="168"/>
      <c r="Q176" s="168"/>
      <c r="R176" s="168"/>
      <c r="S176" s="168"/>
      <c r="T176" s="169"/>
      <c r="AT176" s="164" t="s">
        <v>153</v>
      </c>
      <c r="AU176" s="164" t="s">
        <v>91</v>
      </c>
      <c r="AV176" s="13" t="s">
        <v>89</v>
      </c>
      <c r="AW176" s="13" t="s">
        <v>36</v>
      </c>
      <c r="AX176" s="13" t="s">
        <v>81</v>
      </c>
      <c r="AY176" s="164" t="s">
        <v>140</v>
      </c>
    </row>
    <row r="177" spans="2:51" s="14" customFormat="1" ht="10.2">
      <c r="B177" s="170"/>
      <c r="D177" s="157" t="s">
        <v>153</v>
      </c>
      <c r="E177" s="171" t="s">
        <v>1</v>
      </c>
      <c r="F177" s="172" t="s">
        <v>202</v>
      </c>
      <c r="H177" s="173">
        <v>50.44</v>
      </c>
      <c r="I177" s="174"/>
      <c r="L177" s="170"/>
      <c r="M177" s="175"/>
      <c r="N177" s="176"/>
      <c r="O177" s="176"/>
      <c r="P177" s="176"/>
      <c r="Q177" s="176"/>
      <c r="R177" s="176"/>
      <c r="S177" s="176"/>
      <c r="T177" s="177"/>
      <c r="AT177" s="171" t="s">
        <v>153</v>
      </c>
      <c r="AU177" s="171" t="s">
        <v>91</v>
      </c>
      <c r="AV177" s="14" t="s">
        <v>91</v>
      </c>
      <c r="AW177" s="14" t="s">
        <v>36</v>
      </c>
      <c r="AX177" s="14" t="s">
        <v>81</v>
      </c>
      <c r="AY177" s="171" t="s">
        <v>140</v>
      </c>
    </row>
    <row r="178" spans="2:51" s="13" customFormat="1" ht="10.2">
      <c r="B178" s="163"/>
      <c r="D178" s="157" t="s">
        <v>153</v>
      </c>
      <c r="E178" s="164" t="s">
        <v>1</v>
      </c>
      <c r="F178" s="165" t="s">
        <v>203</v>
      </c>
      <c r="H178" s="164" t="s">
        <v>1</v>
      </c>
      <c r="I178" s="166"/>
      <c r="L178" s="163"/>
      <c r="M178" s="167"/>
      <c r="N178" s="168"/>
      <c r="O178" s="168"/>
      <c r="P178" s="168"/>
      <c r="Q178" s="168"/>
      <c r="R178" s="168"/>
      <c r="S178" s="168"/>
      <c r="T178" s="169"/>
      <c r="AT178" s="164" t="s">
        <v>153</v>
      </c>
      <c r="AU178" s="164" t="s">
        <v>91</v>
      </c>
      <c r="AV178" s="13" t="s">
        <v>89</v>
      </c>
      <c r="AW178" s="13" t="s">
        <v>36</v>
      </c>
      <c r="AX178" s="13" t="s">
        <v>81</v>
      </c>
      <c r="AY178" s="164" t="s">
        <v>140</v>
      </c>
    </row>
    <row r="179" spans="2:51" s="14" customFormat="1" ht="10.2">
      <c r="B179" s="170"/>
      <c r="D179" s="157" t="s">
        <v>153</v>
      </c>
      <c r="E179" s="171" t="s">
        <v>1</v>
      </c>
      <c r="F179" s="172" t="s">
        <v>204</v>
      </c>
      <c r="H179" s="173">
        <v>6.65</v>
      </c>
      <c r="I179" s="174"/>
      <c r="L179" s="170"/>
      <c r="M179" s="175"/>
      <c r="N179" s="176"/>
      <c r="O179" s="176"/>
      <c r="P179" s="176"/>
      <c r="Q179" s="176"/>
      <c r="R179" s="176"/>
      <c r="S179" s="176"/>
      <c r="T179" s="177"/>
      <c r="AT179" s="171" t="s">
        <v>153</v>
      </c>
      <c r="AU179" s="171" t="s">
        <v>91</v>
      </c>
      <c r="AV179" s="14" t="s">
        <v>91</v>
      </c>
      <c r="AW179" s="14" t="s">
        <v>36</v>
      </c>
      <c r="AX179" s="14" t="s">
        <v>81</v>
      </c>
      <c r="AY179" s="171" t="s">
        <v>140</v>
      </c>
    </row>
    <row r="180" spans="2:51" s="13" customFormat="1" ht="10.2">
      <c r="B180" s="163"/>
      <c r="D180" s="157" t="s">
        <v>153</v>
      </c>
      <c r="E180" s="164" t="s">
        <v>1</v>
      </c>
      <c r="F180" s="165" t="s">
        <v>205</v>
      </c>
      <c r="H180" s="164" t="s">
        <v>1</v>
      </c>
      <c r="I180" s="166"/>
      <c r="L180" s="163"/>
      <c r="M180" s="167"/>
      <c r="N180" s="168"/>
      <c r="O180" s="168"/>
      <c r="P180" s="168"/>
      <c r="Q180" s="168"/>
      <c r="R180" s="168"/>
      <c r="S180" s="168"/>
      <c r="T180" s="169"/>
      <c r="AT180" s="164" t="s">
        <v>153</v>
      </c>
      <c r="AU180" s="164" t="s">
        <v>91</v>
      </c>
      <c r="AV180" s="13" t="s">
        <v>89</v>
      </c>
      <c r="AW180" s="13" t="s">
        <v>36</v>
      </c>
      <c r="AX180" s="13" t="s">
        <v>81</v>
      </c>
      <c r="AY180" s="164" t="s">
        <v>140</v>
      </c>
    </row>
    <row r="181" spans="2:51" s="14" customFormat="1" ht="10.2">
      <c r="B181" s="170"/>
      <c r="D181" s="157" t="s">
        <v>153</v>
      </c>
      <c r="E181" s="171" t="s">
        <v>1</v>
      </c>
      <c r="F181" s="172" t="s">
        <v>206</v>
      </c>
      <c r="H181" s="173">
        <v>14.1</v>
      </c>
      <c r="I181" s="174"/>
      <c r="L181" s="170"/>
      <c r="M181" s="175"/>
      <c r="N181" s="176"/>
      <c r="O181" s="176"/>
      <c r="P181" s="176"/>
      <c r="Q181" s="176"/>
      <c r="R181" s="176"/>
      <c r="S181" s="176"/>
      <c r="T181" s="177"/>
      <c r="AT181" s="171" t="s">
        <v>153</v>
      </c>
      <c r="AU181" s="171" t="s">
        <v>91</v>
      </c>
      <c r="AV181" s="14" t="s">
        <v>91</v>
      </c>
      <c r="AW181" s="14" t="s">
        <v>36</v>
      </c>
      <c r="AX181" s="14" t="s">
        <v>81</v>
      </c>
      <c r="AY181" s="171" t="s">
        <v>140</v>
      </c>
    </row>
    <row r="182" spans="2:51" s="15" customFormat="1" ht="10.2">
      <c r="B182" s="178"/>
      <c r="D182" s="157" t="s">
        <v>153</v>
      </c>
      <c r="E182" s="179" t="s">
        <v>1</v>
      </c>
      <c r="F182" s="180" t="s">
        <v>156</v>
      </c>
      <c r="H182" s="181">
        <v>90.53</v>
      </c>
      <c r="I182" s="182"/>
      <c r="L182" s="178"/>
      <c r="M182" s="183"/>
      <c r="N182" s="184"/>
      <c r="O182" s="184"/>
      <c r="P182" s="184"/>
      <c r="Q182" s="184"/>
      <c r="R182" s="184"/>
      <c r="S182" s="184"/>
      <c r="T182" s="185"/>
      <c r="AT182" s="179" t="s">
        <v>153</v>
      </c>
      <c r="AU182" s="179" t="s">
        <v>91</v>
      </c>
      <c r="AV182" s="15" t="s">
        <v>147</v>
      </c>
      <c r="AW182" s="15" t="s">
        <v>36</v>
      </c>
      <c r="AX182" s="15" t="s">
        <v>89</v>
      </c>
      <c r="AY182" s="179" t="s">
        <v>140</v>
      </c>
    </row>
    <row r="183" spans="1:65" s="2" customFormat="1" ht="14.4" customHeight="1">
      <c r="A183" s="32"/>
      <c r="B183" s="143"/>
      <c r="C183" s="144" t="s">
        <v>207</v>
      </c>
      <c r="D183" s="144" t="s">
        <v>142</v>
      </c>
      <c r="E183" s="145" t="s">
        <v>208</v>
      </c>
      <c r="F183" s="146" t="s">
        <v>209</v>
      </c>
      <c r="G183" s="147" t="s">
        <v>210</v>
      </c>
      <c r="H183" s="148">
        <v>99.32</v>
      </c>
      <c r="I183" s="149"/>
      <c r="J183" s="150">
        <f>ROUND(I183*H183,2)</f>
        <v>0</v>
      </c>
      <c r="K183" s="146" t="s">
        <v>146</v>
      </c>
      <c r="L183" s="33"/>
      <c r="M183" s="151" t="s">
        <v>1</v>
      </c>
      <c r="N183" s="152" t="s">
        <v>46</v>
      </c>
      <c r="O183" s="58"/>
      <c r="P183" s="153">
        <f>O183*H183</f>
        <v>0</v>
      </c>
      <c r="Q183" s="153">
        <v>0.00726</v>
      </c>
      <c r="R183" s="153">
        <f>Q183*H183</f>
        <v>0.7210631999999999</v>
      </c>
      <c r="S183" s="153">
        <v>0</v>
      </c>
      <c r="T183" s="154">
        <f>S183*H183</f>
        <v>0</v>
      </c>
      <c r="U183" s="32"/>
      <c r="V183" s="32"/>
      <c r="W183" s="32"/>
      <c r="X183" s="32"/>
      <c r="Y183" s="32"/>
      <c r="Z183" s="32"/>
      <c r="AA183" s="32"/>
      <c r="AB183" s="32"/>
      <c r="AC183" s="32"/>
      <c r="AD183" s="32"/>
      <c r="AE183" s="32"/>
      <c r="AR183" s="155" t="s">
        <v>147</v>
      </c>
      <c r="AT183" s="155" t="s">
        <v>142</v>
      </c>
      <c r="AU183" s="155" t="s">
        <v>91</v>
      </c>
      <c r="AY183" s="17" t="s">
        <v>140</v>
      </c>
      <c r="BE183" s="156">
        <f>IF(N183="základní",J183,0)</f>
        <v>0</v>
      </c>
      <c r="BF183" s="156">
        <f>IF(N183="snížená",J183,0)</f>
        <v>0</v>
      </c>
      <c r="BG183" s="156">
        <f>IF(N183="zákl. přenesená",J183,0)</f>
        <v>0</v>
      </c>
      <c r="BH183" s="156">
        <f>IF(N183="sníž. přenesená",J183,0)</f>
        <v>0</v>
      </c>
      <c r="BI183" s="156">
        <f>IF(N183="nulová",J183,0)</f>
        <v>0</v>
      </c>
      <c r="BJ183" s="17" t="s">
        <v>89</v>
      </c>
      <c r="BK183" s="156">
        <f>ROUND(I183*H183,2)</f>
        <v>0</v>
      </c>
      <c r="BL183" s="17" t="s">
        <v>147</v>
      </c>
      <c r="BM183" s="155" t="s">
        <v>211</v>
      </c>
    </row>
    <row r="184" spans="1:47" s="2" customFormat="1" ht="48">
      <c r="A184" s="32"/>
      <c r="B184" s="33"/>
      <c r="C184" s="32"/>
      <c r="D184" s="157" t="s">
        <v>149</v>
      </c>
      <c r="E184" s="32"/>
      <c r="F184" s="158" t="s">
        <v>212</v>
      </c>
      <c r="G184" s="32"/>
      <c r="H184" s="32"/>
      <c r="I184" s="159"/>
      <c r="J184" s="32"/>
      <c r="K184" s="32"/>
      <c r="L184" s="33"/>
      <c r="M184" s="160"/>
      <c r="N184" s="161"/>
      <c r="O184" s="58"/>
      <c r="P184" s="58"/>
      <c r="Q184" s="58"/>
      <c r="R184" s="58"/>
      <c r="S184" s="58"/>
      <c r="T184" s="59"/>
      <c r="U184" s="32"/>
      <c r="V184" s="32"/>
      <c r="W184" s="32"/>
      <c r="X184" s="32"/>
      <c r="Y184" s="32"/>
      <c r="Z184" s="32"/>
      <c r="AA184" s="32"/>
      <c r="AB184" s="32"/>
      <c r="AC184" s="32"/>
      <c r="AD184" s="32"/>
      <c r="AE184" s="32"/>
      <c r="AT184" s="17" t="s">
        <v>149</v>
      </c>
      <c r="AU184" s="17" t="s">
        <v>91</v>
      </c>
    </row>
    <row r="185" spans="1:47" s="2" customFormat="1" ht="220.8">
      <c r="A185" s="32"/>
      <c r="B185" s="33"/>
      <c r="C185" s="32"/>
      <c r="D185" s="157" t="s">
        <v>151</v>
      </c>
      <c r="E185" s="32"/>
      <c r="F185" s="162" t="s">
        <v>213</v>
      </c>
      <c r="G185" s="32"/>
      <c r="H185" s="32"/>
      <c r="I185" s="159"/>
      <c r="J185" s="32"/>
      <c r="K185" s="32"/>
      <c r="L185" s="33"/>
      <c r="M185" s="160"/>
      <c r="N185" s="161"/>
      <c r="O185" s="58"/>
      <c r="P185" s="58"/>
      <c r="Q185" s="58"/>
      <c r="R185" s="58"/>
      <c r="S185" s="58"/>
      <c r="T185" s="59"/>
      <c r="U185" s="32"/>
      <c r="V185" s="32"/>
      <c r="W185" s="32"/>
      <c r="X185" s="32"/>
      <c r="Y185" s="32"/>
      <c r="Z185" s="32"/>
      <c r="AA185" s="32"/>
      <c r="AB185" s="32"/>
      <c r="AC185" s="32"/>
      <c r="AD185" s="32"/>
      <c r="AE185" s="32"/>
      <c r="AT185" s="17" t="s">
        <v>151</v>
      </c>
      <c r="AU185" s="17" t="s">
        <v>91</v>
      </c>
    </row>
    <row r="186" spans="2:51" s="13" customFormat="1" ht="10.2">
      <c r="B186" s="163"/>
      <c r="D186" s="157" t="s">
        <v>153</v>
      </c>
      <c r="E186" s="164" t="s">
        <v>1</v>
      </c>
      <c r="F186" s="165" t="s">
        <v>109</v>
      </c>
      <c r="H186" s="164" t="s">
        <v>1</v>
      </c>
      <c r="I186" s="166"/>
      <c r="L186" s="163"/>
      <c r="M186" s="167"/>
      <c r="N186" s="168"/>
      <c r="O186" s="168"/>
      <c r="P186" s="168"/>
      <c r="Q186" s="168"/>
      <c r="R186" s="168"/>
      <c r="S186" s="168"/>
      <c r="T186" s="169"/>
      <c r="AT186" s="164" t="s">
        <v>153</v>
      </c>
      <c r="AU186" s="164" t="s">
        <v>91</v>
      </c>
      <c r="AV186" s="13" t="s">
        <v>89</v>
      </c>
      <c r="AW186" s="13" t="s">
        <v>36</v>
      </c>
      <c r="AX186" s="13" t="s">
        <v>81</v>
      </c>
      <c r="AY186" s="164" t="s">
        <v>140</v>
      </c>
    </row>
    <row r="187" spans="2:51" s="13" customFormat="1" ht="10.2">
      <c r="B187" s="163"/>
      <c r="D187" s="157" t="s">
        <v>153</v>
      </c>
      <c r="E187" s="164" t="s">
        <v>1</v>
      </c>
      <c r="F187" s="165" t="s">
        <v>183</v>
      </c>
      <c r="H187" s="164" t="s">
        <v>1</v>
      </c>
      <c r="I187" s="166"/>
      <c r="L187" s="163"/>
      <c r="M187" s="167"/>
      <c r="N187" s="168"/>
      <c r="O187" s="168"/>
      <c r="P187" s="168"/>
      <c r="Q187" s="168"/>
      <c r="R187" s="168"/>
      <c r="S187" s="168"/>
      <c r="T187" s="169"/>
      <c r="AT187" s="164" t="s">
        <v>153</v>
      </c>
      <c r="AU187" s="164" t="s">
        <v>91</v>
      </c>
      <c r="AV187" s="13" t="s">
        <v>89</v>
      </c>
      <c r="AW187" s="13" t="s">
        <v>36</v>
      </c>
      <c r="AX187" s="13" t="s">
        <v>81</v>
      </c>
      <c r="AY187" s="164" t="s">
        <v>140</v>
      </c>
    </row>
    <row r="188" spans="2:51" s="14" customFormat="1" ht="10.2">
      <c r="B188" s="170"/>
      <c r="D188" s="157" t="s">
        <v>153</v>
      </c>
      <c r="E188" s="171" t="s">
        <v>1</v>
      </c>
      <c r="F188" s="172" t="s">
        <v>214</v>
      </c>
      <c r="H188" s="173">
        <v>54.04</v>
      </c>
      <c r="I188" s="174"/>
      <c r="L188" s="170"/>
      <c r="M188" s="175"/>
      <c r="N188" s="176"/>
      <c r="O188" s="176"/>
      <c r="P188" s="176"/>
      <c r="Q188" s="176"/>
      <c r="R188" s="176"/>
      <c r="S188" s="176"/>
      <c r="T188" s="177"/>
      <c r="AT188" s="171" t="s">
        <v>153</v>
      </c>
      <c r="AU188" s="171" t="s">
        <v>91</v>
      </c>
      <c r="AV188" s="14" t="s">
        <v>91</v>
      </c>
      <c r="AW188" s="14" t="s">
        <v>36</v>
      </c>
      <c r="AX188" s="14" t="s">
        <v>81</v>
      </c>
      <c r="AY188" s="171" t="s">
        <v>140</v>
      </c>
    </row>
    <row r="189" spans="2:51" s="14" customFormat="1" ht="10.2">
      <c r="B189" s="170"/>
      <c r="D189" s="157" t="s">
        <v>153</v>
      </c>
      <c r="E189" s="171" t="s">
        <v>1</v>
      </c>
      <c r="F189" s="172" t="s">
        <v>215</v>
      </c>
      <c r="H189" s="173">
        <v>45.28</v>
      </c>
      <c r="I189" s="174"/>
      <c r="L189" s="170"/>
      <c r="M189" s="175"/>
      <c r="N189" s="176"/>
      <c r="O189" s="176"/>
      <c r="P189" s="176"/>
      <c r="Q189" s="176"/>
      <c r="R189" s="176"/>
      <c r="S189" s="176"/>
      <c r="T189" s="177"/>
      <c r="AT189" s="171" t="s">
        <v>153</v>
      </c>
      <c r="AU189" s="171" t="s">
        <v>91</v>
      </c>
      <c r="AV189" s="14" t="s">
        <v>91</v>
      </c>
      <c r="AW189" s="14" t="s">
        <v>36</v>
      </c>
      <c r="AX189" s="14" t="s">
        <v>81</v>
      </c>
      <c r="AY189" s="171" t="s">
        <v>140</v>
      </c>
    </row>
    <row r="190" spans="2:51" s="15" customFormat="1" ht="10.2">
      <c r="B190" s="178"/>
      <c r="D190" s="157" t="s">
        <v>153</v>
      </c>
      <c r="E190" s="179" t="s">
        <v>1</v>
      </c>
      <c r="F190" s="180" t="s">
        <v>156</v>
      </c>
      <c r="H190" s="181">
        <v>99.32</v>
      </c>
      <c r="I190" s="182"/>
      <c r="L190" s="178"/>
      <c r="M190" s="183"/>
      <c r="N190" s="184"/>
      <c r="O190" s="184"/>
      <c r="P190" s="184"/>
      <c r="Q190" s="184"/>
      <c r="R190" s="184"/>
      <c r="S190" s="184"/>
      <c r="T190" s="185"/>
      <c r="AT190" s="179" t="s">
        <v>153</v>
      </c>
      <c r="AU190" s="179" t="s">
        <v>91</v>
      </c>
      <c r="AV190" s="15" t="s">
        <v>147</v>
      </c>
      <c r="AW190" s="15" t="s">
        <v>36</v>
      </c>
      <c r="AX190" s="15" t="s">
        <v>89</v>
      </c>
      <c r="AY190" s="179" t="s">
        <v>140</v>
      </c>
    </row>
    <row r="191" spans="1:65" s="2" customFormat="1" ht="14.4" customHeight="1">
      <c r="A191" s="32"/>
      <c r="B191" s="143"/>
      <c r="C191" s="144" t="s">
        <v>216</v>
      </c>
      <c r="D191" s="144" t="s">
        <v>142</v>
      </c>
      <c r="E191" s="145" t="s">
        <v>217</v>
      </c>
      <c r="F191" s="146" t="s">
        <v>218</v>
      </c>
      <c r="G191" s="147" t="s">
        <v>210</v>
      </c>
      <c r="H191" s="148">
        <v>99.32</v>
      </c>
      <c r="I191" s="149"/>
      <c r="J191" s="150">
        <f>ROUND(I191*H191,2)</f>
        <v>0</v>
      </c>
      <c r="K191" s="146" t="s">
        <v>146</v>
      </c>
      <c r="L191" s="33"/>
      <c r="M191" s="151" t="s">
        <v>1</v>
      </c>
      <c r="N191" s="152" t="s">
        <v>46</v>
      </c>
      <c r="O191" s="58"/>
      <c r="P191" s="153">
        <f>O191*H191</f>
        <v>0</v>
      </c>
      <c r="Q191" s="153">
        <v>0.00086</v>
      </c>
      <c r="R191" s="153">
        <f>Q191*H191</f>
        <v>0.0854152</v>
      </c>
      <c r="S191" s="153">
        <v>0</v>
      </c>
      <c r="T191" s="154">
        <f>S191*H191</f>
        <v>0</v>
      </c>
      <c r="U191" s="32"/>
      <c r="V191" s="32"/>
      <c r="W191" s="32"/>
      <c r="X191" s="32"/>
      <c r="Y191" s="32"/>
      <c r="Z191" s="32"/>
      <c r="AA191" s="32"/>
      <c r="AB191" s="32"/>
      <c r="AC191" s="32"/>
      <c r="AD191" s="32"/>
      <c r="AE191" s="32"/>
      <c r="AR191" s="155" t="s">
        <v>147</v>
      </c>
      <c r="AT191" s="155" t="s">
        <v>142</v>
      </c>
      <c r="AU191" s="155" t="s">
        <v>91</v>
      </c>
      <c r="AY191" s="17" t="s">
        <v>140</v>
      </c>
      <c r="BE191" s="156">
        <f>IF(N191="základní",J191,0)</f>
        <v>0</v>
      </c>
      <c r="BF191" s="156">
        <f>IF(N191="snížená",J191,0)</f>
        <v>0</v>
      </c>
      <c r="BG191" s="156">
        <f>IF(N191="zákl. přenesená",J191,0)</f>
        <v>0</v>
      </c>
      <c r="BH191" s="156">
        <f>IF(N191="sníž. přenesená",J191,0)</f>
        <v>0</v>
      </c>
      <c r="BI191" s="156">
        <f>IF(N191="nulová",J191,0)</f>
        <v>0</v>
      </c>
      <c r="BJ191" s="17" t="s">
        <v>89</v>
      </c>
      <c r="BK191" s="156">
        <f>ROUND(I191*H191,2)</f>
        <v>0</v>
      </c>
      <c r="BL191" s="17" t="s">
        <v>147</v>
      </c>
      <c r="BM191" s="155" t="s">
        <v>219</v>
      </c>
    </row>
    <row r="192" spans="1:47" s="2" customFormat="1" ht="48">
      <c r="A192" s="32"/>
      <c r="B192" s="33"/>
      <c r="C192" s="32"/>
      <c r="D192" s="157" t="s">
        <v>149</v>
      </c>
      <c r="E192" s="32"/>
      <c r="F192" s="158" t="s">
        <v>220</v>
      </c>
      <c r="G192" s="32"/>
      <c r="H192" s="32"/>
      <c r="I192" s="159"/>
      <c r="J192" s="32"/>
      <c r="K192" s="32"/>
      <c r="L192" s="33"/>
      <c r="M192" s="160"/>
      <c r="N192" s="161"/>
      <c r="O192" s="58"/>
      <c r="P192" s="58"/>
      <c r="Q192" s="58"/>
      <c r="R192" s="58"/>
      <c r="S192" s="58"/>
      <c r="T192" s="59"/>
      <c r="U192" s="32"/>
      <c r="V192" s="32"/>
      <c r="W192" s="32"/>
      <c r="X192" s="32"/>
      <c r="Y192" s="32"/>
      <c r="Z192" s="32"/>
      <c r="AA192" s="32"/>
      <c r="AB192" s="32"/>
      <c r="AC192" s="32"/>
      <c r="AD192" s="32"/>
      <c r="AE192" s="32"/>
      <c r="AT192" s="17" t="s">
        <v>149</v>
      </c>
      <c r="AU192" s="17" t="s">
        <v>91</v>
      </c>
    </row>
    <row r="193" spans="1:47" s="2" customFormat="1" ht="220.8">
      <c r="A193" s="32"/>
      <c r="B193" s="33"/>
      <c r="C193" s="32"/>
      <c r="D193" s="157" t="s">
        <v>151</v>
      </c>
      <c r="E193" s="32"/>
      <c r="F193" s="162" t="s">
        <v>213</v>
      </c>
      <c r="G193" s="32"/>
      <c r="H193" s="32"/>
      <c r="I193" s="159"/>
      <c r="J193" s="32"/>
      <c r="K193" s="32"/>
      <c r="L193" s="33"/>
      <c r="M193" s="160"/>
      <c r="N193" s="161"/>
      <c r="O193" s="58"/>
      <c r="P193" s="58"/>
      <c r="Q193" s="58"/>
      <c r="R193" s="58"/>
      <c r="S193" s="58"/>
      <c r="T193" s="59"/>
      <c r="U193" s="32"/>
      <c r="V193" s="32"/>
      <c r="W193" s="32"/>
      <c r="X193" s="32"/>
      <c r="Y193" s="32"/>
      <c r="Z193" s="32"/>
      <c r="AA193" s="32"/>
      <c r="AB193" s="32"/>
      <c r="AC193" s="32"/>
      <c r="AD193" s="32"/>
      <c r="AE193" s="32"/>
      <c r="AT193" s="17" t="s">
        <v>151</v>
      </c>
      <c r="AU193" s="17" t="s">
        <v>91</v>
      </c>
    </row>
    <row r="194" spans="1:65" s="2" customFormat="1" ht="24.15" customHeight="1">
      <c r="A194" s="32"/>
      <c r="B194" s="143"/>
      <c r="C194" s="144" t="s">
        <v>221</v>
      </c>
      <c r="D194" s="144" t="s">
        <v>142</v>
      </c>
      <c r="E194" s="145" t="s">
        <v>222</v>
      </c>
      <c r="F194" s="146" t="s">
        <v>223</v>
      </c>
      <c r="G194" s="147" t="s">
        <v>224</v>
      </c>
      <c r="H194" s="148">
        <v>4.527</v>
      </c>
      <c r="I194" s="149"/>
      <c r="J194" s="150">
        <f>ROUND(I194*H194,2)</f>
        <v>0</v>
      </c>
      <c r="K194" s="146" t="s">
        <v>146</v>
      </c>
      <c r="L194" s="33"/>
      <c r="M194" s="151" t="s">
        <v>1</v>
      </c>
      <c r="N194" s="152" t="s">
        <v>46</v>
      </c>
      <c r="O194" s="58"/>
      <c r="P194" s="153">
        <f>O194*H194</f>
        <v>0</v>
      </c>
      <c r="Q194" s="153">
        <v>1.09528</v>
      </c>
      <c r="R194" s="153">
        <f>Q194*H194</f>
        <v>4.9583325600000006</v>
      </c>
      <c r="S194" s="153">
        <v>0</v>
      </c>
      <c r="T194" s="154">
        <f>S194*H194</f>
        <v>0</v>
      </c>
      <c r="U194" s="32"/>
      <c r="V194" s="32"/>
      <c r="W194" s="32"/>
      <c r="X194" s="32"/>
      <c r="Y194" s="32"/>
      <c r="Z194" s="32"/>
      <c r="AA194" s="32"/>
      <c r="AB194" s="32"/>
      <c r="AC194" s="32"/>
      <c r="AD194" s="32"/>
      <c r="AE194" s="32"/>
      <c r="AR194" s="155" t="s">
        <v>147</v>
      </c>
      <c r="AT194" s="155" t="s">
        <v>142</v>
      </c>
      <c r="AU194" s="155" t="s">
        <v>91</v>
      </c>
      <c r="AY194" s="17" t="s">
        <v>140</v>
      </c>
      <c r="BE194" s="156">
        <f>IF(N194="základní",J194,0)</f>
        <v>0</v>
      </c>
      <c r="BF194" s="156">
        <f>IF(N194="snížená",J194,0)</f>
        <v>0</v>
      </c>
      <c r="BG194" s="156">
        <f>IF(N194="zákl. přenesená",J194,0)</f>
        <v>0</v>
      </c>
      <c r="BH194" s="156">
        <f>IF(N194="sníž. přenesená",J194,0)</f>
        <v>0</v>
      </c>
      <c r="BI194" s="156">
        <f>IF(N194="nulová",J194,0)</f>
        <v>0</v>
      </c>
      <c r="BJ194" s="17" t="s">
        <v>89</v>
      </c>
      <c r="BK194" s="156">
        <f>ROUND(I194*H194,2)</f>
        <v>0</v>
      </c>
      <c r="BL194" s="17" t="s">
        <v>147</v>
      </c>
      <c r="BM194" s="155" t="s">
        <v>225</v>
      </c>
    </row>
    <row r="195" spans="1:47" s="2" customFormat="1" ht="48">
      <c r="A195" s="32"/>
      <c r="B195" s="33"/>
      <c r="C195" s="32"/>
      <c r="D195" s="157" t="s">
        <v>149</v>
      </c>
      <c r="E195" s="32"/>
      <c r="F195" s="158" t="s">
        <v>226</v>
      </c>
      <c r="G195" s="32"/>
      <c r="H195" s="32"/>
      <c r="I195" s="159"/>
      <c r="J195" s="32"/>
      <c r="K195" s="32"/>
      <c r="L195" s="33"/>
      <c r="M195" s="160"/>
      <c r="N195" s="161"/>
      <c r="O195" s="58"/>
      <c r="P195" s="58"/>
      <c r="Q195" s="58"/>
      <c r="R195" s="58"/>
      <c r="S195" s="58"/>
      <c r="T195" s="59"/>
      <c r="U195" s="32"/>
      <c r="V195" s="32"/>
      <c r="W195" s="32"/>
      <c r="X195" s="32"/>
      <c r="Y195" s="32"/>
      <c r="Z195" s="32"/>
      <c r="AA195" s="32"/>
      <c r="AB195" s="32"/>
      <c r="AC195" s="32"/>
      <c r="AD195" s="32"/>
      <c r="AE195" s="32"/>
      <c r="AT195" s="17" t="s">
        <v>149</v>
      </c>
      <c r="AU195" s="17" t="s">
        <v>91</v>
      </c>
    </row>
    <row r="196" spans="1:47" s="2" customFormat="1" ht="115.2">
      <c r="A196" s="32"/>
      <c r="B196" s="33"/>
      <c r="C196" s="32"/>
      <c r="D196" s="157" t="s">
        <v>151</v>
      </c>
      <c r="E196" s="32"/>
      <c r="F196" s="162" t="s">
        <v>227</v>
      </c>
      <c r="G196" s="32"/>
      <c r="H196" s="32"/>
      <c r="I196" s="159"/>
      <c r="J196" s="32"/>
      <c r="K196" s="32"/>
      <c r="L196" s="33"/>
      <c r="M196" s="160"/>
      <c r="N196" s="161"/>
      <c r="O196" s="58"/>
      <c r="P196" s="58"/>
      <c r="Q196" s="58"/>
      <c r="R196" s="58"/>
      <c r="S196" s="58"/>
      <c r="T196" s="59"/>
      <c r="U196" s="32"/>
      <c r="V196" s="32"/>
      <c r="W196" s="32"/>
      <c r="X196" s="32"/>
      <c r="Y196" s="32"/>
      <c r="Z196" s="32"/>
      <c r="AA196" s="32"/>
      <c r="AB196" s="32"/>
      <c r="AC196" s="32"/>
      <c r="AD196" s="32"/>
      <c r="AE196" s="32"/>
      <c r="AT196" s="17" t="s">
        <v>151</v>
      </c>
      <c r="AU196" s="17" t="s">
        <v>91</v>
      </c>
    </row>
    <row r="197" spans="2:51" s="13" customFormat="1" ht="10.2">
      <c r="B197" s="163"/>
      <c r="D197" s="157" t="s">
        <v>153</v>
      </c>
      <c r="E197" s="164" t="s">
        <v>1</v>
      </c>
      <c r="F197" s="165" t="s">
        <v>109</v>
      </c>
      <c r="H197" s="164" t="s">
        <v>1</v>
      </c>
      <c r="I197" s="166"/>
      <c r="L197" s="163"/>
      <c r="M197" s="167"/>
      <c r="N197" s="168"/>
      <c r="O197" s="168"/>
      <c r="P197" s="168"/>
      <c r="Q197" s="168"/>
      <c r="R197" s="168"/>
      <c r="S197" s="168"/>
      <c r="T197" s="169"/>
      <c r="AT197" s="164" t="s">
        <v>153</v>
      </c>
      <c r="AU197" s="164" t="s">
        <v>91</v>
      </c>
      <c r="AV197" s="13" t="s">
        <v>89</v>
      </c>
      <c r="AW197" s="13" t="s">
        <v>36</v>
      </c>
      <c r="AX197" s="13" t="s">
        <v>81</v>
      </c>
      <c r="AY197" s="164" t="s">
        <v>140</v>
      </c>
    </row>
    <row r="198" spans="2:51" s="13" customFormat="1" ht="10.2">
      <c r="B198" s="163"/>
      <c r="D198" s="157" t="s">
        <v>153</v>
      </c>
      <c r="E198" s="164" t="s">
        <v>1</v>
      </c>
      <c r="F198" s="165" t="s">
        <v>183</v>
      </c>
      <c r="H198" s="164" t="s">
        <v>1</v>
      </c>
      <c r="I198" s="166"/>
      <c r="L198" s="163"/>
      <c r="M198" s="167"/>
      <c r="N198" s="168"/>
      <c r="O198" s="168"/>
      <c r="P198" s="168"/>
      <c r="Q198" s="168"/>
      <c r="R198" s="168"/>
      <c r="S198" s="168"/>
      <c r="T198" s="169"/>
      <c r="AT198" s="164" t="s">
        <v>153</v>
      </c>
      <c r="AU198" s="164" t="s">
        <v>91</v>
      </c>
      <c r="AV198" s="13" t="s">
        <v>89</v>
      </c>
      <c r="AW198" s="13" t="s">
        <v>36</v>
      </c>
      <c r="AX198" s="13" t="s">
        <v>81</v>
      </c>
      <c r="AY198" s="164" t="s">
        <v>140</v>
      </c>
    </row>
    <row r="199" spans="2:51" s="13" customFormat="1" ht="10.2">
      <c r="B199" s="163"/>
      <c r="D199" s="157" t="s">
        <v>153</v>
      </c>
      <c r="E199" s="164" t="s">
        <v>1</v>
      </c>
      <c r="F199" s="165" t="s">
        <v>228</v>
      </c>
      <c r="H199" s="164" t="s">
        <v>1</v>
      </c>
      <c r="I199" s="166"/>
      <c r="L199" s="163"/>
      <c r="M199" s="167"/>
      <c r="N199" s="168"/>
      <c r="O199" s="168"/>
      <c r="P199" s="168"/>
      <c r="Q199" s="168"/>
      <c r="R199" s="168"/>
      <c r="S199" s="168"/>
      <c r="T199" s="169"/>
      <c r="AT199" s="164" t="s">
        <v>153</v>
      </c>
      <c r="AU199" s="164" t="s">
        <v>91</v>
      </c>
      <c r="AV199" s="13" t="s">
        <v>89</v>
      </c>
      <c r="AW199" s="13" t="s">
        <v>36</v>
      </c>
      <c r="AX199" s="13" t="s">
        <v>81</v>
      </c>
      <c r="AY199" s="164" t="s">
        <v>140</v>
      </c>
    </row>
    <row r="200" spans="2:51" s="14" customFormat="1" ht="10.2">
      <c r="B200" s="170"/>
      <c r="D200" s="157" t="s">
        <v>153</v>
      </c>
      <c r="E200" s="171" t="s">
        <v>1</v>
      </c>
      <c r="F200" s="172" t="s">
        <v>229</v>
      </c>
      <c r="H200" s="173">
        <v>4.527</v>
      </c>
      <c r="I200" s="174"/>
      <c r="L200" s="170"/>
      <c r="M200" s="175"/>
      <c r="N200" s="176"/>
      <c r="O200" s="176"/>
      <c r="P200" s="176"/>
      <c r="Q200" s="176"/>
      <c r="R200" s="176"/>
      <c r="S200" s="176"/>
      <c r="T200" s="177"/>
      <c r="AT200" s="171" t="s">
        <v>153</v>
      </c>
      <c r="AU200" s="171" t="s">
        <v>91</v>
      </c>
      <c r="AV200" s="14" t="s">
        <v>91</v>
      </c>
      <c r="AW200" s="14" t="s">
        <v>36</v>
      </c>
      <c r="AX200" s="14" t="s">
        <v>81</v>
      </c>
      <c r="AY200" s="171" t="s">
        <v>140</v>
      </c>
    </row>
    <row r="201" spans="2:51" s="15" customFormat="1" ht="10.2">
      <c r="B201" s="178"/>
      <c r="D201" s="157" t="s">
        <v>153</v>
      </c>
      <c r="E201" s="179" t="s">
        <v>1</v>
      </c>
      <c r="F201" s="180" t="s">
        <v>156</v>
      </c>
      <c r="H201" s="181">
        <v>4.527</v>
      </c>
      <c r="I201" s="182"/>
      <c r="L201" s="178"/>
      <c r="M201" s="183"/>
      <c r="N201" s="184"/>
      <c r="O201" s="184"/>
      <c r="P201" s="184"/>
      <c r="Q201" s="184"/>
      <c r="R201" s="184"/>
      <c r="S201" s="184"/>
      <c r="T201" s="185"/>
      <c r="AT201" s="179" t="s">
        <v>153</v>
      </c>
      <c r="AU201" s="179" t="s">
        <v>91</v>
      </c>
      <c r="AV201" s="15" t="s">
        <v>147</v>
      </c>
      <c r="AW201" s="15" t="s">
        <v>36</v>
      </c>
      <c r="AX201" s="15" t="s">
        <v>89</v>
      </c>
      <c r="AY201" s="179" t="s">
        <v>140</v>
      </c>
    </row>
    <row r="202" spans="1:65" s="2" customFormat="1" ht="24.15" customHeight="1">
      <c r="A202" s="32"/>
      <c r="B202" s="143"/>
      <c r="C202" s="144" t="s">
        <v>230</v>
      </c>
      <c r="D202" s="144" t="s">
        <v>142</v>
      </c>
      <c r="E202" s="145" t="s">
        <v>231</v>
      </c>
      <c r="F202" s="146" t="s">
        <v>232</v>
      </c>
      <c r="G202" s="147" t="s">
        <v>224</v>
      </c>
      <c r="H202" s="148">
        <v>2.626</v>
      </c>
      <c r="I202" s="149"/>
      <c r="J202" s="150">
        <f>ROUND(I202*H202,2)</f>
        <v>0</v>
      </c>
      <c r="K202" s="146" t="s">
        <v>146</v>
      </c>
      <c r="L202" s="33"/>
      <c r="M202" s="151" t="s">
        <v>1</v>
      </c>
      <c r="N202" s="152" t="s">
        <v>46</v>
      </c>
      <c r="O202" s="58"/>
      <c r="P202" s="153">
        <f>O202*H202</f>
        <v>0</v>
      </c>
      <c r="Q202" s="153">
        <v>1.03955</v>
      </c>
      <c r="R202" s="153">
        <f>Q202*H202</f>
        <v>2.7298582999999996</v>
      </c>
      <c r="S202" s="153">
        <v>0</v>
      </c>
      <c r="T202" s="154">
        <f>S202*H202</f>
        <v>0</v>
      </c>
      <c r="U202" s="32"/>
      <c r="V202" s="32"/>
      <c r="W202" s="32"/>
      <c r="X202" s="32"/>
      <c r="Y202" s="32"/>
      <c r="Z202" s="32"/>
      <c r="AA202" s="32"/>
      <c r="AB202" s="32"/>
      <c r="AC202" s="32"/>
      <c r="AD202" s="32"/>
      <c r="AE202" s="32"/>
      <c r="AR202" s="155" t="s">
        <v>147</v>
      </c>
      <c r="AT202" s="155" t="s">
        <v>142</v>
      </c>
      <c r="AU202" s="155" t="s">
        <v>91</v>
      </c>
      <c r="AY202" s="17" t="s">
        <v>140</v>
      </c>
      <c r="BE202" s="156">
        <f>IF(N202="základní",J202,0)</f>
        <v>0</v>
      </c>
      <c r="BF202" s="156">
        <f>IF(N202="snížená",J202,0)</f>
        <v>0</v>
      </c>
      <c r="BG202" s="156">
        <f>IF(N202="zákl. přenesená",J202,0)</f>
        <v>0</v>
      </c>
      <c r="BH202" s="156">
        <f>IF(N202="sníž. přenesená",J202,0)</f>
        <v>0</v>
      </c>
      <c r="BI202" s="156">
        <f>IF(N202="nulová",J202,0)</f>
        <v>0</v>
      </c>
      <c r="BJ202" s="17" t="s">
        <v>89</v>
      </c>
      <c r="BK202" s="156">
        <f>ROUND(I202*H202,2)</f>
        <v>0</v>
      </c>
      <c r="BL202" s="17" t="s">
        <v>147</v>
      </c>
      <c r="BM202" s="155" t="s">
        <v>233</v>
      </c>
    </row>
    <row r="203" spans="1:47" s="2" customFormat="1" ht="48">
      <c r="A203" s="32"/>
      <c r="B203" s="33"/>
      <c r="C203" s="32"/>
      <c r="D203" s="157" t="s">
        <v>149</v>
      </c>
      <c r="E203" s="32"/>
      <c r="F203" s="158" t="s">
        <v>234</v>
      </c>
      <c r="G203" s="32"/>
      <c r="H203" s="32"/>
      <c r="I203" s="159"/>
      <c r="J203" s="32"/>
      <c r="K203" s="32"/>
      <c r="L203" s="33"/>
      <c r="M203" s="160"/>
      <c r="N203" s="161"/>
      <c r="O203" s="58"/>
      <c r="P203" s="58"/>
      <c r="Q203" s="58"/>
      <c r="R203" s="58"/>
      <c r="S203" s="58"/>
      <c r="T203" s="59"/>
      <c r="U203" s="32"/>
      <c r="V203" s="32"/>
      <c r="W203" s="32"/>
      <c r="X203" s="32"/>
      <c r="Y203" s="32"/>
      <c r="Z203" s="32"/>
      <c r="AA203" s="32"/>
      <c r="AB203" s="32"/>
      <c r="AC203" s="32"/>
      <c r="AD203" s="32"/>
      <c r="AE203" s="32"/>
      <c r="AT203" s="17" t="s">
        <v>149</v>
      </c>
      <c r="AU203" s="17" t="s">
        <v>91</v>
      </c>
    </row>
    <row r="204" spans="1:47" s="2" customFormat="1" ht="115.2">
      <c r="A204" s="32"/>
      <c r="B204" s="33"/>
      <c r="C204" s="32"/>
      <c r="D204" s="157" t="s">
        <v>151</v>
      </c>
      <c r="E204" s="32"/>
      <c r="F204" s="162" t="s">
        <v>227</v>
      </c>
      <c r="G204" s="32"/>
      <c r="H204" s="32"/>
      <c r="I204" s="159"/>
      <c r="J204" s="32"/>
      <c r="K204" s="32"/>
      <c r="L204" s="33"/>
      <c r="M204" s="160"/>
      <c r="N204" s="161"/>
      <c r="O204" s="58"/>
      <c r="P204" s="58"/>
      <c r="Q204" s="58"/>
      <c r="R204" s="58"/>
      <c r="S204" s="58"/>
      <c r="T204" s="59"/>
      <c r="U204" s="32"/>
      <c r="V204" s="32"/>
      <c r="W204" s="32"/>
      <c r="X204" s="32"/>
      <c r="Y204" s="32"/>
      <c r="Z204" s="32"/>
      <c r="AA204" s="32"/>
      <c r="AB204" s="32"/>
      <c r="AC204" s="32"/>
      <c r="AD204" s="32"/>
      <c r="AE204" s="32"/>
      <c r="AT204" s="17" t="s">
        <v>151</v>
      </c>
      <c r="AU204" s="17" t="s">
        <v>91</v>
      </c>
    </row>
    <row r="205" spans="2:51" s="13" customFormat="1" ht="10.2">
      <c r="B205" s="163"/>
      <c r="D205" s="157" t="s">
        <v>153</v>
      </c>
      <c r="E205" s="164" t="s">
        <v>1</v>
      </c>
      <c r="F205" s="165" t="s">
        <v>109</v>
      </c>
      <c r="H205" s="164" t="s">
        <v>1</v>
      </c>
      <c r="I205" s="166"/>
      <c r="L205" s="163"/>
      <c r="M205" s="167"/>
      <c r="N205" s="168"/>
      <c r="O205" s="168"/>
      <c r="P205" s="168"/>
      <c r="Q205" s="168"/>
      <c r="R205" s="168"/>
      <c r="S205" s="168"/>
      <c r="T205" s="169"/>
      <c r="AT205" s="164" t="s">
        <v>153</v>
      </c>
      <c r="AU205" s="164" t="s">
        <v>91</v>
      </c>
      <c r="AV205" s="13" t="s">
        <v>89</v>
      </c>
      <c r="AW205" s="13" t="s">
        <v>36</v>
      </c>
      <c r="AX205" s="13" t="s">
        <v>81</v>
      </c>
      <c r="AY205" s="164" t="s">
        <v>140</v>
      </c>
    </row>
    <row r="206" spans="2:51" s="13" customFormat="1" ht="10.2">
      <c r="B206" s="163"/>
      <c r="D206" s="157" t="s">
        <v>153</v>
      </c>
      <c r="E206" s="164" t="s">
        <v>1</v>
      </c>
      <c r="F206" s="165" t="s">
        <v>183</v>
      </c>
      <c r="H206" s="164" t="s">
        <v>1</v>
      </c>
      <c r="I206" s="166"/>
      <c r="L206" s="163"/>
      <c r="M206" s="167"/>
      <c r="N206" s="168"/>
      <c r="O206" s="168"/>
      <c r="P206" s="168"/>
      <c r="Q206" s="168"/>
      <c r="R206" s="168"/>
      <c r="S206" s="168"/>
      <c r="T206" s="169"/>
      <c r="AT206" s="164" t="s">
        <v>153</v>
      </c>
      <c r="AU206" s="164" t="s">
        <v>91</v>
      </c>
      <c r="AV206" s="13" t="s">
        <v>89</v>
      </c>
      <c r="AW206" s="13" t="s">
        <v>36</v>
      </c>
      <c r="AX206" s="13" t="s">
        <v>81</v>
      </c>
      <c r="AY206" s="164" t="s">
        <v>140</v>
      </c>
    </row>
    <row r="207" spans="2:51" s="13" customFormat="1" ht="10.2">
      <c r="B207" s="163"/>
      <c r="D207" s="157" t="s">
        <v>153</v>
      </c>
      <c r="E207" s="164" t="s">
        <v>1</v>
      </c>
      <c r="F207" s="165" t="s">
        <v>235</v>
      </c>
      <c r="H207" s="164" t="s">
        <v>1</v>
      </c>
      <c r="I207" s="166"/>
      <c r="L207" s="163"/>
      <c r="M207" s="167"/>
      <c r="N207" s="168"/>
      <c r="O207" s="168"/>
      <c r="P207" s="168"/>
      <c r="Q207" s="168"/>
      <c r="R207" s="168"/>
      <c r="S207" s="168"/>
      <c r="T207" s="169"/>
      <c r="AT207" s="164" t="s">
        <v>153</v>
      </c>
      <c r="AU207" s="164" t="s">
        <v>91</v>
      </c>
      <c r="AV207" s="13" t="s">
        <v>89</v>
      </c>
      <c r="AW207" s="13" t="s">
        <v>36</v>
      </c>
      <c r="AX207" s="13" t="s">
        <v>81</v>
      </c>
      <c r="AY207" s="164" t="s">
        <v>140</v>
      </c>
    </row>
    <row r="208" spans="2:51" s="14" customFormat="1" ht="20.4">
      <c r="B208" s="170"/>
      <c r="D208" s="157" t="s">
        <v>153</v>
      </c>
      <c r="E208" s="171" t="s">
        <v>1</v>
      </c>
      <c r="F208" s="172" t="s">
        <v>236</v>
      </c>
      <c r="H208" s="173">
        <v>1.604</v>
      </c>
      <c r="I208" s="174"/>
      <c r="L208" s="170"/>
      <c r="M208" s="175"/>
      <c r="N208" s="176"/>
      <c r="O208" s="176"/>
      <c r="P208" s="176"/>
      <c r="Q208" s="176"/>
      <c r="R208" s="176"/>
      <c r="S208" s="176"/>
      <c r="T208" s="177"/>
      <c r="AT208" s="171" t="s">
        <v>153</v>
      </c>
      <c r="AU208" s="171" t="s">
        <v>91</v>
      </c>
      <c r="AV208" s="14" t="s">
        <v>91</v>
      </c>
      <c r="AW208" s="14" t="s">
        <v>36</v>
      </c>
      <c r="AX208" s="14" t="s">
        <v>81</v>
      </c>
      <c r="AY208" s="171" t="s">
        <v>140</v>
      </c>
    </row>
    <row r="209" spans="2:51" s="13" customFormat="1" ht="10.2">
      <c r="B209" s="163"/>
      <c r="D209" s="157" t="s">
        <v>153</v>
      </c>
      <c r="E209" s="164" t="s">
        <v>1</v>
      </c>
      <c r="F209" s="165" t="s">
        <v>237</v>
      </c>
      <c r="H209" s="164" t="s">
        <v>1</v>
      </c>
      <c r="I209" s="166"/>
      <c r="L209" s="163"/>
      <c r="M209" s="167"/>
      <c r="N209" s="168"/>
      <c r="O209" s="168"/>
      <c r="P209" s="168"/>
      <c r="Q209" s="168"/>
      <c r="R209" s="168"/>
      <c r="S209" s="168"/>
      <c r="T209" s="169"/>
      <c r="AT209" s="164" t="s">
        <v>153</v>
      </c>
      <c r="AU209" s="164" t="s">
        <v>91</v>
      </c>
      <c r="AV209" s="13" t="s">
        <v>89</v>
      </c>
      <c r="AW209" s="13" t="s">
        <v>36</v>
      </c>
      <c r="AX209" s="13" t="s">
        <v>81</v>
      </c>
      <c r="AY209" s="164" t="s">
        <v>140</v>
      </c>
    </row>
    <row r="210" spans="2:51" s="13" customFormat="1" ht="10.2">
      <c r="B210" s="163"/>
      <c r="D210" s="157" t="s">
        <v>153</v>
      </c>
      <c r="E210" s="164" t="s">
        <v>1</v>
      </c>
      <c r="F210" s="165" t="s">
        <v>235</v>
      </c>
      <c r="H210" s="164" t="s">
        <v>1</v>
      </c>
      <c r="I210" s="166"/>
      <c r="L210" s="163"/>
      <c r="M210" s="167"/>
      <c r="N210" s="168"/>
      <c r="O210" s="168"/>
      <c r="P210" s="168"/>
      <c r="Q210" s="168"/>
      <c r="R210" s="168"/>
      <c r="S210" s="168"/>
      <c r="T210" s="169"/>
      <c r="AT210" s="164" t="s">
        <v>153</v>
      </c>
      <c r="AU210" s="164" t="s">
        <v>91</v>
      </c>
      <c r="AV210" s="13" t="s">
        <v>89</v>
      </c>
      <c r="AW210" s="13" t="s">
        <v>36</v>
      </c>
      <c r="AX210" s="13" t="s">
        <v>81</v>
      </c>
      <c r="AY210" s="164" t="s">
        <v>140</v>
      </c>
    </row>
    <row r="211" spans="2:51" s="14" customFormat="1" ht="20.4">
      <c r="B211" s="170"/>
      <c r="D211" s="157" t="s">
        <v>153</v>
      </c>
      <c r="E211" s="171" t="s">
        <v>1</v>
      </c>
      <c r="F211" s="172" t="s">
        <v>238</v>
      </c>
      <c r="H211" s="173">
        <v>1.022</v>
      </c>
      <c r="I211" s="174"/>
      <c r="L211" s="170"/>
      <c r="M211" s="175"/>
      <c r="N211" s="176"/>
      <c r="O211" s="176"/>
      <c r="P211" s="176"/>
      <c r="Q211" s="176"/>
      <c r="R211" s="176"/>
      <c r="S211" s="176"/>
      <c r="T211" s="177"/>
      <c r="AT211" s="171" t="s">
        <v>153</v>
      </c>
      <c r="AU211" s="171" t="s">
        <v>91</v>
      </c>
      <c r="AV211" s="14" t="s">
        <v>91</v>
      </c>
      <c r="AW211" s="14" t="s">
        <v>36</v>
      </c>
      <c r="AX211" s="14" t="s">
        <v>81</v>
      </c>
      <c r="AY211" s="171" t="s">
        <v>140</v>
      </c>
    </row>
    <row r="212" spans="2:51" s="15" customFormat="1" ht="10.2">
      <c r="B212" s="178"/>
      <c r="D212" s="157" t="s">
        <v>153</v>
      </c>
      <c r="E212" s="179" t="s">
        <v>1</v>
      </c>
      <c r="F212" s="180" t="s">
        <v>156</v>
      </c>
      <c r="H212" s="181">
        <v>2.6260000000000003</v>
      </c>
      <c r="I212" s="182"/>
      <c r="L212" s="178"/>
      <c r="M212" s="183"/>
      <c r="N212" s="184"/>
      <c r="O212" s="184"/>
      <c r="P212" s="184"/>
      <c r="Q212" s="184"/>
      <c r="R212" s="184"/>
      <c r="S212" s="184"/>
      <c r="T212" s="185"/>
      <c r="AT212" s="179" t="s">
        <v>153</v>
      </c>
      <c r="AU212" s="179" t="s">
        <v>91</v>
      </c>
      <c r="AV212" s="15" t="s">
        <v>147</v>
      </c>
      <c r="AW212" s="15" t="s">
        <v>36</v>
      </c>
      <c r="AX212" s="15" t="s">
        <v>89</v>
      </c>
      <c r="AY212" s="179" t="s">
        <v>140</v>
      </c>
    </row>
    <row r="213" spans="2:63" s="12" customFormat="1" ht="22.8" customHeight="1">
      <c r="B213" s="130"/>
      <c r="D213" s="131" t="s">
        <v>80</v>
      </c>
      <c r="E213" s="141" t="s">
        <v>147</v>
      </c>
      <c r="F213" s="141" t="s">
        <v>239</v>
      </c>
      <c r="I213" s="133"/>
      <c r="J213" s="142">
        <f>BK213</f>
        <v>0</v>
      </c>
      <c r="L213" s="130"/>
      <c r="M213" s="135"/>
      <c r="N213" s="136"/>
      <c r="O213" s="136"/>
      <c r="P213" s="137">
        <f>SUM(P214:P236)</f>
        <v>0</v>
      </c>
      <c r="Q213" s="136"/>
      <c r="R213" s="137">
        <f>SUM(R214:R236)</f>
        <v>20.603424</v>
      </c>
      <c r="S213" s="136"/>
      <c r="T213" s="138">
        <f>SUM(T214:T236)</f>
        <v>0</v>
      </c>
      <c r="AR213" s="131" t="s">
        <v>89</v>
      </c>
      <c r="AT213" s="139" t="s">
        <v>80</v>
      </c>
      <c r="AU213" s="139" t="s">
        <v>89</v>
      </c>
      <c r="AY213" s="131" t="s">
        <v>140</v>
      </c>
      <c r="BK213" s="140">
        <f>SUM(BK214:BK236)</f>
        <v>0</v>
      </c>
    </row>
    <row r="214" spans="1:65" s="2" customFormat="1" ht="24.15" customHeight="1">
      <c r="A214" s="32"/>
      <c r="B214" s="143"/>
      <c r="C214" s="144" t="s">
        <v>240</v>
      </c>
      <c r="D214" s="144" t="s">
        <v>142</v>
      </c>
      <c r="E214" s="145" t="s">
        <v>241</v>
      </c>
      <c r="F214" s="146" t="s">
        <v>242</v>
      </c>
      <c r="G214" s="147" t="s">
        <v>210</v>
      </c>
      <c r="H214" s="148">
        <v>47.1</v>
      </c>
      <c r="I214" s="149"/>
      <c r="J214" s="150">
        <f>ROUND(I214*H214,2)</f>
        <v>0</v>
      </c>
      <c r="K214" s="146" t="s">
        <v>159</v>
      </c>
      <c r="L214" s="33"/>
      <c r="M214" s="151" t="s">
        <v>1</v>
      </c>
      <c r="N214" s="152" t="s">
        <v>46</v>
      </c>
      <c r="O214" s="58"/>
      <c r="P214" s="153">
        <f>O214*H214</f>
        <v>0</v>
      </c>
      <c r="Q214" s="153">
        <v>0</v>
      </c>
      <c r="R214" s="153">
        <f>Q214*H214</f>
        <v>0</v>
      </c>
      <c r="S214" s="153">
        <v>0</v>
      </c>
      <c r="T214" s="154">
        <f>S214*H214</f>
        <v>0</v>
      </c>
      <c r="U214" s="32"/>
      <c r="V214" s="32"/>
      <c r="W214" s="32"/>
      <c r="X214" s="32"/>
      <c r="Y214" s="32"/>
      <c r="Z214" s="32"/>
      <c r="AA214" s="32"/>
      <c r="AB214" s="32"/>
      <c r="AC214" s="32"/>
      <c r="AD214" s="32"/>
      <c r="AE214" s="32"/>
      <c r="AR214" s="155" t="s">
        <v>147</v>
      </c>
      <c r="AT214" s="155" t="s">
        <v>142</v>
      </c>
      <c r="AU214" s="155" t="s">
        <v>91</v>
      </c>
      <c r="AY214" s="17" t="s">
        <v>140</v>
      </c>
      <c r="BE214" s="156">
        <f>IF(N214="základní",J214,0)</f>
        <v>0</v>
      </c>
      <c r="BF214" s="156">
        <f>IF(N214="snížená",J214,0)</f>
        <v>0</v>
      </c>
      <c r="BG214" s="156">
        <f>IF(N214="zákl. přenesená",J214,0)</f>
        <v>0</v>
      </c>
      <c r="BH214" s="156">
        <f>IF(N214="sníž. přenesená",J214,0)</f>
        <v>0</v>
      </c>
      <c r="BI214" s="156">
        <f>IF(N214="nulová",J214,0)</f>
        <v>0</v>
      </c>
      <c r="BJ214" s="17" t="s">
        <v>89</v>
      </c>
      <c r="BK214" s="156">
        <f>ROUND(I214*H214,2)</f>
        <v>0</v>
      </c>
      <c r="BL214" s="17" t="s">
        <v>147</v>
      </c>
      <c r="BM214" s="155" t="s">
        <v>243</v>
      </c>
    </row>
    <row r="215" spans="1:47" s="2" customFormat="1" ht="19.2">
      <c r="A215" s="32"/>
      <c r="B215" s="33"/>
      <c r="C215" s="32"/>
      <c r="D215" s="157" t="s">
        <v>149</v>
      </c>
      <c r="E215" s="32"/>
      <c r="F215" s="158" t="s">
        <v>244</v>
      </c>
      <c r="G215" s="32"/>
      <c r="H215" s="32"/>
      <c r="I215" s="159"/>
      <c r="J215" s="32"/>
      <c r="K215" s="32"/>
      <c r="L215" s="33"/>
      <c r="M215" s="160"/>
      <c r="N215" s="161"/>
      <c r="O215" s="58"/>
      <c r="P215" s="58"/>
      <c r="Q215" s="58"/>
      <c r="R215" s="58"/>
      <c r="S215" s="58"/>
      <c r="T215" s="59"/>
      <c r="U215" s="32"/>
      <c r="V215" s="32"/>
      <c r="W215" s="32"/>
      <c r="X215" s="32"/>
      <c r="Y215" s="32"/>
      <c r="Z215" s="32"/>
      <c r="AA215" s="32"/>
      <c r="AB215" s="32"/>
      <c r="AC215" s="32"/>
      <c r="AD215" s="32"/>
      <c r="AE215" s="32"/>
      <c r="AT215" s="17" t="s">
        <v>149</v>
      </c>
      <c r="AU215" s="17" t="s">
        <v>91</v>
      </c>
    </row>
    <row r="216" spans="1:47" s="2" customFormat="1" ht="38.4">
      <c r="A216" s="32"/>
      <c r="B216" s="33"/>
      <c r="C216" s="32"/>
      <c r="D216" s="157" t="s">
        <v>151</v>
      </c>
      <c r="E216" s="32"/>
      <c r="F216" s="162" t="s">
        <v>245</v>
      </c>
      <c r="G216" s="32"/>
      <c r="H216" s="32"/>
      <c r="I216" s="159"/>
      <c r="J216" s="32"/>
      <c r="K216" s="32"/>
      <c r="L216" s="33"/>
      <c r="M216" s="160"/>
      <c r="N216" s="161"/>
      <c r="O216" s="58"/>
      <c r="P216" s="58"/>
      <c r="Q216" s="58"/>
      <c r="R216" s="58"/>
      <c r="S216" s="58"/>
      <c r="T216" s="59"/>
      <c r="U216" s="32"/>
      <c r="V216" s="32"/>
      <c r="W216" s="32"/>
      <c r="X216" s="32"/>
      <c r="Y216" s="32"/>
      <c r="Z216" s="32"/>
      <c r="AA216" s="32"/>
      <c r="AB216" s="32"/>
      <c r="AC216" s="32"/>
      <c r="AD216" s="32"/>
      <c r="AE216" s="32"/>
      <c r="AT216" s="17" t="s">
        <v>151</v>
      </c>
      <c r="AU216" s="17" t="s">
        <v>91</v>
      </c>
    </row>
    <row r="217" spans="2:51" s="13" customFormat="1" ht="10.2">
      <c r="B217" s="163"/>
      <c r="D217" s="157" t="s">
        <v>153</v>
      </c>
      <c r="E217" s="164" t="s">
        <v>1</v>
      </c>
      <c r="F217" s="165" t="s">
        <v>109</v>
      </c>
      <c r="H217" s="164" t="s">
        <v>1</v>
      </c>
      <c r="I217" s="166"/>
      <c r="L217" s="163"/>
      <c r="M217" s="167"/>
      <c r="N217" s="168"/>
      <c r="O217" s="168"/>
      <c r="P217" s="168"/>
      <c r="Q217" s="168"/>
      <c r="R217" s="168"/>
      <c r="S217" s="168"/>
      <c r="T217" s="169"/>
      <c r="AT217" s="164" t="s">
        <v>153</v>
      </c>
      <c r="AU217" s="164" t="s">
        <v>91</v>
      </c>
      <c r="AV217" s="13" t="s">
        <v>89</v>
      </c>
      <c r="AW217" s="13" t="s">
        <v>36</v>
      </c>
      <c r="AX217" s="13" t="s">
        <v>81</v>
      </c>
      <c r="AY217" s="164" t="s">
        <v>140</v>
      </c>
    </row>
    <row r="218" spans="2:51" s="13" customFormat="1" ht="10.2">
      <c r="B218" s="163"/>
      <c r="D218" s="157" t="s">
        <v>153</v>
      </c>
      <c r="E218" s="164" t="s">
        <v>1</v>
      </c>
      <c r="F218" s="165" t="s">
        <v>183</v>
      </c>
      <c r="H218" s="164" t="s">
        <v>1</v>
      </c>
      <c r="I218" s="166"/>
      <c r="L218" s="163"/>
      <c r="M218" s="167"/>
      <c r="N218" s="168"/>
      <c r="O218" s="168"/>
      <c r="P218" s="168"/>
      <c r="Q218" s="168"/>
      <c r="R218" s="168"/>
      <c r="S218" s="168"/>
      <c r="T218" s="169"/>
      <c r="AT218" s="164" t="s">
        <v>153</v>
      </c>
      <c r="AU218" s="164" t="s">
        <v>91</v>
      </c>
      <c r="AV218" s="13" t="s">
        <v>89</v>
      </c>
      <c r="AW218" s="13" t="s">
        <v>36</v>
      </c>
      <c r="AX218" s="13" t="s">
        <v>81</v>
      </c>
      <c r="AY218" s="164" t="s">
        <v>140</v>
      </c>
    </row>
    <row r="219" spans="2:51" s="13" customFormat="1" ht="10.2">
      <c r="B219" s="163"/>
      <c r="D219" s="157" t="s">
        <v>153</v>
      </c>
      <c r="E219" s="164" t="s">
        <v>1</v>
      </c>
      <c r="F219" s="165" t="s">
        <v>246</v>
      </c>
      <c r="H219" s="164" t="s">
        <v>1</v>
      </c>
      <c r="I219" s="166"/>
      <c r="L219" s="163"/>
      <c r="M219" s="167"/>
      <c r="N219" s="168"/>
      <c r="O219" s="168"/>
      <c r="P219" s="168"/>
      <c r="Q219" s="168"/>
      <c r="R219" s="168"/>
      <c r="S219" s="168"/>
      <c r="T219" s="169"/>
      <c r="AT219" s="164" t="s">
        <v>153</v>
      </c>
      <c r="AU219" s="164" t="s">
        <v>91</v>
      </c>
      <c r="AV219" s="13" t="s">
        <v>89</v>
      </c>
      <c r="AW219" s="13" t="s">
        <v>36</v>
      </c>
      <c r="AX219" s="13" t="s">
        <v>81</v>
      </c>
      <c r="AY219" s="164" t="s">
        <v>140</v>
      </c>
    </row>
    <row r="220" spans="2:51" s="14" customFormat="1" ht="10.2">
      <c r="B220" s="170"/>
      <c r="D220" s="157" t="s">
        <v>153</v>
      </c>
      <c r="E220" s="171" t="s">
        <v>1</v>
      </c>
      <c r="F220" s="172" t="s">
        <v>247</v>
      </c>
      <c r="H220" s="173">
        <v>47.1</v>
      </c>
      <c r="I220" s="174"/>
      <c r="L220" s="170"/>
      <c r="M220" s="175"/>
      <c r="N220" s="176"/>
      <c r="O220" s="176"/>
      <c r="P220" s="176"/>
      <c r="Q220" s="176"/>
      <c r="R220" s="176"/>
      <c r="S220" s="176"/>
      <c r="T220" s="177"/>
      <c r="AT220" s="171" t="s">
        <v>153</v>
      </c>
      <c r="AU220" s="171" t="s">
        <v>91</v>
      </c>
      <c r="AV220" s="14" t="s">
        <v>91</v>
      </c>
      <c r="AW220" s="14" t="s">
        <v>36</v>
      </c>
      <c r="AX220" s="14" t="s">
        <v>81</v>
      </c>
      <c r="AY220" s="171" t="s">
        <v>140</v>
      </c>
    </row>
    <row r="221" spans="2:51" s="15" customFormat="1" ht="10.2">
      <c r="B221" s="178"/>
      <c r="D221" s="157" t="s">
        <v>153</v>
      </c>
      <c r="E221" s="179" t="s">
        <v>1</v>
      </c>
      <c r="F221" s="180" t="s">
        <v>156</v>
      </c>
      <c r="H221" s="181">
        <v>47.1</v>
      </c>
      <c r="I221" s="182"/>
      <c r="L221" s="178"/>
      <c r="M221" s="183"/>
      <c r="N221" s="184"/>
      <c r="O221" s="184"/>
      <c r="P221" s="184"/>
      <c r="Q221" s="184"/>
      <c r="R221" s="184"/>
      <c r="S221" s="184"/>
      <c r="T221" s="185"/>
      <c r="AT221" s="179" t="s">
        <v>153</v>
      </c>
      <c r="AU221" s="179" t="s">
        <v>91</v>
      </c>
      <c r="AV221" s="15" t="s">
        <v>147</v>
      </c>
      <c r="AW221" s="15" t="s">
        <v>36</v>
      </c>
      <c r="AX221" s="15" t="s">
        <v>89</v>
      </c>
      <c r="AY221" s="179" t="s">
        <v>140</v>
      </c>
    </row>
    <row r="222" spans="1:65" s="2" customFormat="1" ht="24.15" customHeight="1">
      <c r="A222" s="32"/>
      <c r="B222" s="143"/>
      <c r="C222" s="144" t="s">
        <v>248</v>
      </c>
      <c r="D222" s="144" t="s">
        <v>142</v>
      </c>
      <c r="E222" s="145" t="s">
        <v>249</v>
      </c>
      <c r="F222" s="146" t="s">
        <v>250</v>
      </c>
      <c r="G222" s="147" t="s">
        <v>145</v>
      </c>
      <c r="H222" s="148">
        <v>19.34</v>
      </c>
      <c r="I222" s="149"/>
      <c r="J222" s="150">
        <f>ROUND(I222*H222,2)</f>
        <v>0</v>
      </c>
      <c r="K222" s="146" t="s">
        <v>159</v>
      </c>
      <c r="L222" s="33"/>
      <c r="M222" s="151" t="s">
        <v>1</v>
      </c>
      <c r="N222" s="152" t="s">
        <v>46</v>
      </c>
      <c r="O222" s="58"/>
      <c r="P222" s="153">
        <f>O222*H222</f>
        <v>0</v>
      </c>
      <c r="Q222" s="153">
        <v>0</v>
      </c>
      <c r="R222" s="153">
        <f>Q222*H222</f>
        <v>0</v>
      </c>
      <c r="S222" s="153">
        <v>0</v>
      </c>
      <c r="T222" s="154">
        <f>S222*H222</f>
        <v>0</v>
      </c>
      <c r="U222" s="32"/>
      <c r="V222" s="32"/>
      <c r="W222" s="32"/>
      <c r="X222" s="32"/>
      <c r="Y222" s="32"/>
      <c r="Z222" s="32"/>
      <c r="AA222" s="32"/>
      <c r="AB222" s="32"/>
      <c r="AC222" s="32"/>
      <c r="AD222" s="32"/>
      <c r="AE222" s="32"/>
      <c r="AR222" s="155" t="s">
        <v>147</v>
      </c>
      <c r="AT222" s="155" t="s">
        <v>142</v>
      </c>
      <c r="AU222" s="155" t="s">
        <v>91</v>
      </c>
      <c r="AY222" s="17" t="s">
        <v>140</v>
      </c>
      <c r="BE222" s="156">
        <f>IF(N222="základní",J222,0)</f>
        <v>0</v>
      </c>
      <c r="BF222" s="156">
        <f>IF(N222="snížená",J222,0)</f>
        <v>0</v>
      </c>
      <c r="BG222" s="156">
        <f>IF(N222="zákl. přenesená",J222,0)</f>
        <v>0</v>
      </c>
      <c r="BH222" s="156">
        <f>IF(N222="sníž. přenesená",J222,0)</f>
        <v>0</v>
      </c>
      <c r="BI222" s="156">
        <f>IF(N222="nulová",J222,0)</f>
        <v>0</v>
      </c>
      <c r="BJ222" s="17" t="s">
        <v>89</v>
      </c>
      <c r="BK222" s="156">
        <f>ROUND(I222*H222,2)</f>
        <v>0</v>
      </c>
      <c r="BL222" s="17" t="s">
        <v>147</v>
      </c>
      <c r="BM222" s="155" t="s">
        <v>251</v>
      </c>
    </row>
    <row r="223" spans="1:47" s="2" customFormat="1" ht="28.8">
      <c r="A223" s="32"/>
      <c r="B223" s="33"/>
      <c r="C223" s="32"/>
      <c r="D223" s="157" t="s">
        <v>149</v>
      </c>
      <c r="E223" s="32"/>
      <c r="F223" s="158" t="s">
        <v>252</v>
      </c>
      <c r="G223" s="32"/>
      <c r="H223" s="32"/>
      <c r="I223" s="159"/>
      <c r="J223" s="32"/>
      <c r="K223" s="32"/>
      <c r="L223" s="33"/>
      <c r="M223" s="160"/>
      <c r="N223" s="161"/>
      <c r="O223" s="58"/>
      <c r="P223" s="58"/>
      <c r="Q223" s="58"/>
      <c r="R223" s="58"/>
      <c r="S223" s="58"/>
      <c r="T223" s="59"/>
      <c r="U223" s="32"/>
      <c r="V223" s="32"/>
      <c r="W223" s="32"/>
      <c r="X223" s="32"/>
      <c r="Y223" s="32"/>
      <c r="Z223" s="32"/>
      <c r="AA223" s="32"/>
      <c r="AB223" s="32"/>
      <c r="AC223" s="32"/>
      <c r="AD223" s="32"/>
      <c r="AE223" s="32"/>
      <c r="AT223" s="17" t="s">
        <v>149</v>
      </c>
      <c r="AU223" s="17" t="s">
        <v>91</v>
      </c>
    </row>
    <row r="224" spans="1:47" s="2" customFormat="1" ht="38.4">
      <c r="A224" s="32"/>
      <c r="B224" s="33"/>
      <c r="C224" s="32"/>
      <c r="D224" s="157" t="s">
        <v>151</v>
      </c>
      <c r="E224" s="32"/>
      <c r="F224" s="162" t="s">
        <v>253</v>
      </c>
      <c r="G224" s="32"/>
      <c r="H224" s="32"/>
      <c r="I224" s="159"/>
      <c r="J224" s="32"/>
      <c r="K224" s="32"/>
      <c r="L224" s="33"/>
      <c r="M224" s="160"/>
      <c r="N224" s="161"/>
      <c r="O224" s="58"/>
      <c r="P224" s="58"/>
      <c r="Q224" s="58"/>
      <c r="R224" s="58"/>
      <c r="S224" s="58"/>
      <c r="T224" s="59"/>
      <c r="U224" s="32"/>
      <c r="V224" s="32"/>
      <c r="W224" s="32"/>
      <c r="X224" s="32"/>
      <c r="Y224" s="32"/>
      <c r="Z224" s="32"/>
      <c r="AA224" s="32"/>
      <c r="AB224" s="32"/>
      <c r="AC224" s="32"/>
      <c r="AD224" s="32"/>
      <c r="AE224" s="32"/>
      <c r="AT224" s="17" t="s">
        <v>151</v>
      </c>
      <c r="AU224" s="17" t="s">
        <v>91</v>
      </c>
    </row>
    <row r="225" spans="2:51" s="13" customFormat="1" ht="10.2">
      <c r="B225" s="163"/>
      <c r="D225" s="157" t="s">
        <v>153</v>
      </c>
      <c r="E225" s="164" t="s">
        <v>1</v>
      </c>
      <c r="F225" s="165" t="s">
        <v>109</v>
      </c>
      <c r="H225" s="164" t="s">
        <v>1</v>
      </c>
      <c r="I225" s="166"/>
      <c r="L225" s="163"/>
      <c r="M225" s="167"/>
      <c r="N225" s="168"/>
      <c r="O225" s="168"/>
      <c r="P225" s="168"/>
      <c r="Q225" s="168"/>
      <c r="R225" s="168"/>
      <c r="S225" s="168"/>
      <c r="T225" s="169"/>
      <c r="AT225" s="164" t="s">
        <v>153</v>
      </c>
      <c r="AU225" s="164" t="s">
        <v>91</v>
      </c>
      <c r="AV225" s="13" t="s">
        <v>89</v>
      </c>
      <c r="AW225" s="13" t="s">
        <v>36</v>
      </c>
      <c r="AX225" s="13" t="s">
        <v>81</v>
      </c>
      <c r="AY225" s="164" t="s">
        <v>140</v>
      </c>
    </row>
    <row r="226" spans="2:51" s="13" customFormat="1" ht="10.2">
      <c r="B226" s="163"/>
      <c r="D226" s="157" t="s">
        <v>153</v>
      </c>
      <c r="E226" s="164" t="s">
        <v>1</v>
      </c>
      <c r="F226" s="165" t="s">
        <v>183</v>
      </c>
      <c r="H226" s="164" t="s">
        <v>1</v>
      </c>
      <c r="I226" s="166"/>
      <c r="L226" s="163"/>
      <c r="M226" s="167"/>
      <c r="N226" s="168"/>
      <c r="O226" s="168"/>
      <c r="P226" s="168"/>
      <c r="Q226" s="168"/>
      <c r="R226" s="168"/>
      <c r="S226" s="168"/>
      <c r="T226" s="169"/>
      <c r="AT226" s="164" t="s">
        <v>153</v>
      </c>
      <c r="AU226" s="164" t="s">
        <v>91</v>
      </c>
      <c r="AV226" s="13" t="s">
        <v>89</v>
      </c>
      <c r="AW226" s="13" t="s">
        <v>36</v>
      </c>
      <c r="AX226" s="13" t="s">
        <v>81</v>
      </c>
      <c r="AY226" s="164" t="s">
        <v>140</v>
      </c>
    </row>
    <row r="227" spans="2:51" s="13" customFormat="1" ht="10.2">
      <c r="B227" s="163"/>
      <c r="D227" s="157" t="s">
        <v>153</v>
      </c>
      <c r="E227" s="164" t="s">
        <v>1</v>
      </c>
      <c r="F227" s="165" t="s">
        <v>254</v>
      </c>
      <c r="H227" s="164" t="s">
        <v>1</v>
      </c>
      <c r="I227" s="166"/>
      <c r="L227" s="163"/>
      <c r="M227" s="167"/>
      <c r="N227" s="168"/>
      <c r="O227" s="168"/>
      <c r="P227" s="168"/>
      <c r="Q227" s="168"/>
      <c r="R227" s="168"/>
      <c r="S227" s="168"/>
      <c r="T227" s="169"/>
      <c r="AT227" s="164" t="s">
        <v>153</v>
      </c>
      <c r="AU227" s="164" t="s">
        <v>91</v>
      </c>
      <c r="AV227" s="13" t="s">
        <v>89</v>
      </c>
      <c r="AW227" s="13" t="s">
        <v>36</v>
      </c>
      <c r="AX227" s="13" t="s">
        <v>81</v>
      </c>
      <c r="AY227" s="164" t="s">
        <v>140</v>
      </c>
    </row>
    <row r="228" spans="2:51" s="14" customFormat="1" ht="10.2">
      <c r="B228" s="170"/>
      <c r="D228" s="157" t="s">
        <v>153</v>
      </c>
      <c r="E228" s="171" t="s">
        <v>1</v>
      </c>
      <c r="F228" s="172" t="s">
        <v>255</v>
      </c>
      <c r="H228" s="173">
        <v>19.34</v>
      </c>
      <c r="I228" s="174"/>
      <c r="L228" s="170"/>
      <c r="M228" s="175"/>
      <c r="N228" s="176"/>
      <c r="O228" s="176"/>
      <c r="P228" s="176"/>
      <c r="Q228" s="176"/>
      <c r="R228" s="176"/>
      <c r="S228" s="176"/>
      <c r="T228" s="177"/>
      <c r="AT228" s="171" t="s">
        <v>153</v>
      </c>
      <c r="AU228" s="171" t="s">
        <v>91</v>
      </c>
      <c r="AV228" s="14" t="s">
        <v>91</v>
      </c>
      <c r="AW228" s="14" t="s">
        <v>36</v>
      </c>
      <c r="AX228" s="14" t="s">
        <v>81</v>
      </c>
      <c r="AY228" s="171" t="s">
        <v>140</v>
      </c>
    </row>
    <row r="229" spans="2:51" s="15" customFormat="1" ht="10.2">
      <c r="B229" s="178"/>
      <c r="D229" s="157" t="s">
        <v>153</v>
      </c>
      <c r="E229" s="179" t="s">
        <v>1</v>
      </c>
      <c r="F229" s="180" t="s">
        <v>156</v>
      </c>
      <c r="H229" s="181">
        <v>19.34</v>
      </c>
      <c r="I229" s="182"/>
      <c r="L229" s="178"/>
      <c r="M229" s="183"/>
      <c r="N229" s="184"/>
      <c r="O229" s="184"/>
      <c r="P229" s="184"/>
      <c r="Q229" s="184"/>
      <c r="R229" s="184"/>
      <c r="S229" s="184"/>
      <c r="T229" s="185"/>
      <c r="AT229" s="179" t="s">
        <v>153</v>
      </c>
      <c r="AU229" s="179" t="s">
        <v>91</v>
      </c>
      <c r="AV229" s="15" t="s">
        <v>147</v>
      </c>
      <c r="AW229" s="15" t="s">
        <v>36</v>
      </c>
      <c r="AX229" s="15" t="s">
        <v>89</v>
      </c>
      <c r="AY229" s="179" t="s">
        <v>140</v>
      </c>
    </row>
    <row r="230" spans="1:65" s="2" customFormat="1" ht="24.15" customHeight="1">
      <c r="A230" s="32"/>
      <c r="B230" s="143"/>
      <c r="C230" s="144" t="s">
        <v>256</v>
      </c>
      <c r="D230" s="144" t="s">
        <v>142</v>
      </c>
      <c r="E230" s="145" t="s">
        <v>257</v>
      </c>
      <c r="F230" s="146" t="s">
        <v>258</v>
      </c>
      <c r="G230" s="147" t="s">
        <v>210</v>
      </c>
      <c r="H230" s="148">
        <v>47.1</v>
      </c>
      <c r="I230" s="149"/>
      <c r="J230" s="150">
        <f>ROUND(I230*H230,2)</f>
        <v>0</v>
      </c>
      <c r="K230" s="146" t="s">
        <v>159</v>
      </c>
      <c r="L230" s="33"/>
      <c r="M230" s="151" t="s">
        <v>1</v>
      </c>
      <c r="N230" s="152" t="s">
        <v>46</v>
      </c>
      <c r="O230" s="58"/>
      <c r="P230" s="153">
        <f>O230*H230</f>
        <v>0</v>
      </c>
      <c r="Q230" s="153">
        <v>0.43744</v>
      </c>
      <c r="R230" s="153">
        <f>Q230*H230</f>
        <v>20.603424</v>
      </c>
      <c r="S230" s="153">
        <v>0</v>
      </c>
      <c r="T230" s="154">
        <f>S230*H230</f>
        <v>0</v>
      </c>
      <c r="U230" s="32"/>
      <c r="V230" s="32"/>
      <c r="W230" s="32"/>
      <c r="X230" s="32"/>
      <c r="Y230" s="32"/>
      <c r="Z230" s="32"/>
      <c r="AA230" s="32"/>
      <c r="AB230" s="32"/>
      <c r="AC230" s="32"/>
      <c r="AD230" s="32"/>
      <c r="AE230" s="32"/>
      <c r="AR230" s="155" t="s">
        <v>147</v>
      </c>
      <c r="AT230" s="155" t="s">
        <v>142</v>
      </c>
      <c r="AU230" s="155" t="s">
        <v>91</v>
      </c>
      <c r="AY230" s="17" t="s">
        <v>140</v>
      </c>
      <c r="BE230" s="156">
        <f>IF(N230="základní",J230,0)</f>
        <v>0</v>
      </c>
      <c r="BF230" s="156">
        <f>IF(N230="snížená",J230,0)</f>
        <v>0</v>
      </c>
      <c r="BG230" s="156">
        <f>IF(N230="zákl. přenesená",J230,0)</f>
        <v>0</v>
      </c>
      <c r="BH230" s="156">
        <f>IF(N230="sníž. přenesená",J230,0)</f>
        <v>0</v>
      </c>
      <c r="BI230" s="156">
        <f>IF(N230="nulová",J230,0)</f>
        <v>0</v>
      </c>
      <c r="BJ230" s="17" t="s">
        <v>89</v>
      </c>
      <c r="BK230" s="156">
        <f>ROUND(I230*H230,2)</f>
        <v>0</v>
      </c>
      <c r="BL230" s="17" t="s">
        <v>147</v>
      </c>
      <c r="BM230" s="155" t="s">
        <v>259</v>
      </c>
    </row>
    <row r="231" spans="1:47" s="2" customFormat="1" ht="19.2">
      <c r="A231" s="32"/>
      <c r="B231" s="33"/>
      <c r="C231" s="32"/>
      <c r="D231" s="157" t="s">
        <v>149</v>
      </c>
      <c r="E231" s="32"/>
      <c r="F231" s="158" t="s">
        <v>260</v>
      </c>
      <c r="G231" s="32"/>
      <c r="H231" s="32"/>
      <c r="I231" s="159"/>
      <c r="J231" s="32"/>
      <c r="K231" s="32"/>
      <c r="L231" s="33"/>
      <c r="M231" s="160"/>
      <c r="N231" s="161"/>
      <c r="O231" s="58"/>
      <c r="P231" s="58"/>
      <c r="Q231" s="58"/>
      <c r="R231" s="58"/>
      <c r="S231" s="58"/>
      <c r="T231" s="59"/>
      <c r="U231" s="32"/>
      <c r="V231" s="32"/>
      <c r="W231" s="32"/>
      <c r="X231" s="32"/>
      <c r="Y231" s="32"/>
      <c r="Z231" s="32"/>
      <c r="AA231" s="32"/>
      <c r="AB231" s="32"/>
      <c r="AC231" s="32"/>
      <c r="AD231" s="32"/>
      <c r="AE231" s="32"/>
      <c r="AT231" s="17" t="s">
        <v>149</v>
      </c>
      <c r="AU231" s="17" t="s">
        <v>91</v>
      </c>
    </row>
    <row r="232" spans="1:47" s="2" customFormat="1" ht="86.4">
      <c r="A232" s="32"/>
      <c r="B232" s="33"/>
      <c r="C232" s="32"/>
      <c r="D232" s="157" t="s">
        <v>151</v>
      </c>
      <c r="E232" s="32"/>
      <c r="F232" s="162" t="s">
        <v>261</v>
      </c>
      <c r="G232" s="32"/>
      <c r="H232" s="32"/>
      <c r="I232" s="159"/>
      <c r="J232" s="32"/>
      <c r="K232" s="32"/>
      <c r="L232" s="33"/>
      <c r="M232" s="160"/>
      <c r="N232" s="161"/>
      <c r="O232" s="58"/>
      <c r="P232" s="58"/>
      <c r="Q232" s="58"/>
      <c r="R232" s="58"/>
      <c r="S232" s="58"/>
      <c r="T232" s="59"/>
      <c r="U232" s="32"/>
      <c r="V232" s="32"/>
      <c r="W232" s="32"/>
      <c r="X232" s="32"/>
      <c r="Y232" s="32"/>
      <c r="Z232" s="32"/>
      <c r="AA232" s="32"/>
      <c r="AB232" s="32"/>
      <c r="AC232" s="32"/>
      <c r="AD232" s="32"/>
      <c r="AE232" s="32"/>
      <c r="AT232" s="17" t="s">
        <v>151</v>
      </c>
      <c r="AU232" s="17" t="s">
        <v>91</v>
      </c>
    </row>
    <row r="233" spans="2:51" s="13" customFormat="1" ht="10.2">
      <c r="B233" s="163"/>
      <c r="D233" s="157" t="s">
        <v>153</v>
      </c>
      <c r="E233" s="164" t="s">
        <v>1</v>
      </c>
      <c r="F233" s="165" t="s">
        <v>109</v>
      </c>
      <c r="H233" s="164" t="s">
        <v>1</v>
      </c>
      <c r="I233" s="166"/>
      <c r="L233" s="163"/>
      <c r="M233" s="167"/>
      <c r="N233" s="168"/>
      <c r="O233" s="168"/>
      <c r="P233" s="168"/>
      <c r="Q233" s="168"/>
      <c r="R233" s="168"/>
      <c r="S233" s="168"/>
      <c r="T233" s="169"/>
      <c r="AT233" s="164" t="s">
        <v>153</v>
      </c>
      <c r="AU233" s="164" t="s">
        <v>91</v>
      </c>
      <c r="AV233" s="13" t="s">
        <v>89</v>
      </c>
      <c r="AW233" s="13" t="s">
        <v>36</v>
      </c>
      <c r="AX233" s="13" t="s">
        <v>81</v>
      </c>
      <c r="AY233" s="164" t="s">
        <v>140</v>
      </c>
    </row>
    <row r="234" spans="2:51" s="13" customFormat="1" ht="10.2">
      <c r="B234" s="163"/>
      <c r="D234" s="157" t="s">
        <v>153</v>
      </c>
      <c r="E234" s="164" t="s">
        <v>1</v>
      </c>
      <c r="F234" s="165" t="s">
        <v>183</v>
      </c>
      <c r="H234" s="164" t="s">
        <v>1</v>
      </c>
      <c r="I234" s="166"/>
      <c r="L234" s="163"/>
      <c r="M234" s="167"/>
      <c r="N234" s="168"/>
      <c r="O234" s="168"/>
      <c r="P234" s="168"/>
      <c r="Q234" s="168"/>
      <c r="R234" s="168"/>
      <c r="S234" s="168"/>
      <c r="T234" s="169"/>
      <c r="AT234" s="164" t="s">
        <v>153</v>
      </c>
      <c r="AU234" s="164" t="s">
        <v>91</v>
      </c>
      <c r="AV234" s="13" t="s">
        <v>89</v>
      </c>
      <c r="AW234" s="13" t="s">
        <v>36</v>
      </c>
      <c r="AX234" s="13" t="s">
        <v>81</v>
      </c>
      <c r="AY234" s="164" t="s">
        <v>140</v>
      </c>
    </row>
    <row r="235" spans="2:51" s="14" customFormat="1" ht="10.2">
      <c r="B235" s="170"/>
      <c r="D235" s="157" t="s">
        <v>153</v>
      </c>
      <c r="E235" s="171" t="s">
        <v>1</v>
      </c>
      <c r="F235" s="172" t="s">
        <v>247</v>
      </c>
      <c r="H235" s="173">
        <v>47.1</v>
      </c>
      <c r="I235" s="174"/>
      <c r="L235" s="170"/>
      <c r="M235" s="175"/>
      <c r="N235" s="176"/>
      <c r="O235" s="176"/>
      <c r="P235" s="176"/>
      <c r="Q235" s="176"/>
      <c r="R235" s="176"/>
      <c r="S235" s="176"/>
      <c r="T235" s="177"/>
      <c r="AT235" s="171" t="s">
        <v>153</v>
      </c>
      <c r="AU235" s="171" t="s">
        <v>91</v>
      </c>
      <c r="AV235" s="14" t="s">
        <v>91</v>
      </c>
      <c r="AW235" s="14" t="s">
        <v>36</v>
      </c>
      <c r="AX235" s="14" t="s">
        <v>81</v>
      </c>
      <c r="AY235" s="171" t="s">
        <v>140</v>
      </c>
    </row>
    <row r="236" spans="2:51" s="15" customFormat="1" ht="10.2">
      <c r="B236" s="178"/>
      <c r="D236" s="157" t="s">
        <v>153</v>
      </c>
      <c r="E236" s="179" t="s">
        <v>1</v>
      </c>
      <c r="F236" s="180" t="s">
        <v>156</v>
      </c>
      <c r="H236" s="181">
        <v>47.1</v>
      </c>
      <c r="I236" s="182"/>
      <c r="L236" s="178"/>
      <c r="M236" s="183"/>
      <c r="N236" s="184"/>
      <c r="O236" s="184"/>
      <c r="P236" s="184"/>
      <c r="Q236" s="184"/>
      <c r="R236" s="184"/>
      <c r="S236" s="184"/>
      <c r="T236" s="185"/>
      <c r="AT236" s="179" t="s">
        <v>153</v>
      </c>
      <c r="AU236" s="179" t="s">
        <v>91</v>
      </c>
      <c r="AV236" s="15" t="s">
        <v>147</v>
      </c>
      <c r="AW236" s="15" t="s">
        <v>36</v>
      </c>
      <c r="AX236" s="15" t="s">
        <v>89</v>
      </c>
      <c r="AY236" s="179" t="s">
        <v>140</v>
      </c>
    </row>
    <row r="237" spans="2:63" s="12" customFormat="1" ht="22.8" customHeight="1">
      <c r="B237" s="130"/>
      <c r="D237" s="131" t="s">
        <v>80</v>
      </c>
      <c r="E237" s="141" t="s">
        <v>216</v>
      </c>
      <c r="F237" s="141" t="s">
        <v>262</v>
      </c>
      <c r="I237" s="133"/>
      <c r="J237" s="142">
        <f>BK237</f>
        <v>0</v>
      </c>
      <c r="L237" s="130"/>
      <c r="M237" s="135"/>
      <c r="N237" s="136"/>
      <c r="O237" s="136"/>
      <c r="P237" s="137">
        <f>SUM(P238:P283)</f>
        <v>0</v>
      </c>
      <c r="Q237" s="136"/>
      <c r="R237" s="137">
        <f>SUM(R238:R283)</f>
        <v>1.25111278</v>
      </c>
      <c r="S237" s="136"/>
      <c r="T237" s="138">
        <f>SUM(T238:T283)</f>
        <v>40.260000000000005</v>
      </c>
      <c r="AR237" s="131" t="s">
        <v>89</v>
      </c>
      <c r="AT237" s="139" t="s">
        <v>80</v>
      </c>
      <c r="AU237" s="139" t="s">
        <v>89</v>
      </c>
      <c r="AY237" s="131" t="s">
        <v>140</v>
      </c>
      <c r="BK237" s="140">
        <f>SUM(BK238:BK283)</f>
        <v>0</v>
      </c>
    </row>
    <row r="238" spans="1:65" s="2" customFormat="1" ht="24.15" customHeight="1">
      <c r="A238" s="32"/>
      <c r="B238" s="143"/>
      <c r="C238" s="144" t="s">
        <v>8</v>
      </c>
      <c r="D238" s="144" t="s">
        <v>142</v>
      </c>
      <c r="E238" s="145" t="s">
        <v>263</v>
      </c>
      <c r="F238" s="146" t="s">
        <v>264</v>
      </c>
      <c r="G238" s="147" t="s">
        <v>145</v>
      </c>
      <c r="H238" s="148">
        <v>18.3</v>
      </c>
      <c r="I238" s="149"/>
      <c r="J238" s="150">
        <f>ROUND(I238*H238,2)</f>
        <v>0</v>
      </c>
      <c r="K238" s="146" t="s">
        <v>146</v>
      </c>
      <c r="L238" s="33"/>
      <c r="M238" s="151" t="s">
        <v>1</v>
      </c>
      <c r="N238" s="152" t="s">
        <v>46</v>
      </c>
      <c r="O238" s="58"/>
      <c r="P238" s="153">
        <f>O238*H238</f>
        <v>0</v>
      </c>
      <c r="Q238" s="153">
        <v>0</v>
      </c>
      <c r="R238" s="153">
        <f>Q238*H238</f>
        <v>0</v>
      </c>
      <c r="S238" s="153">
        <v>2.2</v>
      </c>
      <c r="T238" s="154">
        <f>S238*H238</f>
        <v>40.260000000000005</v>
      </c>
      <c r="U238" s="32"/>
      <c r="V238" s="32"/>
      <c r="W238" s="32"/>
      <c r="X238" s="32"/>
      <c r="Y238" s="32"/>
      <c r="Z238" s="32"/>
      <c r="AA238" s="32"/>
      <c r="AB238" s="32"/>
      <c r="AC238" s="32"/>
      <c r="AD238" s="32"/>
      <c r="AE238" s="32"/>
      <c r="AR238" s="155" t="s">
        <v>147</v>
      </c>
      <c r="AT238" s="155" t="s">
        <v>142</v>
      </c>
      <c r="AU238" s="155" t="s">
        <v>91</v>
      </c>
      <c r="AY238" s="17" t="s">
        <v>140</v>
      </c>
      <c r="BE238" s="156">
        <f>IF(N238="základní",J238,0)</f>
        <v>0</v>
      </c>
      <c r="BF238" s="156">
        <f>IF(N238="snížená",J238,0)</f>
        <v>0</v>
      </c>
      <c r="BG238" s="156">
        <f>IF(N238="zákl. přenesená",J238,0)</f>
        <v>0</v>
      </c>
      <c r="BH238" s="156">
        <f>IF(N238="sníž. přenesená",J238,0)</f>
        <v>0</v>
      </c>
      <c r="BI238" s="156">
        <f>IF(N238="nulová",J238,0)</f>
        <v>0</v>
      </c>
      <c r="BJ238" s="17" t="s">
        <v>89</v>
      </c>
      <c r="BK238" s="156">
        <f>ROUND(I238*H238,2)</f>
        <v>0</v>
      </c>
      <c r="BL238" s="17" t="s">
        <v>147</v>
      </c>
      <c r="BM238" s="155" t="s">
        <v>265</v>
      </c>
    </row>
    <row r="239" spans="1:47" s="2" customFormat="1" ht="38.4">
      <c r="A239" s="32"/>
      <c r="B239" s="33"/>
      <c r="C239" s="32"/>
      <c r="D239" s="157" t="s">
        <v>149</v>
      </c>
      <c r="E239" s="32"/>
      <c r="F239" s="158" t="s">
        <v>266</v>
      </c>
      <c r="G239" s="32"/>
      <c r="H239" s="32"/>
      <c r="I239" s="159"/>
      <c r="J239" s="32"/>
      <c r="K239" s="32"/>
      <c r="L239" s="33"/>
      <c r="M239" s="160"/>
      <c r="N239" s="161"/>
      <c r="O239" s="58"/>
      <c r="P239" s="58"/>
      <c r="Q239" s="58"/>
      <c r="R239" s="58"/>
      <c r="S239" s="58"/>
      <c r="T239" s="59"/>
      <c r="U239" s="32"/>
      <c r="V239" s="32"/>
      <c r="W239" s="32"/>
      <c r="X239" s="32"/>
      <c r="Y239" s="32"/>
      <c r="Z239" s="32"/>
      <c r="AA239" s="32"/>
      <c r="AB239" s="32"/>
      <c r="AC239" s="32"/>
      <c r="AD239" s="32"/>
      <c r="AE239" s="32"/>
      <c r="AT239" s="17" t="s">
        <v>149</v>
      </c>
      <c r="AU239" s="17" t="s">
        <v>91</v>
      </c>
    </row>
    <row r="240" spans="1:47" s="2" customFormat="1" ht="48">
      <c r="A240" s="32"/>
      <c r="B240" s="33"/>
      <c r="C240" s="32"/>
      <c r="D240" s="157" t="s">
        <v>151</v>
      </c>
      <c r="E240" s="32"/>
      <c r="F240" s="162" t="s">
        <v>267</v>
      </c>
      <c r="G240" s="32"/>
      <c r="H240" s="32"/>
      <c r="I240" s="159"/>
      <c r="J240" s="32"/>
      <c r="K240" s="32"/>
      <c r="L240" s="33"/>
      <c r="M240" s="160"/>
      <c r="N240" s="161"/>
      <c r="O240" s="58"/>
      <c r="P240" s="58"/>
      <c r="Q240" s="58"/>
      <c r="R240" s="58"/>
      <c r="S240" s="58"/>
      <c r="T240" s="59"/>
      <c r="U240" s="32"/>
      <c r="V240" s="32"/>
      <c r="W240" s="32"/>
      <c r="X240" s="32"/>
      <c r="Y240" s="32"/>
      <c r="Z240" s="32"/>
      <c r="AA240" s="32"/>
      <c r="AB240" s="32"/>
      <c r="AC240" s="32"/>
      <c r="AD240" s="32"/>
      <c r="AE240" s="32"/>
      <c r="AT240" s="17" t="s">
        <v>151</v>
      </c>
      <c r="AU240" s="17" t="s">
        <v>91</v>
      </c>
    </row>
    <row r="241" spans="2:51" s="13" customFormat="1" ht="10.2">
      <c r="B241" s="163"/>
      <c r="D241" s="157" t="s">
        <v>153</v>
      </c>
      <c r="E241" s="164" t="s">
        <v>1</v>
      </c>
      <c r="F241" s="165" t="s">
        <v>109</v>
      </c>
      <c r="H241" s="164" t="s">
        <v>1</v>
      </c>
      <c r="I241" s="166"/>
      <c r="L241" s="163"/>
      <c r="M241" s="167"/>
      <c r="N241" s="168"/>
      <c r="O241" s="168"/>
      <c r="P241" s="168"/>
      <c r="Q241" s="168"/>
      <c r="R241" s="168"/>
      <c r="S241" s="168"/>
      <c r="T241" s="169"/>
      <c r="AT241" s="164" t="s">
        <v>153</v>
      </c>
      <c r="AU241" s="164" t="s">
        <v>91</v>
      </c>
      <c r="AV241" s="13" t="s">
        <v>89</v>
      </c>
      <c r="AW241" s="13" t="s">
        <v>36</v>
      </c>
      <c r="AX241" s="13" t="s">
        <v>81</v>
      </c>
      <c r="AY241" s="164" t="s">
        <v>140</v>
      </c>
    </row>
    <row r="242" spans="2:51" s="13" customFormat="1" ht="10.2">
      <c r="B242" s="163"/>
      <c r="D242" s="157" t="s">
        <v>153</v>
      </c>
      <c r="E242" s="164" t="s">
        <v>1</v>
      </c>
      <c r="F242" s="165" t="s">
        <v>268</v>
      </c>
      <c r="H242" s="164" t="s">
        <v>1</v>
      </c>
      <c r="I242" s="166"/>
      <c r="L242" s="163"/>
      <c r="M242" s="167"/>
      <c r="N242" s="168"/>
      <c r="O242" s="168"/>
      <c r="P242" s="168"/>
      <c r="Q242" s="168"/>
      <c r="R242" s="168"/>
      <c r="S242" s="168"/>
      <c r="T242" s="169"/>
      <c r="AT242" s="164" t="s">
        <v>153</v>
      </c>
      <c r="AU242" s="164" t="s">
        <v>91</v>
      </c>
      <c r="AV242" s="13" t="s">
        <v>89</v>
      </c>
      <c r="AW242" s="13" t="s">
        <v>36</v>
      </c>
      <c r="AX242" s="13" t="s">
        <v>81</v>
      </c>
      <c r="AY242" s="164" t="s">
        <v>140</v>
      </c>
    </row>
    <row r="243" spans="2:51" s="13" customFormat="1" ht="10.2">
      <c r="B243" s="163"/>
      <c r="D243" s="157" t="s">
        <v>153</v>
      </c>
      <c r="E243" s="164" t="s">
        <v>1</v>
      </c>
      <c r="F243" s="165" t="s">
        <v>269</v>
      </c>
      <c r="H243" s="164" t="s">
        <v>1</v>
      </c>
      <c r="I243" s="166"/>
      <c r="L243" s="163"/>
      <c r="M243" s="167"/>
      <c r="N243" s="168"/>
      <c r="O243" s="168"/>
      <c r="P243" s="168"/>
      <c r="Q243" s="168"/>
      <c r="R243" s="168"/>
      <c r="S243" s="168"/>
      <c r="T243" s="169"/>
      <c r="AT243" s="164" t="s">
        <v>153</v>
      </c>
      <c r="AU243" s="164" t="s">
        <v>91</v>
      </c>
      <c r="AV243" s="13" t="s">
        <v>89</v>
      </c>
      <c r="AW243" s="13" t="s">
        <v>36</v>
      </c>
      <c r="AX243" s="13" t="s">
        <v>81</v>
      </c>
      <c r="AY243" s="164" t="s">
        <v>140</v>
      </c>
    </row>
    <row r="244" spans="2:51" s="14" customFormat="1" ht="10.2">
      <c r="B244" s="170"/>
      <c r="D244" s="157" t="s">
        <v>153</v>
      </c>
      <c r="E244" s="171" t="s">
        <v>1</v>
      </c>
      <c r="F244" s="172" t="s">
        <v>270</v>
      </c>
      <c r="H244" s="173">
        <v>18.3</v>
      </c>
      <c r="I244" s="174"/>
      <c r="L244" s="170"/>
      <c r="M244" s="175"/>
      <c r="N244" s="176"/>
      <c r="O244" s="176"/>
      <c r="P244" s="176"/>
      <c r="Q244" s="176"/>
      <c r="R244" s="176"/>
      <c r="S244" s="176"/>
      <c r="T244" s="177"/>
      <c r="AT244" s="171" t="s">
        <v>153</v>
      </c>
      <c r="AU244" s="171" t="s">
        <v>91</v>
      </c>
      <c r="AV244" s="14" t="s">
        <v>91</v>
      </c>
      <c r="AW244" s="14" t="s">
        <v>36</v>
      </c>
      <c r="AX244" s="14" t="s">
        <v>81</v>
      </c>
      <c r="AY244" s="171" t="s">
        <v>140</v>
      </c>
    </row>
    <row r="245" spans="2:51" s="15" customFormat="1" ht="10.2">
      <c r="B245" s="178"/>
      <c r="D245" s="157" t="s">
        <v>153</v>
      </c>
      <c r="E245" s="179" t="s">
        <v>1</v>
      </c>
      <c r="F245" s="180" t="s">
        <v>156</v>
      </c>
      <c r="H245" s="181">
        <v>18.3</v>
      </c>
      <c r="I245" s="182"/>
      <c r="L245" s="178"/>
      <c r="M245" s="183"/>
      <c r="N245" s="184"/>
      <c r="O245" s="184"/>
      <c r="P245" s="184"/>
      <c r="Q245" s="184"/>
      <c r="R245" s="184"/>
      <c r="S245" s="184"/>
      <c r="T245" s="185"/>
      <c r="AT245" s="179" t="s">
        <v>153</v>
      </c>
      <c r="AU245" s="179" t="s">
        <v>91</v>
      </c>
      <c r="AV245" s="15" t="s">
        <v>147</v>
      </c>
      <c r="AW245" s="15" t="s">
        <v>36</v>
      </c>
      <c r="AX245" s="15" t="s">
        <v>89</v>
      </c>
      <c r="AY245" s="179" t="s">
        <v>140</v>
      </c>
    </row>
    <row r="246" spans="1:65" s="2" customFormat="1" ht="24.15" customHeight="1">
      <c r="A246" s="32"/>
      <c r="B246" s="143"/>
      <c r="C246" s="144" t="s">
        <v>271</v>
      </c>
      <c r="D246" s="144" t="s">
        <v>142</v>
      </c>
      <c r="E246" s="145" t="s">
        <v>272</v>
      </c>
      <c r="F246" s="146" t="s">
        <v>273</v>
      </c>
      <c r="G246" s="147" t="s">
        <v>210</v>
      </c>
      <c r="H246" s="148">
        <v>310.98</v>
      </c>
      <c r="I246" s="149"/>
      <c r="J246" s="150">
        <f>ROUND(I246*H246,2)</f>
        <v>0</v>
      </c>
      <c r="K246" s="146" t="s">
        <v>146</v>
      </c>
      <c r="L246" s="33"/>
      <c r="M246" s="151" t="s">
        <v>1</v>
      </c>
      <c r="N246" s="152" t="s">
        <v>46</v>
      </c>
      <c r="O246" s="58"/>
      <c r="P246" s="153">
        <f>O246*H246</f>
        <v>0</v>
      </c>
      <c r="Q246" s="153">
        <v>0</v>
      </c>
      <c r="R246" s="153">
        <f>Q246*H246</f>
        <v>0</v>
      </c>
      <c r="S246" s="153">
        <v>0</v>
      </c>
      <c r="T246" s="154">
        <f>S246*H246</f>
        <v>0</v>
      </c>
      <c r="U246" s="32"/>
      <c r="V246" s="32"/>
      <c r="W246" s="32"/>
      <c r="X246" s="32"/>
      <c r="Y246" s="32"/>
      <c r="Z246" s="32"/>
      <c r="AA246" s="32"/>
      <c r="AB246" s="32"/>
      <c r="AC246" s="32"/>
      <c r="AD246" s="32"/>
      <c r="AE246" s="32"/>
      <c r="AR246" s="155" t="s">
        <v>147</v>
      </c>
      <c r="AT246" s="155" t="s">
        <v>142</v>
      </c>
      <c r="AU246" s="155" t="s">
        <v>91</v>
      </c>
      <c r="AY246" s="17" t="s">
        <v>140</v>
      </c>
      <c r="BE246" s="156">
        <f>IF(N246="základní",J246,0)</f>
        <v>0</v>
      </c>
      <c r="BF246" s="156">
        <f>IF(N246="snížená",J246,0)</f>
        <v>0</v>
      </c>
      <c r="BG246" s="156">
        <f>IF(N246="zákl. přenesená",J246,0)</f>
        <v>0</v>
      </c>
      <c r="BH246" s="156">
        <f>IF(N246="sníž. přenesená",J246,0)</f>
        <v>0</v>
      </c>
      <c r="BI246" s="156">
        <f>IF(N246="nulová",J246,0)</f>
        <v>0</v>
      </c>
      <c r="BJ246" s="17" t="s">
        <v>89</v>
      </c>
      <c r="BK246" s="156">
        <f>ROUND(I246*H246,2)</f>
        <v>0</v>
      </c>
      <c r="BL246" s="17" t="s">
        <v>147</v>
      </c>
      <c r="BM246" s="155" t="s">
        <v>274</v>
      </c>
    </row>
    <row r="247" spans="1:47" s="2" customFormat="1" ht="10.2">
      <c r="A247" s="32"/>
      <c r="B247" s="33"/>
      <c r="C247" s="32"/>
      <c r="D247" s="157" t="s">
        <v>149</v>
      </c>
      <c r="E247" s="32"/>
      <c r="F247" s="158" t="s">
        <v>273</v>
      </c>
      <c r="G247" s="32"/>
      <c r="H247" s="32"/>
      <c r="I247" s="159"/>
      <c r="J247" s="32"/>
      <c r="K247" s="32"/>
      <c r="L247" s="33"/>
      <c r="M247" s="160"/>
      <c r="N247" s="161"/>
      <c r="O247" s="58"/>
      <c r="P247" s="58"/>
      <c r="Q247" s="58"/>
      <c r="R247" s="58"/>
      <c r="S247" s="58"/>
      <c r="T247" s="59"/>
      <c r="U247" s="32"/>
      <c r="V247" s="32"/>
      <c r="W247" s="32"/>
      <c r="X247" s="32"/>
      <c r="Y247" s="32"/>
      <c r="Z247" s="32"/>
      <c r="AA247" s="32"/>
      <c r="AB247" s="32"/>
      <c r="AC247" s="32"/>
      <c r="AD247" s="32"/>
      <c r="AE247" s="32"/>
      <c r="AT247" s="17" t="s">
        <v>149</v>
      </c>
      <c r="AU247" s="17" t="s">
        <v>91</v>
      </c>
    </row>
    <row r="248" spans="1:47" s="2" customFormat="1" ht="76.8">
      <c r="A248" s="32"/>
      <c r="B248" s="33"/>
      <c r="C248" s="32"/>
      <c r="D248" s="157" t="s">
        <v>151</v>
      </c>
      <c r="E248" s="32"/>
      <c r="F248" s="162" t="s">
        <v>275</v>
      </c>
      <c r="G248" s="32"/>
      <c r="H248" s="32"/>
      <c r="I248" s="159"/>
      <c r="J248" s="32"/>
      <c r="K248" s="32"/>
      <c r="L248" s="33"/>
      <c r="M248" s="160"/>
      <c r="N248" s="161"/>
      <c r="O248" s="58"/>
      <c r="P248" s="58"/>
      <c r="Q248" s="58"/>
      <c r="R248" s="58"/>
      <c r="S248" s="58"/>
      <c r="T248" s="59"/>
      <c r="U248" s="32"/>
      <c r="V248" s="32"/>
      <c r="W248" s="32"/>
      <c r="X248" s="32"/>
      <c r="Y248" s="32"/>
      <c r="Z248" s="32"/>
      <c r="AA248" s="32"/>
      <c r="AB248" s="32"/>
      <c r="AC248" s="32"/>
      <c r="AD248" s="32"/>
      <c r="AE248" s="32"/>
      <c r="AT248" s="17" t="s">
        <v>151</v>
      </c>
      <c r="AU248" s="17" t="s">
        <v>91</v>
      </c>
    </row>
    <row r="249" spans="2:51" s="13" customFormat="1" ht="10.2">
      <c r="B249" s="163"/>
      <c r="D249" s="157" t="s">
        <v>153</v>
      </c>
      <c r="E249" s="164" t="s">
        <v>1</v>
      </c>
      <c r="F249" s="165" t="s">
        <v>109</v>
      </c>
      <c r="H249" s="164" t="s">
        <v>1</v>
      </c>
      <c r="I249" s="166"/>
      <c r="L249" s="163"/>
      <c r="M249" s="167"/>
      <c r="N249" s="168"/>
      <c r="O249" s="168"/>
      <c r="P249" s="168"/>
      <c r="Q249" s="168"/>
      <c r="R249" s="168"/>
      <c r="S249" s="168"/>
      <c r="T249" s="169"/>
      <c r="AT249" s="164" t="s">
        <v>153</v>
      </c>
      <c r="AU249" s="164" t="s">
        <v>91</v>
      </c>
      <c r="AV249" s="13" t="s">
        <v>89</v>
      </c>
      <c r="AW249" s="13" t="s">
        <v>36</v>
      </c>
      <c r="AX249" s="13" t="s">
        <v>81</v>
      </c>
      <c r="AY249" s="164" t="s">
        <v>140</v>
      </c>
    </row>
    <row r="250" spans="2:51" s="13" customFormat="1" ht="10.2">
      <c r="B250" s="163"/>
      <c r="D250" s="157" t="s">
        <v>153</v>
      </c>
      <c r="E250" s="164" t="s">
        <v>1</v>
      </c>
      <c r="F250" s="165" t="s">
        <v>183</v>
      </c>
      <c r="H250" s="164" t="s">
        <v>1</v>
      </c>
      <c r="I250" s="166"/>
      <c r="L250" s="163"/>
      <c r="M250" s="167"/>
      <c r="N250" s="168"/>
      <c r="O250" s="168"/>
      <c r="P250" s="168"/>
      <c r="Q250" s="168"/>
      <c r="R250" s="168"/>
      <c r="S250" s="168"/>
      <c r="T250" s="169"/>
      <c r="AT250" s="164" t="s">
        <v>153</v>
      </c>
      <c r="AU250" s="164" t="s">
        <v>91</v>
      </c>
      <c r="AV250" s="13" t="s">
        <v>89</v>
      </c>
      <c r="AW250" s="13" t="s">
        <v>36</v>
      </c>
      <c r="AX250" s="13" t="s">
        <v>81</v>
      </c>
      <c r="AY250" s="164" t="s">
        <v>140</v>
      </c>
    </row>
    <row r="251" spans="2:51" s="13" customFormat="1" ht="10.2">
      <c r="B251" s="163"/>
      <c r="D251" s="157" t="s">
        <v>153</v>
      </c>
      <c r="E251" s="164" t="s">
        <v>1</v>
      </c>
      <c r="F251" s="165" t="s">
        <v>276</v>
      </c>
      <c r="H251" s="164" t="s">
        <v>1</v>
      </c>
      <c r="I251" s="166"/>
      <c r="L251" s="163"/>
      <c r="M251" s="167"/>
      <c r="N251" s="168"/>
      <c r="O251" s="168"/>
      <c r="P251" s="168"/>
      <c r="Q251" s="168"/>
      <c r="R251" s="168"/>
      <c r="S251" s="168"/>
      <c r="T251" s="169"/>
      <c r="AT251" s="164" t="s">
        <v>153</v>
      </c>
      <c r="AU251" s="164" t="s">
        <v>91</v>
      </c>
      <c r="AV251" s="13" t="s">
        <v>89</v>
      </c>
      <c r="AW251" s="13" t="s">
        <v>36</v>
      </c>
      <c r="AX251" s="13" t="s">
        <v>81</v>
      </c>
      <c r="AY251" s="164" t="s">
        <v>140</v>
      </c>
    </row>
    <row r="252" spans="2:51" s="14" customFormat="1" ht="10.2">
      <c r="B252" s="170"/>
      <c r="D252" s="157" t="s">
        <v>153</v>
      </c>
      <c r="E252" s="171" t="s">
        <v>1</v>
      </c>
      <c r="F252" s="172" t="s">
        <v>277</v>
      </c>
      <c r="H252" s="173">
        <v>92.74</v>
      </c>
      <c r="I252" s="174"/>
      <c r="L252" s="170"/>
      <c r="M252" s="175"/>
      <c r="N252" s="176"/>
      <c r="O252" s="176"/>
      <c r="P252" s="176"/>
      <c r="Q252" s="176"/>
      <c r="R252" s="176"/>
      <c r="S252" s="176"/>
      <c r="T252" s="177"/>
      <c r="AT252" s="171" t="s">
        <v>153</v>
      </c>
      <c r="AU252" s="171" t="s">
        <v>91</v>
      </c>
      <c r="AV252" s="14" t="s">
        <v>91</v>
      </c>
      <c r="AW252" s="14" t="s">
        <v>36</v>
      </c>
      <c r="AX252" s="14" t="s">
        <v>81</v>
      </c>
      <c r="AY252" s="171" t="s">
        <v>140</v>
      </c>
    </row>
    <row r="253" spans="2:51" s="14" customFormat="1" ht="10.2">
      <c r="B253" s="170"/>
      <c r="D253" s="157" t="s">
        <v>153</v>
      </c>
      <c r="E253" s="171" t="s">
        <v>1</v>
      </c>
      <c r="F253" s="172" t="s">
        <v>278</v>
      </c>
      <c r="H253" s="173">
        <v>24.84</v>
      </c>
      <c r="I253" s="174"/>
      <c r="L253" s="170"/>
      <c r="M253" s="175"/>
      <c r="N253" s="176"/>
      <c r="O253" s="176"/>
      <c r="P253" s="176"/>
      <c r="Q253" s="176"/>
      <c r="R253" s="176"/>
      <c r="S253" s="176"/>
      <c r="T253" s="177"/>
      <c r="AT253" s="171" t="s">
        <v>153</v>
      </c>
      <c r="AU253" s="171" t="s">
        <v>91</v>
      </c>
      <c r="AV253" s="14" t="s">
        <v>91</v>
      </c>
      <c r="AW253" s="14" t="s">
        <v>36</v>
      </c>
      <c r="AX253" s="14" t="s">
        <v>81</v>
      </c>
      <c r="AY253" s="171" t="s">
        <v>140</v>
      </c>
    </row>
    <row r="254" spans="2:51" s="14" customFormat="1" ht="10.2">
      <c r="B254" s="170"/>
      <c r="D254" s="157" t="s">
        <v>153</v>
      </c>
      <c r="E254" s="171" t="s">
        <v>1</v>
      </c>
      <c r="F254" s="172" t="s">
        <v>279</v>
      </c>
      <c r="H254" s="173">
        <v>193.4</v>
      </c>
      <c r="I254" s="174"/>
      <c r="L254" s="170"/>
      <c r="M254" s="175"/>
      <c r="N254" s="176"/>
      <c r="O254" s="176"/>
      <c r="P254" s="176"/>
      <c r="Q254" s="176"/>
      <c r="R254" s="176"/>
      <c r="S254" s="176"/>
      <c r="T254" s="177"/>
      <c r="AT254" s="171" t="s">
        <v>153</v>
      </c>
      <c r="AU254" s="171" t="s">
        <v>91</v>
      </c>
      <c r="AV254" s="14" t="s">
        <v>91</v>
      </c>
      <c r="AW254" s="14" t="s">
        <v>36</v>
      </c>
      <c r="AX254" s="14" t="s">
        <v>81</v>
      </c>
      <c r="AY254" s="171" t="s">
        <v>140</v>
      </c>
    </row>
    <row r="255" spans="2:51" s="15" customFormat="1" ht="10.2">
      <c r="B255" s="178"/>
      <c r="D255" s="157" t="s">
        <v>153</v>
      </c>
      <c r="E255" s="179" t="s">
        <v>1</v>
      </c>
      <c r="F255" s="180" t="s">
        <v>156</v>
      </c>
      <c r="H255" s="181">
        <v>310.98</v>
      </c>
      <c r="I255" s="182"/>
      <c r="L255" s="178"/>
      <c r="M255" s="183"/>
      <c r="N255" s="184"/>
      <c r="O255" s="184"/>
      <c r="P255" s="184"/>
      <c r="Q255" s="184"/>
      <c r="R255" s="184"/>
      <c r="S255" s="184"/>
      <c r="T255" s="185"/>
      <c r="AT255" s="179" t="s">
        <v>153</v>
      </c>
      <c r="AU255" s="179" t="s">
        <v>91</v>
      </c>
      <c r="AV255" s="15" t="s">
        <v>147</v>
      </c>
      <c r="AW255" s="15" t="s">
        <v>36</v>
      </c>
      <c r="AX255" s="15" t="s">
        <v>89</v>
      </c>
      <c r="AY255" s="179" t="s">
        <v>140</v>
      </c>
    </row>
    <row r="256" spans="1:65" s="2" customFormat="1" ht="24.15" customHeight="1">
      <c r="A256" s="32"/>
      <c r="B256" s="143"/>
      <c r="C256" s="144" t="s">
        <v>280</v>
      </c>
      <c r="D256" s="144" t="s">
        <v>142</v>
      </c>
      <c r="E256" s="145" t="s">
        <v>281</v>
      </c>
      <c r="F256" s="146" t="s">
        <v>282</v>
      </c>
      <c r="G256" s="147" t="s">
        <v>210</v>
      </c>
      <c r="H256" s="148">
        <v>62.196</v>
      </c>
      <c r="I256" s="149"/>
      <c r="J256" s="150">
        <f>ROUND(I256*H256,2)</f>
        <v>0</v>
      </c>
      <c r="K256" s="146" t="s">
        <v>146</v>
      </c>
      <c r="L256" s="33"/>
      <c r="M256" s="151" t="s">
        <v>1</v>
      </c>
      <c r="N256" s="152" t="s">
        <v>46</v>
      </c>
      <c r="O256" s="58"/>
      <c r="P256" s="153">
        <f>O256*H256</f>
        <v>0</v>
      </c>
      <c r="Q256" s="153">
        <v>0.01943</v>
      </c>
      <c r="R256" s="153">
        <f>Q256*H256</f>
        <v>1.20846828</v>
      </c>
      <c r="S256" s="153">
        <v>0</v>
      </c>
      <c r="T256" s="154">
        <f>S256*H256</f>
        <v>0</v>
      </c>
      <c r="U256" s="32"/>
      <c r="V256" s="32"/>
      <c r="W256" s="32"/>
      <c r="X256" s="32"/>
      <c r="Y256" s="32"/>
      <c r="Z256" s="32"/>
      <c r="AA256" s="32"/>
      <c r="AB256" s="32"/>
      <c r="AC256" s="32"/>
      <c r="AD256" s="32"/>
      <c r="AE256" s="32"/>
      <c r="AR256" s="155" t="s">
        <v>147</v>
      </c>
      <c r="AT256" s="155" t="s">
        <v>142</v>
      </c>
      <c r="AU256" s="155" t="s">
        <v>91</v>
      </c>
      <c r="AY256" s="17" t="s">
        <v>140</v>
      </c>
      <c r="BE256" s="156">
        <f>IF(N256="základní",J256,0)</f>
        <v>0</v>
      </c>
      <c r="BF256" s="156">
        <f>IF(N256="snížená",J256,0)</f>
        <v>0</v>
      </c>
      <c r="BG256" s="156">
        <f>IF(N256="zákl. přenesená",J256,0)</f>
        <v>0</v>
      </c>
      <c r="BH256" s="156">
        <f>IF(N256="sníž. přenesená",J256,0)</f>
        <v>0</v>
      </c>
      <c r="BI256" s="156">
        <f>IF(N256="nulová",J256,0)</f>
        <v>0</v>
      </c>
      <c r="BJ256" s="17" t="s">
        <v>89</v>
      </c>
      <c r="BK256" s="156">
        <f>ROUND(I256*H256,2)</f>
        <v>0</v>
      </c>
      <c r="BL256" s="17" t="s">
        <v>147</v>
      </c>
      <c r="BM256" s="155" t="s">
        <v>283</v>
      </c>
    </row>
    <row r="257" spans="1:47" s="2" customFormat="1" ht="19.2">
      <c r="A257" s="32"/>
      <c r="B257" s="33"/>
      <c r="C257" s="32"/>
      <c r="D257" s="157" t="s">
        <v>149</v>
      </c>
      <c r="E257" s="32"/>
      <c r="F257" s="158" t="s">
        <v>284</v>
      </c>
      <c r="G257" s="32"/>
      <c r="H257" s="32"/>
      <c r="I257" s="159"/>
      <c r="J257" s="32"/>
      <c r="K257" s="32"/>
      <c r="L257" s="33"/>
      <c r="M257" s="160"/>
      <c r="N257" s="161"/>
      <c r="O257" s="58"/>
      <c r="P257" s="58"/>
      <c r="Q257" s="58"/>
      <c r="R257" s="58"/>
      <c r="S257" s="58"/>
      <c r="T257" s="59"/>
      <c r="U257" s="32"/>
      <c r="V257" s="32"/>
      <c r="W257" s="32"/>
      <c r="X257" s="32"/>
      <c r="Y257" s="32"/>
      <c r="Z257" s="32"/>
      <c r="AA257" s="32"/>
      <c r="AB257" s="32"/>
      <c r="AC257" s="32"/>
      <c r="AD257" s="32"/>
      <c r="AE257" s="32"/>
      <c r="AT257" s="17" t="s">
        <v>149</v>
      </c>
      <c r="AU257" s="17" t="s">
        <v>91</v>
      </c>
    </row>
    <row r="258" spans="1:47" s="2" customFormat="1" ht="144">
      <c r="A258" s="32"/>
      <c r="B258" s="33"/>
      <c r="C258" s="32"/>
      <c r="D258" s="157" t="s">
        <v>151</v>
      </c>
      <c r="E258" s="32"/>
      <c r="F258" s="162" t="s">
        <v>285</v>
      </c>
      <c r="G258" s="32"/>
      <c r="H258" s="32"/>
      <c r="I258" s="159"/>
      <c r="J258" s="32"/>
      <c r="K258" s="32"/>
      <c r="L258" s="33"/>
      <c r="M258" s="160"/>
      <c r="N258" s="161"/>
      <c r="O258" s="58"/>
      <c r="P258" s="58"/>
      <c r="Q258" s="58"/>
      <c r="R258" s="58"/>
      <c r="S258" s="58"/>
      <c r="T258" s="59"/>
      <c r="U258" s="32"/>
      <c r="V258" s="32"/>
      <c r="W258" s="32"/>
      <c r="X258" s="32"/>
      <c r="Y258" s="32"/>
      <c r="Z258" s="32"/>
      <c r="AA258" s="32"/>
      <c r="AB258" s="32"/>
      <c r="AC258" s="32"/>
      <c r="AD258" s="32"/>
      <c r="AE258" s="32"/>
      <c r="AT258" s="17" t="s">
        <v>151</v>
      </c>
      <c r="AU258" s="17" t="s">
        <v>91</v>
      </c>
    </row>
    <row r="259" spans="2:51" s="13" customFormat="1" ht="10.2">
      <c r="B259" s="163"/>
      <c r="D259" s="157" t="s">
        <v>153</v>
      </c>
      <c r="E259" s="164" t="s">
        <v>1</v>
      </c>
      <c r="F259" s="165" t="s">
        <v>109</v>
      </c>
      <c r="H259" s="164" t="s">
        <v>1</v>
      </c>
      <c r="I259" s="166"/>
      <c r="L259" s="163"/>
      <c r="M259" s="167"/>
      <c r="N259" s="168"/>
      <c r="O259" s="168"/>
      <c r="P259" s="168"/>
      <c r="Q259" s="168"/>
      <c r="R259" s="168"/>
      <c r="S259" s="168"/>
      <c r="T259" s="169"/>
      <c r="AT259" s="164" t="s">
        <v>153</v>
      </c>
      <c r="AU259" s="164" t="s">
        <v>91</v>
      </c>
      <c r="AV259" s="13" t="s">
        <v>89</v>
      </c>
      <c r="AW259" s="13" t="s">
        <v>36</v>
      </c>
      <c r="AX259" s="13" t="s">
        <v>81</v>
      </c>
      <c r="AY259" s="164" t="s">
        <v>140</v>
      </c>
    </row>
    <row r="260" spans="2:51" s="13" customFormat="1" ht="10.2">
      <c r="B260" s="163"/>
      <c r="D260" s="157" t="s">
        <v>153</v>
      </c>
      <c r="E260" s="164" t="s">
        <v>1</v>
      </c>
      <c r="F260" s="165" t="s">
        <v>183</v>
      </c>
      <c r="H260" s="164" t="s">
        <v>1</v>
      </c>
      <c r="I260" s="166"/>
      <c r="L260" s="163"/>
      <c r="M260" s="167"/>
      <c r="N260" s="168"/>
      <c r="O260" s="168"/>
      <c r="P260" s="168"/>
      <c r="Q260" s="168"/>
      <c r="R260" s="168"/>
      <c r="S260" s="168"/>
      <c r="T260" s="169"/>
      <c r="AT260" s="164" t="s">
        <v>153</v>
      </c>
      <c r="AU260" s="164" t="s">
        <v>91</v>
      </c>
      <c r="AV260" s="13" t="s">
        <v>89</v>
      </c>
      <c r="AW260" s="13" t="s">
        <v>36</v>
      </c>
      <c r="AX260" s="13" t="s">
        <v>81</v>
      </c>
      <c r="AY260" s="164" t="s">
        <v>140</v>
      </c>
    </row>
    <row r="261" spans="2:51" s="13" customFormat="1" ht="10.2">
      <c r="B261" s="163"/>
      <c r="D261" s="157" t="s">
        <v>153</v>
      </c>
      <c r="E261" s="164" t="s">
        <v>1</v>
      </c>
      <c r="F261" s="165" t="s">
        <v>286</v>
      </c>
      <c r="H261" s="164" t="s">
        <v>1</v>
      </c>
      <c r="I261" s="166"/>
      <c r="L261" s="163"/>
      <c r="M261" s="167"/>
      <c r="N261" s="168"/>
      <c r="O261" s="168"/>
      <c r="P261" s="168"/>
      <c r="Q261" s="168"/>
      <c r="R261" s="168"/>
      <c r="S261" s="168"/>
      <c r="T261" s="169"/>
      <c r="AT261" s="164" t="s">
        <v>153</v>
      </c>
      <c r="AU261" s="164" t="s">
        <v>91</v>
      </c>
      <c r="AV261" s="13" t="s">
        <v>89</v>
      </c>
      <c r="AW261" s="13" t="s">
        <v>36</v>
      </c>
      <c r="AX261" s="13" t="s">
        <v>81</v>
      </c>
      <c r="AY261" s="164" t="s">
        <v>140</v>
      </c>
    </row>
    <row r="262" spans="2:51" s="14" customFormat="1" ht="10.2">
      <c r="B262" s="170"/>
      <c r="D262" s="157" t="s">
        <v>153</v>
      </c>
      <c r="E262" s="171" t="s">
        <v>1</v>
      </c>
      <c r="F262" s="172" t="s">
        <v>287</v>
      </c>
      <c r="H262" s="173">
        <v>62.196</v>
      </c>
      <c r="I262" s="174"/>
      <c r="L262" s="170"/>
      <c r="M262" s="175"/>
      <c r="N262" s="176"/>
      <c r="O262" s="176"/>
      <c r="P262" s="176"/>
      <c r="Q262" s="176"/>
      <c r="R262" s="176"/>
      <c r="S262" s="176"/>
      <c r="T262" s="177"/>
      <c r="AT262" s="171" t="s">
        <v>153</v>
      </c>
      <c r="AU262" s="171" t="s">
        <v>91</v>
      </c>
      <c r="AV262" s="14" t="s">
        <v>91</v>
      </c>
      <c r="AW262" s="14" t="s">
        <v>36</v>
      </c>
      <c r="AX262" s="14" t="s">
        <v>81</v>
      </c>
      <c r="AY262" s="171" t="s">
        <v>140</v>
      </c>
    </row>
    <row r="263" spans="2:51" s="15" customFormat="1" ht="10.2">
      <c r="B263" s="178"/>
      <c r="D263" s="157" t="s">
        <v>153</v>
      </c>
      <c r="E263" s="179" t="s">
        <v>1</v>
      </c>
      <c r="F263" s="180" t="s">
        <v>156</v>
      </c>
      <c r="H263" s="181">
        <v>62.196</v>
      </c>
      <c r="I263" s="182"/>
      <c r="L263" s="178"/>
      <c r="M263" s="183"/>
      <c r="N263" s="184"/>
      <c r="O263" s="184"/>
      <c r="P263" s="184"/>
      <c r="Q263" s="184"/>
      <c r="R263" s="184"/>
      <c r="S263" s="184"/>
      <c r="T263" s="185"/>
      <c r="AT263" s="179" t="s">
        <v>153</v>
      </c>
      <c r="AU263" s="179" t="s">
        <v>91</v>
      </c>
      <c r="AV263" s="15" t="s">
        <v>147</v>
      </c>
      <c r="AW263" s="15" t="s">
        <v>36</v>
      </c>
      <c r="AX263" s="15" t="s">
        <v>89</v>
      </c>
      <c r="AY263" s="179" t="s">
        <v>140</v>
      </c>
    </row>
    <row r="264" spans="1:65" s="2" customFormat="1" ht="24.15" customHeight="1">
      <c r="A264" s="32"/>
      <c r="B264" s="143"/>
      <c r="C264" s="144" t="s">
        <v>288</v>
      </c>
      <c r="D264" s="144" t="s">
        <v>142</v>
      </c>
      <c r="E264" s="145" t="s">
        <v>289</v>
      </c>
      <c r="F264" s="146" t="s">
        <v>290</v>
      </c>
      <c r="G264" s="147" t="s">
        <v>291</v>
      </c>
      <c r="H264" s="148">
        <v>47.05</v>
      </c>
      <c r="I264" s="149"/>
      <c r="J264" s="150">
        <f>ROUND(I264*H264,2)</f>
        <v>0</v>
      </c>
      <c r="K264" s="146" t="s">
        <v>146</v>
      </c>
      <c r="L264" s="33"/>
      <c r="M264" s="151" t="s">
        <v>1</v>
      </c>
      <c r="N264" s="152" t="s">
        <v>46</v>
      </c>
      <c r="O264" s="58"/>
      <c r="P264" s="153">
        <f>O264*H264</f>
        <v>0</v>
      </c>
      <c r="Q264" s="153">
        <v>0.00029</v>
      </c>
      <c r="R264" s="153">
        <f>Q264*H264</f>
        <v>0.013644499999999999</v>
      </c>
      <c r="S264" s="153">
        <v>0</v>
      </c>
      <c r="T264" s="154">
        <f>S264*H264</f>
        <v>0</v>
      </c>
      <c r="U264" s="32"/>
      <c r="V264" s="32"/>
      <c r="W264" s="32"/>
      <c r="X264" s="32"/>
      <c r="Y264" s="32"/>
      <c r="Z264" s="32"/>
      <c r="AA264" s="32"/>
      <c r="AB264" s="32"/>
      <c r="AC264" s="32"/>
      <c r="AD264" s="32"/>
      <c r="AE264" s="32"/>
      <c r="AR264" s="155" t="s">
        <v>147</v>
      </c>
      <c r="AT264" s="155" t="s">
        <v>142</v>
      </c>
      <c r="AU264" s="155" t="s">
        <v>91</v>
      </c>
      <c r="AY264" s="17" t="s">
        <v>140</v>
      </c>
      <c r="BE264" s="156">
        <f>IF(N264="základní",J264,0)</f>
        <v>0</v>
      </c>
      <c r="BF264" s="156">
        <f>IF(N264="snížená",J264,0)</f>
        <v>0</v>
      </c>
      <c r="BG264" s="156">
        <f>IF(N264="zákl. přenesená",J264,0)</f>
        <v>0</v>
      </c>
      <c r="BH264" s="156">
        <f>IF(N264="sníž. přenesená",J264,0)</f>
        <v>0</v>
      </c>
      <c r="BI264" s="156">
        <f>IF(N264="nulová",J264,0)</f>
        <v>0</v>
      </c>
      <c r="BJ264" s="17" t="s">
        <v>89</v>
      </c>
      <c r="BK264" s="156">
        <f>ROUND(I264*H264,2)</f>
        <v>0</v>
      </c>
      <c r="BL264" s="17" t="s">
        <v>147</v>
      </c>
      <c r="BM264" s="155" t="s">
        <v>292</v>
      </c>
    </row>
    <row r="265" spans="1:47" s="2" customFormat="1" ht="28.8">
      <c r="A265" s="32"/>
      <c r="B265" s="33"/>
      <c r="C265" s="32"/>
      <c r="D265" s="157" t="s">
        <v>149</v>
      </c>
      <c r="E265" s="32"/>
      <c r="F265" s="158" t="s">
        <v>293</v>
      </c>
      <c r="G265" s="32"/>
      <c r="H265" s="32"/>
      <c r="I265" s="159"/>
      <c r="J265" s="32"/>
      <c r="K265" s="32"/>
      <c r="L265" s="33"/>
      <c r="M265" s="160"/>
      <c r="N265" s="161"/>
      <c r="O265" s="58"/>
      <c r="P265" s="58"/>
      <c r="Q265" s="58"/>
      <c r="R265" s="58"/>
      <c r="S265" s="58"/>
      <c r="T265" s="59"/>
      <c r="U265" s="32"/>
      <c r="V265" s="32"/>
      <c r="W265" s="32"/>
      <c r="X265" s="32"/>
      <c r="Y265" s="32"/>
      <c r="Z265" s="32"/>
      <c r="AA265" s="32"/>
      <c r="AB265" s="32"/>
      <c r="AC265" s="32"/>
      <c r="AD265" s="32"/>
      <c r="AE265" s="32"/>
      <c r="AT265" s="17" t="s">
        <v>149</v>
      </c>
      <c r="AU265" s="17" t="s">
        <v>91</v>
      </c>
    </row>
    <row r="266" spans="1:47" s="2" customFormat="1" ht="76.8">
      <c r="A266" s="32"/>
      <c r="B266" s="33"/>
      <c r="C266" s="32"/>
      <c r="D266" s="157" t="s">
        <v>151</v>
      </c>
      <c r="E266" s="32"/>
      <c r="F266" s="162" t="s">
        <v>294</v>
      </c>
      <c r="G266" s="32"/>
      <c r="H266" s="32"/>
      <c r="I266" s="159"/>
      <c r="J266" s="32"/>
      <c r="K266" s="32"/>
      <c r="L266" s="33"/>
      <c r="M266" s="160"/>
      <c r="N266" s="161"/>
      <c r="O266" s="58"/>
      <c r="P266" s="58"/>
      <c r="Q266" s="58"/>
      <c r="R266" s="58"/>
      <c r="S266" s="58"/>
      <c r="T266" s="59"/>
      <c r="U266" s="32"/>
      <c r="V266" s="32"/>
      <c r="W266" s="32"/>
      <c r="X266" s="32"/>
      <c r="Y266" s="32"/>
      <c r="Z266" s="32"/>
      <c r="AA266" s="32"/>
      <c r="AB266" s="32"/>
      <c r="AC266" s="32"/>
      <c r="AD266" s="32"/>
      <c r="AE266" s="32"/>
      <c r="AT266" s="17" t="s">
        <v>151</v>
      </c>
      <c r="AU266" s="17" t="s">
        <v>91</v>
      </c>
    </row>
    <row r="267" spans="2:51" s="13" customFormat="1" ht="10.2">
      <c r="B267" s="163"/>
      <c r="D267" s="157" t="s">
        <v>153</v>
      </c>
      <c r="E267" s="164" t="s">
        <v>1</v>
      </c>
      <c r="F267" s="165" t="s">
        <v>109</v>
      </c>
      <c r="H267" s="164" t="s">
        <v>1</v>
      </c>
      <c r="I267" s="166"/>
      <c r="L267" s="163"/>
      <c r="M267" s="167"/>
      <c r="N267" s="168"/>
      <c r="O267" s="168"/>
      <c r="P267" s="168"/>
      <c r="Q267" s="168"/>
      <c r="R267" s="168"/>
      <c r="S267" s="168"/>
      <c r="T267" s="169"/>
      <c r="AT267" s="164" t="s">
        <v>153</v>
      </c>
      <c r="AU267" s="164" t="s">
        <v>91</v>
      </c>
      <c r="AV267" s="13" t="s">
        <v>89</v>
      </c>
      <c r="AW267" s="13" t="s">
        <v>36</v>
      </c>
      <c r="AX267" s="13" t="s">
        <v>81</v>
      </c>
      <c r="AY267" s="164" t="s">
        <v>140</v>
      </c>
    </row>
    <row r="268" spans="2:51" s="13" customFormat="1" ht="10.2">
      <c r="B268" s="163"/>
      <c r="D268" s="157" t="s">
        <v>153</v>
      </c>
      <c r="E268" s="164" t="s">
        <v>1</v>
      </c>
      <c r="F268" s="165" t="s">
        <v>154</v>
      </c>
      <c r="H268" s="164" t="s">
        <v>1</v>
      </c>
      <c r="I268" s="166"/>
      <c r="L268" s="163"/>
      <c r="M268" s="167"/>
      <c r="N268" s="168"/>
      <c r="O268" s="168"/>
      <c r="P268" s="168"/>
      <c r="Q268" s="168"/>
      <c r="R268" s="168"/>
      <c r="S268" s="168"/>
      <c r="T268" s="169"/>
      <c r="AT268" s="164" t="s">
        <v>153</v>
      </c>
      <c r="AU268" s="164" t="s">
        <v>91</v>
      </c>
      <c r="AV268" s="13" t="s">
        <v>89</v>
      </c>
      <c r="AW268" s="13" t="s">
        <v>36</v>
      </c>
      <c r="AX268" s="13" t="s">
        <v>81</v>
      </c>
      <c r="AY268" s="164" t="s">
        <v>140</v>
      </c>
    </row>
    <row r="269" spans="2:51" s="13" customFormat="1" ht="10.2">
      <c r="B269" s="163"/>
      <c r="D269" s="157" t="s">
        <v>153</v>
      </c>
      <c r="E269" s="164" t="s">
        <v>1</v>
      </c>
      <c r="F269" s="165" t="s">
        <v>295</v>
      </c>
      <c r="H269" s="164" t="s">
        <v>1</v>
      </c>
      <c r="I269" s="166"/>
      <c r="L269" s="163"/>
      <c r="M269" s="167"/>
      <c r="N269" s="168"/>
      <c r="O269" s="168"/>
      <c r="P269" s="168"/>
      <c r="Q269" s="168"/>
      <c r="R269" s="168"/>
      <c r="S269" s="168"/>
      <c r="T269" s="169"/>
      <c r="AT269" s="164" t="s">
        <v>153</v>
      </c>
      <c r="AU269" s="164" t="s">
        <v>91</v>
      </c>
      <c r="AV269" s="13" t="s">
        <v>89</v>
      </c>
      <c r="AW269" s="13" t="s">
        <v>36</v>
      </c>
      <c r="AX269" s="13" t="s">
        <v>81</v>
      </c>
      <c r="AY269" s="164" t="s">
        <v>140</v>
      </c>
    </row>
    <row r="270" spans="2:51" s="13" customFormat="1" ht="10.2">
      <c r="B270" s="163"/>
      <c r="D270" s="157" t="s">
        <v>153</v>
      </c>
      <c r="E270" s="164" t="s">
        <v>1</v>
      </c>
      <c r="F270" s="165" t="s">
        <v>296</v>
      </c>
      <c r="H270" s="164" t="s">
        <v>1</v>
      </c>
      <c r="I270" s="166"/>
      <c r="L270" s="163"/>
      <c r="M270" s="167"/>
      <c r="N270" s="168"/>
      <c r="O270" s="168"/>
      <c r="P270" s="168"/>
      <c r="Q270" s="168"/>
      <c r="R270" s="168"/>
      <c r="S270" s="168"/>
      <c r="T270" s="169"/>
      <c r="AT270" s="164" t="s">
        <v>153</v>
      </c>
      <c r="AU270" s="164" t="s">
        <v>91</v>
      </c>
      <c r="AV270" s="13" t="s">
        <v>89</v>
      </c>
      <c r="AW270" s="13" t="s">
        <v>36</v>
      </c>
      <c r="AX270" s="13" t="s">
        <v>81</v>
      </c>
      <c r="AY270" s="164" t="s">
        <v>140</v>
      </c>
    </row>
    <row r="271" spans="2:51" s="14" customFormat="1" ht="10.2">
      <c r="B271" s="170"/>
      <c r="D271" s="157" t="s">
        <v>153</v>
      </c>
      <c r="E271" s="171" t="s">
        <v>1</v>
      </c>
      <c r="F271" s="172" t="s">
        <v>297</v>
      </c>
      <c r="H271" s="173">
        <v>940.64</v>
      </c>
      <c r="I271" s="174"/>
      <c r="L271" s="170"/>
      <c r="M271" s="175"/>
      <c r="N271" s="176"/>
      <c r="O271" s="176"/>
      <c r="P271" s="176"/>
      <c r="Q271" s="176"/>
      <c r="R271" s="176"/>
      <c r="S271" s="176"/>
      <c r="T271" s="177"/>
      <c r="AT271" s="171" t="s">
        <v>153</v>
      </c>
      <c r="AU271" s="171" t="s">
        <v>91</v>
      </c>
      <c r="AV271" s="14" t="s">
        <v>91</v>
      </c>
      <c r="AW271" s="14" t="s">
        <v>36</v>
      </c>
      <c r="AX271" s="14" t="s">
        <v>81</v>
      </c>
      <c r="AY271" s="171" t="s">
        <v>140</v>
      </c>
    </row>
    <row r="272" spans="2:51" s="15" customFormat="1" ht="10.2">
      <c r="B272" s="178"/>
      <c r="D272" s="157" t="s">
        <v>153</v>
      </c>
      <c r="E272" s="179" t="s">
        <v>1</v>
      </c>
      <c r="F272" s="180" t="s">
        <v>298</v>
      </c>
      <c r="H272" s="181">
        <v>940.64</v>
      </c>
      <c r="I272" s="182"/>
      <c r="L272" s="178"/>
      <c r="M272" s="183"/>
      <c r="N272" s="184"/>
      <c r="O272" s="184"/>
      <c r="P272" s="184"/>
      <c r="Q272" s="184"/>
      <c r="R272" s="184"/>
      <c r="S272" s="184"/>
      <c r="T272" s="185"/>
      <c r="AT272" s="179" t="s">
        <v>153</v>
      </c>
      <c r="AU272" s="179" t="s">
        <v>91</v>
      </c>
      <c r="AV272" s="15" t="s">
        <v>147</v>
      </c>
      <c r="AW272" s="15" t="s">
        <v>36</v>
      </c>
      <c r="AX272" s="15" t="s">
        <v>81</v>
      </c>
      <c r="AY272" s="179" t="s">
        <v>140</v>
      </c>
    </row>
    <row r="273" spans="2:51" s="13" customFormat="1" ht="10.2">
      <c r="B273" s="163"/>
      <c r="D273" s="157" t="s">
        <v>153</v>
      </c>
      <c r="E273" s="164" t="s">
        <v>1</v>
      </c>
      <c r="F273" s="165" t="s">
        <v>299</v>
      </c>
      <c r="H273" s="164" t="s">
        <v>1</v>
      </c>
      <c r="I273" s="166"/>
      <c r="L273" s="163"/>
      <c r="M273" s="167"/>
      <c r="N273" s="168"/>
      <c r="O273" s="168"/>
      <c r="P273" s="168"/>
      <c r="Q273" s="168"/>
      <c r="R273" s="168"/>
      <c r="S273" s="168"/>
      <c r="T273" s="169"/>
      <c r="AT273" s="164" t="s">
        <v>153</v>
      </c>
      <c r="AU273" s="164" t="s">
        <v>91</v>
      </c>
      <c r="AV273" s="13" t="s">
        <v>89</v>
      </c>
      <c r="AW273" s="13" t="s">
        <v>36</v>
      </c>
      <c r="AX273" s="13" t="s">
        <v>81</v>
      </c>
      <c r="AY273" s="164" t="s">
        <v>140</v>
      </c>
    </row>
    <row r="274" spans="2:51" s="14" customFormat="1" ht="10.2">
      <c r="B274" s="170"/>
      <c r="D274" s="157" t="s">
        <v>153</v>
      </c>
      <c r="E274" s="171" t="s">
        <v>1</v>
      </c>
      <c r="F274" s="172" t="s">
        <v>300</v>
      </c>
      <c r="H274" s="173">
        <v>47.05</v>
      </c>
      <c r="I274" s="174"/>
      <c r="L274" s="170"/>
      <c r="M274" s="175"/>
      <c r="N274" s="176"/>
      <c r="O274" s="176"/>
      <c r="P274" s="176"/>
      <c r="Q274" s="176"/>
      <c r="R274" s="176"/>
      <c r="S274" s="176"/>
      <c r="T274" s="177"/>
      <c r="AT274" s="171" t="s">
        <v>153</v>
      </c>
      <c r="AU274" s="171" t="s">
        <v>91</v>
      </c>
      <c r="AV274" s="14" t="s">
        <v>91</v>
      </c>
      <c r="AW274" s="14" t="s">
        <v>36</v>
      </c>
      <c r="AX274" s="14" t="s">
        <v>81</v>
      </c>
      <c r="AY274" s="171" t="s">
        <v>140</v>
      </c>
    </row>
    <row r="275" spans="2:51" s="15" customFormat="1" ht="10.2">
      <c r="B275" s="178"/>
      <c r="D275" s="157" t="s">
        <v>153</v>
      </c>
      <c r="E275" s="179" t="s">
        <v>1</v>
      </c>
      <c r="F275" s="180" t="s">
        <v>301</v>
      </c>
      <c r="H275" s="181">
        <v>47.05</v>
      </c>
      <c r="I275" s="182"/>
      <c r="L275" s="178"/>
      <c r="M275" s="183"/>
      <c r="N275" s="184"/>
      <c r="O275" s="184"/>
      <c r="P275" s="184"/>
      <c r="Q275" s="184"/>
      <c r="R275" s="184"/>
      <c r="S275" s="184"/>
      <c r="T275" s="185"/>
      <c r="AT275" s="179" t="s">
        <v>153</v>
      </c>
      <c r="AU275" s="179" t="s">
        <v>91</v>
      </c>
      <c r="AV275" s="15" t="s">
        <v>147</v>
      </c>
      <c r="AW275" s="15" t="s">
        <v>36</v>
      </c>
      <c r="AX275" s="15" t="s">
        <v>89</v>
      </c>
      <c r="AY275" s="179" t="s">
        <v>140</v>
      </c>
    </row>
    <row r="276" spans="1:65" s="2" customFormat="1" ht="24.15" customHeight="1">
      <c r="A276" s="32"/>
      <c r="B276" s="143"/>
      <c r="C276" s="186" t="s">
        <v>302</v>
      </c>
      <c r="D276" s="186" t="s">
        <v>303</v>
      </c>
      <c r="E276" s="187" t="s">
        <v>304</v>
      </c>
      <c r="F276" s="188" t="s">
        <v>305</v>
      </c>
      <c r="G276" s="189" t="s">
        <v>224</v>
      </c>
      <c r="H276" s="190">
        <v>0.029</v>
      </c>
      <c r="I276" s="191"/>
      <c r="J276" s="192">
        <f>ROUND(I276*H276,2)</f>
        <v>0</v>
      </c>
      <c r="K276" s="188" t="s">
        <v>146</v>
      </c>
      <c r="L276" s="193"/>
      <c r="M276" s="194" t="s">
        <v>1</v>
      </c>
      <c r="N276" s="195" t="s">
        <v>46</v>
      </c>
      <c r="O276" s="58"/>
      <c r="P276" s="153">
        <f>O276*H276</f>
        <v>0</v>
      </c>
      <c r="Q276" s="153">
        <v>1</v>
      </c>
      <c r="R276" s="153">
        <f>Q276*H276</f>
        <v>0.029</v>
      </c>
      <c r="S276" s="153">
        <v>0</v>
      </c>
      <c r="T276" s="154">
        <f>S276*H276</f>
        <v>0</v>
      </c>
      <c r="U276" s="32"/>
      <c r="V276" s="32"/>
      <c r="W276" s="32"/>
      <c r="X276" s="32"/>
      <c r="Y276" s="32"/>
      <c r="Z276" s="32"/>
      <c r="AA276" s="32"/>
      <c r="AB276" s="32"/>
      <c r="AC276" s="32"/>
      <c r="AD276" s="32"/>
      <c r="AE276" s="32"/>
      <c r="AR276" s="155" t="s">
        <v>207</v>
      </c>
      <c r="AT276" s="155" t="s">
        <v>303</v>
      </c>
      <c r="AU276" s="155" t="s">
        <v>91</v>
      </c>
      <c r="AY276" s="17" t="s">
        <v>140</v>
      </c>
      <c r="BE276" s="156">
        <f>IF(N276="základní",J276,0)</f>
        <v>0</v>
      </c>
      <c r="BF276" s="156">
        <f>IF(N276="snížená",J276,0)</f>
        <v>0</v>
      </c>
      <c r="BG276" s="156">
        <f>IF(N276="zákl. přenesená",J276,0)</f>
        <v>0</v>
      </c>
      <c r="BH276" s="156">
        <f>IF(N276="sníž. přenesená",J276,0)</f>
        <v>0</v>
      </c>
      <c r="BI276" s="156">
        <f>IF(N276="nulová",J276,0)</f>
        <v>0</v>
      </c>
      <c r="BJ276" s="17" t="s">
        <v>89</v>
      </c>
      <c r="BK276" s="156">
        <f>ROUND(I276*H276,2)</f>
        <v>0</v>
      </c>
      <c r="BL276" s="17" t="s">
        <v>147</v>
      </c>
      <c r="BM276" s="155" t="s">
        <v>306</v>
      </c>
    </row>
    <row r="277" spans="1:47" s="2" customFormat="1" ht="19.2">
      <c r="A277" s="32"/>
      <c r="B277" s="33"/>
      <c r="C277" s="32"/>
      <c r="D277" s="157" t="s">
        <v>149</v>
      </c>
      <c r="E277" s="32"/>
      <c r="F277" s="158" t="s">
        <v>305</v>
      </c>
      <c r="G277" s="32"/>
      <c r="H277" s="32"/>
      <c r="I277" s="159"/>
      <c r="J277" s="32"/>
      <c r="K277" s="32"/>
      <c r="L277" s="33"/>
      <c r="M277" s="160"/>
      <c r="N277" s="161"/>
      <c r="O277" s="58"/>
      <c r="P277" s="58"/>
      <c r="Q277" s="58"/>
      <c r="R277" s="58"/>
      <c r="S277" s="58"/>
      <c r="T277" s="59"/>
      <c r="U277" s="32"/>
      <c r="V277" s="32"/>
      <c r="W277" s="32"/>
      <c r="X277" s="32"/>
      <c r="Y277" s="32"/>
      <c r="Z277" s="32"/>
      <c r="AA277" s="32"/>
      <c r="AB277" s="32"/>
      <c r="AC277" s="32"/>
      <c r="AD277" s="32"/>
      <c r="AE277" s="32"/>
      <c r="AT277" s="17" t="s">
        <v>149</v>
      </c>
      <c r="AU277" s="17" t="s">
        <v>91</v>
      </c>
    </row>
    <row r="278" spans="2:51" s="13" customFormat="1" ht="10.2">
      <c r="B278" s="163"/>
      <c r="D278" s="157" t="s">
        <v>153</v>
      </c>
      <c r="E278" s="164" t="s">
        <v>1</v>
      </c>
      <c r="F278" s="165" t="s">
        <v>109</v>
      </c>
      <c r="H278" s="164" t="s">
        <v>1</v>
      </c>
      <c r="I278" s="166"/>
      <c r="L278" s="163"/>
      <c r="M278" s="167"/>
      <c r="N278" s="168"/>
      <c r="O278" s="168"/>
      <c r="P278" s="168"/>
      <c r="Q278" s="168"/>
      <c r="R278" s="168"/>
      <c r="S278" s="168"/>
      <c r="T278" s="169"/>
      <c r="AT278" s="164" t="s">
        <v>153</v>
      </c>
      <c r="AU278" s="164" t="s">
        <v>91</v>
      </c>
      <c r="AV278" s="13" t="s">
        <v>89</v>
      </c>
      <c r="AW278" s="13" t="s">
        <v>36</v>
      </c>
      <c r="AX278" s="13" t="s">
        <v>81</v>
      </c>
      <c r="AY278" s="164" t="s">
        <v>140</v>
      </c>
    </row>
    <row r="279" spans="2:51" s="13" customFormat="1" ht="10.2">
      <c r="B279" s="163"/>
      <c r="D279" s="157" t="s">
        <v>153</v>
      </c>
      <c r="E279" s="164" t="s">
        <v>1</v>
      </c>
      <c r="F279" s="165" t="s">
        <v>154</v>
      </c>
      <c r="H279" s="164" t="s">
        <v>1</v>
      </c>
      <c r="I279" s="166"/>
      <c r="L279" s="163"/>
      <c r="M279" s="167"/>
      <c r="N279" s="168"/>
      <c r="O279" s="168"/>
      <c r="P279" s="168"/>
      <c r="Q279" s="168"/>
      <c r="R279" s="168"/>
      <c r="S279" s="168"/>
      <c r="T279" s="169"/>
      <c r="AT279" s="164" t="s">
        <v>153</v>
      </c>
      <c r="AU279" s="164" t="s">
        <v>91</v>
      </c>
      <c r="AV279" s="13" t="s">
        <v>89</v>
      </c>
      <c r="AW279" s="13" t="s">
        <v>36</v>
      </c>
      <c r="AX279" s="13" t="s">
        <v>81</v>
      </c>
      <c r="AY279" s="164" t="s">
        <v>140</v>
      </c>
    </row>
    <row r="280" spans="2:51" s="13" customFormat="1" ht="10.2">
      <c r="B280" s="163"/>
      <c r="D280" s="157" t="s">
        <v>153</v>
      </c>
      <c r="E280" s="164" t="s">
        <v>1</v>
      </c>
      <c r="F280" s="165" t="s">
        <v>295</v>
      </c>
      <c r="H280" s="164" t="s">
        <v>1</v>
      </c>
      <c r="I280" s="166"/>
      <c r="L280" s="163"/>
      <c r="M280" s="167"/>
      <c r="N280" s="168"/>
      <c r="O280" s="168"/>
      <c r="P280" s="168"/>
      <c r="Q280" s="168"/>
      <c r="R280" s="168"/>
      <c r="S280" s="168"/>
      <c r="T280" s="169"/>
      <c r="AT280" s="164" t="s">
        <v>153</v>
      </c>
      <c r="AU280" s="164" t="s">
        <v>91</v>
      </c>
      <c r="AV280" s="13" t="s">
        <v>89</v>
      </c>
      <c r="AW280" s="13" t="s">
        <v>36</v>
      </c>
      <c r="AX280" s="13" t="s">
        <v>81</v>
      </c>
      <c r="AY280" s="164" t="s">
        <v>140</v>
      </c>
    </row>
    <row r="281" spans="2:51" s="13" customFormat="1" ht="10.2">
      <c r="B281" s="163"/>
      <c r="D281" s="157" t="s">
        <v>153</v>
      </c>
      <c r="E281" s="164" t="s">
        <v>1</v>
      </c>
      <c r="F281" s="165" t="s">
        <v>307</v>
      </c>
      <c r="H281" s="164" t="s">
        <v>1</v>
      </c>
      <c r="I281" s="166"/>
      <c r="L281" s="163"/>
      <c r="M281" s="167"/>
      <c r="N281" s="168"/>
      <c r="O281" s="168"/>
      <c r="P281" s="168"/>
      <c r="Q281" s="168"/>
      <c r="R281" s="168"/>
      <c r="S281" s="168"/>
      <c r="T281" s="169"/>
      <c r="AT281" s="164" t="s">
        <v>153</v>
      </c>
      <c r="AU281" s="164" t="s">
        <v>91</v>
      </c>
      <c r="AV281" s="13" t="s">
        <v>89</v>
      </c>
      <c r="AW281" s="13" t="s">
        <v>36</v>
      </c>
      <c r="AX281" s="13" t="s">
        <v>81</v>
      </c>
      <c r="AY281" s="164" t="s">
        <v>140</v>
      </c>
    </row>
    <row r="282" spans="2:51" s="14" customFormat="1" ht="10.2">
      <c r="B282" s="170"/>
      <c r="D282" s="157" t="s">
        <v>153</v>
      </c>
      <c r="E282" s="171" t="s">
        <v>1</v>
      </c>
      <c r="F282" s="172" t="s">
        <v>308</v>
      </c>
      <c r="H282" s="173">
        <v>0.029</v>
      </c>
      <c r="I282" s="174"/>
      <c r="L282" s="170"/>
      <c r="M282" s="175"/>
      <c r="N282" s="176"/>
      <c r="O282" s="176"/>
      <c r="P282" s="176"/>
      <c r="Q282" s="176"/>
      <c r="R282" s="176"/>
      <c r="S282" s="176"/>
      <c r="T282" s="177"/>
      <c r="AT282" s="171" t="s">
        <v>153</v>
      </c>
      <c r="AU282" s="171" t="s">
        <v>91</v>
      </c>
      <c r="AV282" s="14" t="s">
        <v>91</v>
      </c>
      <c r="AW282" s="14" t="s">
        <v>36</v>
      </c>
      <c r="AX282" s="14" t="s">
        <v>81</v>
      </c>
      <c r="AY282" s="171" t="s">
        <v>140</v>
      </c>
    </row>
    <row r="283" spans="2:51" s="15" customFormat="1" ht="10.2">
      <c r="B283" s="178"/>
      <c r="D283" s="157" t="s">
        <v>153</v>
      </c>
      <c r="E283" s="179" t="s">
        <v>1</v>
      </c>
      <c r="F283" s="180" t="s">
        <v>156</v>
      </c>
      <c r="H283" s="181">
        <v>0.029</v>
      </c>
      <c r="I283" s="182"/>
      <c r="L283" s="178"/>
      <c r="M283" s="183"/>
      <c r="N283" s="184"/>
      <c r="O283" s="184"/>
      <c r="P283" s="184"/>
      <c r="Q283" s="184"/>
      <c r="R283" s="184"/>
      <c r="S283" s="184"/>
      <c r="T283" s="185"/>
      <c r="AT283" s="179" t="s">
        <v>153</v>
      </c>
      <c r="AU283" s="179" t="s">
        <v>91</v>
      </c>
      <c r="AV283" s="15" t="s">
        <v>147</v>
      </c>
      <c r="AW283" s="15" t="s">
        <v>36</v>
      </c>
      <c r="AX283" s="15" t="s">
        <v>89</v>
      </c>
      <c r="AY283" s="179" t="s">
        <v>140</v>
      </c>
    </row>
    <row r="284" spans="2:63" s="12" customFormat="1" ht="22.8" customHeight="1">
      <c r="B284" s="130"/>
      <c r="D284" s="131" t="s">
        <v>80</v>
      </c>
      <c r="E284" s="141" t="s">
        <v>309</v>
      </c>
      <c r="F284" s="141" t="s">
        <v>310</v>
      </c>
      <c r="I284" s="133"/>
      <c r="J284" s="142">
        <f>BK284</f>
        <v>0</v>
      </c>
      <c r="L284" s="130"/>
      <c r="M284" s="135"/>
      <c r="N284" s="136"/>
      <c r="O284" s="136"/>
      <c r="P284" s="137">
        <f>SUM(P285:P301)</f>
        <v>0</v>
      </c>
      <c r="Q284" s="136"/>
      <c r="R284" s="137">
        <f>SUM(R285:R301)</f>
        <v>0</v>
      </c>
      <c r="S284" s="136"/>
      <c r="T284" s="138">
        <f>SUM(T285:T301)</f>
        <v>0</v>
      </c>
      <c r="AR284" s="131" t="s">
        <v>89</v>
      </c>
      <c r="AT284" s="139" t="s">
        <v>80</v>
      </c>
      <c r="AU284" s="139" t="s">
        <v>89</v>
      </c>
      <c r="AY284" s="131" t="s">
        <v>140</v>
      </c>
      <c r="BK284" s="140">
        <f>SUM(BK285:BK301)</f>
        <v>0</v>
      </c>
    </row>
    <row r="285" spans="1:65" s="2" customFormat="1" ht="24.15" customHeight="1">
      <c r="A285" s="32"/>
      <c r="B285" s="143"/>
      <c r="C285" s="144" t="s">
        <v>311</v>
      </c>
      <c r="D285" s="144" t="s">
        <v>142</v>
      </c>
      <c r="E285" s="145" t="s">
        <v>312</v>
      </c>
      <c r="F285" s="146" t="s">
        <v>313</v>
      </c>
      <c r="G285" s="147" t="s">
        <v>224</v>
      </c>
      <c r="H285" s="148">
        <v>40.26</v>
      </c>
      <c r="I285" s="149"/>
      <c r="J285" s="150">
        <f>ROUND(I285*H285,2)</f>
        <v>0</v>
      </c>
      <c r="K285" s="146" t="s">
        <v>159</v>
      </c>
      <c r="L285" s="33"/>
      <c r="M285" s="151" t="s">
        <v>1</v>
      </c>
      <c r="N285" s="152" t="s">
        <v>46</v>
      </c>
      <c r="O285" s="58"/>
      <c r="P285" s="153">
        <f>O285*H285</f>
        <v>0</v>
      </c>
      <c r="Q285" s="153">
        <v>0</v>
      </c>
      <c r="R285" s="153">
        <f>Q285*H285</f>
        <v>0</v>
      </c>
      <c r="S285" s="153">
        <v>0</v>
      </c>
      <c r="T285" s="154">
        <f>S285*H285</f>
        <v>0</v>
      </c>
      <c r="U285" s="32"/>
      <c r="V285" s="32"/>
      <c r="W285" s="32"/>
      <c r="X285" s="32"/>
      <c r="Y285" s="32"/>
      <c r="Z285" s="32"/>
      <c r="AA285" s="32"/>
      <c r="AB285" s="32"/>
      <c r="AC285" s="32"/>
      <c r="AD285" s="32"/>
      <c r="AE285" s="32"/>
      <c r="AR285" s="155" t="s">
        <v>147</v>
      </c>
      <c r="AT285" s="155" t="s">
        <v>142</v>
      </c>
      <c r="AU285" s="155" t="s">
        <v>91</v>
      </c>
      <c r="AY285" s="17" t="s">
        <v>140</v>
      </c>
      <c r="BE285" s="156">
        <f>IF(N285="základní",J285,0)</f>
        <v>0</v>
      </c>
      <c r="BF285" s="156">
        <f>IF(N285="snížená",J285,0)</f>
        <v>0</v>
      </c>
      <c r="BG285" s="156">
        <f>IF(N285="zákl. přenesená",J285,0)</f>
        <v>0</v>
      </c>
      <c r="BH285" s="156">
        <f>IF(N285="sníž. přenesená",J285,0)</f>
        <v>0</v>
      </c>
      <c r="BI285" s="156">
        <f>IF(N285="nulová",J285,0)</f>
        <v>0</v>
      </c>
      <c r="BJ285" s="17" t="s">
        <v>89</v>
      </c>
      <c r="BK285" s="156">
        <f>ROUND(I285*H285,2)</f>
        <v>0</v>
      </c>
      <c r="BL285" s="17" t="s">
        <v>147</v>
      </c>
      <c r="BM285" s="155" t="s">
        <v>314</v>
      </c>
    </row>
    <row r="286" spans="2:51" s="13" customFormat="1" ht="10.2">
      <c r="B286" s="163"/>
      <c r="D286" s="157" t="s">
        <v>153</v>
      </c>
      <c r="E286" s="164" t="s">
        <v>1</v>
      </c>
      <c r="F286" s="165" t="s">
        <v>109</v>
      </c>
      <c r="H286" s="164" t="s">
        <v>1</v>
      </c>
      <c r="I286" s="166"/>
      <c r="L286" s="163"/>
      <c r="M286" s="167"/>
      <c r="N286" s="168"/>
      <c r="O286" s="168"/>
      <c r="P286" s="168"/>
      <c r="Q286" s="168"/>
      <c r="R286" s="168"/>
      <c r="S286" s="168"/>
      <c r="T286" s="169"/>
      <c r="AT286" s="164" t="s">
        <v>153</v>
      </c>
      <c r="AU286" s="164" t="s">
        <v>91</v>
      </c>
      <c r="AV286" s="13" t="s">
        <v>89</v>
      </c>
      <c r="AW286" s="13" t="s">
        <v>36</v>
      </c>
      <c r="AX286" s="13" t="s">
        <v>81</v>
      </c>
      <c r="AY286" s="164" t="s">
        <v>140</v>
      </c>
    </row>
    <row r="287" spans="2:51" s="13" customFormat="1" ht="10.2">
      <c r="B287" s="163"/>
      <c r="D287" s="157" t="s">
        <v>153</v>
      </c>
      <c r="E287" s="164" t="s">
        <v>1</v>
      </c>
      <c r="F287" s="165" t="s">
        <v>269</v>
      </c>
      <c r="H287" s="164" t="s">
        <v>1</v>
      </c>
      <c r="I287" s="166"/>
      <c r="L287" s="163"/>
      <c r="M287" s="167"/>
      <c r="N287" s="168"/>
      <c r="O287" s="168"/>
      <c r="P287" s="168"/>
      <c r="Q287" s="168"/>
      <c r="R287" s="168"/>
      <c r="S287" s="168"/>
      <c r="T287" s="169"/>
      <c r="AT287" s="164" t="s">
        <v>153</v>
      </c>
      <c r="AU287" s="164" t="s">
        <v>91</v>
      </c>
      <c r="AV287" s="13" t="s">
        <v>89</v>
      </c>
      <c r="AW287" s="13" t="s">
        <v>36</v>
      </c>
      <c r="AX287" s="13" t="s">
        <v>81</v>
      </c>
      <c r="AY287" s="164" t="s">
        <v>140</v>
      </c>
    </row>
    <row r="288" spans="2:51" s="14" customFormat="1" ht="10.2">
      <c r="B288" s="170"/>
      <c r="D288" s="157" t="s">
        <v>153</v>
      </c>
      <c r="E288" s="171" t="s">
        <v>1</v>
      </c>
      <c r="F288" s="172" t="s">
        <v>315</v>
      </c>
      <c r="H288" s="173">
        <v>40.26</v>
      </c>
      <c r="I288" s="174"/>
      <c r="L288" s="170"/>
      <c r="M288" s="175"/>
      <c r="N288" s="176"/>
      <c r="O288" s="176"/>
      <c r="P288" s="176"/>
      <c r="Q288" s="176"/>
      <c r="R288" s="176"/>
      <c r="S288" s="176"/>
      <c r="T288" s="177"/>
      <c r="AT288" s="171" t="s">
        <v>153</v>
      </c>
      <c r="AU288" s="171" t="s">
        <v>91</v>
      </c>
      <c r="AV288" s="14" t="s">
        <v>91</v>
      </c>
      <c r="AW288" s="14" t="s">
        <v>36</v>
      </c>
      <c r="AX288" s="14" t="s">
        <v>81</v>
      </c>
      <c r="AY288" s="171" t="s">
        <v>140</v>
      </c>
    </row>
    <row r="289" spans="2:51" s="15" customFormat="1" ht="10.2">
      <c r="B289" s="178"/>
      <c r="D289" s="157" t="s">
        <v>153</v>
      </c>
      <c r="E289" s="179" t="s">
        <v>1</v>
      </c>
      <c r="F289" s="180" t="s">
        <v>156</v>
      </c>
      <c r="H289" s="181">
        <v>40.26</v>
      </c>
      <c r="I289" s="182"/>
      <c r="L289" s="178"/>
      <c r="M289" s="183"/>
      <c r="N289" s="184"/>
      <c r="O289" s="184"/>
      <c r="P289" s="184"/>
      <c r="Q289" s="184"/>
      <c r="R289" s="184"/>
      <c r="S289" s="184"/>
      <c r="T289" s="185"/>
      <c r="AT289" s="179" t="s">
        <v>153</v>
      </c>
      <c r="AU289" s="179" t="s">
        <v>91</v>
      </c>
      <c r="AV289" s="15" t="s">
        <v>147</v>
      </c>
      <c r="AW289" s="15" t="s">
        <v>36</v>
      </c>
      <c r="AX289" s="15" t="s">
        <v>89</v>
      </c>
      <c r="AY289" s="179" t="s">
        <v>140</v>
      </c>
    </row>
    <row r="290" spans="1:65" s="2" customFormat="1" ht="14.4" customHeight="1">
      <c r="A290" s="32"/>
      <c r="B290" s="143"/>
      <c r="C290" s="144" t="s">
        <v>7</v>
      </c>
      <c r="D290" s="144" t="s">
        <v>142</v>
      </c>
      <c r="E290" s="145" t="s">
        <v>316</v>
      </c>
      <c r="F290" s="146" t="s">
        <v>317</v>
      </c>
      <c r="G290" s="147" t="s">
        <v>224</v>
      </c>
      <c r="H290" s="148">
        <v>0.795</v>
      </c>
      <c r="I290" s="149"/>
      <c r="J290" s="150">
        <f>ROUND(I290*H290,2)</f>
        <v>0</v>
      </c>
      <c r="K290" s="146" t="s">
        <v>159</v>
      </c>
      <c r="L290" s="33"/>
      <c r="M290" s="151" t="s">
        <v>1</v>
      </c>
      <c r="N290" s="152" t="s">
        <v>46</v>
      </c>
      <c r="O290" s="58"/>
      <c r="P290" s="153">
        <f>O290*H290</f>
        <v>0</v>
      </c>
      <c r="Q290" s="153">
        <v>0</v>
      </c>
      <c r="R290" s="153">
        <f>Q290*H290</f>
        <v>0</v>
      </c>
      <c r="S290" s="153">
        <v>0</v>
      </c>
      <c r="T290" s="154">
        <f>S290*H290</f>
        <v>0</v>
      </c>
      <c r="U290" s="32"/>
      <c r="V290" s="32"/>
      <c r="W290" s="32"/>
      <c r="X290" s="32"/>
      <c r="Y290" s="32"/>
      <c r="Z290" s="32"/>
      <c r="AA290" s="32"/>
      <c r="AB290" s="32"/>
      <c r="AC290" s="32"/>
      <c r="AD290" s="32"/>
      <c r="AE290" s="32"/>
      <c r="AR290" s="155" t="s">
        <v>147</v>
      </c>
      <c r="AT290" s="155" t="s">
        <v>142</v>
      </c>
      <c r="AU290" s="155" t="s">
        <v>91</v>
      </c>
      <c r="AY290" s="17" t="s">
        <v>140</v>
      </c>
      <c r="BE290" s="156">
        <f>IF(N290="základní",J290,0)</f>
        <v>0</v>
      </c>
      <c r="BF290" s="156">
        <f>IF(N290="snížená",J290,0)</f>
        <v>0</v>
      </c>
      <c r="BG290" s="156">
        <f>IF(N290="zákl. přenesená",J290,0)</f>
        <v>0</v>
      </c>
      <c r="BH290" s="156">
        <f>IF(N290="sníž. přenesená",J290,0)</f>
        <v>0</v>
      </c>
      <c r="BI290" s="156">
        <f>IF(N290="nulová",J290,0)</f>
        <v>0</v>
      </c>
      <c r="BJ290" s="17" t="s">
        <v>89</v>
      </c>
      <c r="BK290" s="156">
        <f>ROUND(I290*H290,2)</f>
        <v>0</v>
      </c>
      <c r="BL290" s="17" t="s">
        <v>147</v>
      </c>
      <c r="BM290" s="155" t="s">
        <v>318</v>
      </c>
    </row>
    <row r="291" spans="1:47" s="2" customFormat="1" ht="19.2">
      <c r="A291" s="32"/>
      <c r="B291" s="33"/>
      <c r="C291" s="32"/>
      <c r="D291" s="157" t="s">
        <v>319</v>
      </c>
      <c r="E291" s="32"/>
      <c r="F291" s="162" t="s">
        <v>320</v>
      </c>
      <c r="G291" s="32"/>
      <c r="H291" s="32"/>
      <c r="I291" s="159"/>
      <c r="J291" s="32"/>
      <c r="K291" s="32"/>
      <c r="L291" s="33"/>
      <c r="M291" s="160"/>
      <c r="N291" s="161"/>
      <c r="O291" s="58"/>
      <c r="P291" s="58"/>
      <c r="Q291" s="58"/>
      <c r="R291" s="58"/>
      <c r="S291" s="58"/>
      <c r="T291" s="59"/>
      <c r="U291" s="32"/>
      <c r="V291" s="32"/>
      <c r="W291" s="32"/>
      <c r="X291" s="32"/>
      <c r="Y291" s="32"/>
      <c r="Z291" s="32"/>
      <c r="AA291" s="32"/>
      <c r="AB291" s="32"/>
      <c r="AC291" s="32"/>
      <c r="AD291" s="32"/>
      <c r="AE291" s="32"/>
      <c r="AT291" s="17" t="s">
        <v>319</v>
      </c>
      <c r="AU291" s="17" t="s">
        <v>91</v>
      </c>
    </row>
    <row r="292" spans="2:51" s="13" customFormat="1" ht="10.2">
      <c r="B292" s="163"/>
      <c r="D292" s="157" t="s">
        <v>153</v>
      </c>
      <c r="E292" s="164" t="s">
        <v>1</v>
      </c>
      <c r="F292" s="165" t="s">
        <v>109</v>
      </c>
      <c r="H292" s="164" t="s">
        <v>1</v>
      </c>
      <c r="I292" s="166"/>
      <c r="L292" s="163"/>
      <c r="M292" s="167"/>
      <c r="N292" s="168"/>
      <c r="O292" s="168"/>
      <c r="P292" s="168"/>
      <c r="Q292" s="168"/>
      <c r="R292" s="168"/>
      <c r="S292" s="168"/>
      <c r="T292" s="169"/>
      <c r="AT292" s="164" t="s">
        <v>153</v>
      </c>
      <c r="AU292" s="164" t="s">
        <v>91</v>
      </c>
      <c r="AV292" s="13" t="s">
        <v>89</v>
      </c>
      <c r="AW292" s="13" t="s">
        <v>36</v>
      </c>
      <c r="AX292" s="13" t="s">
        <v>81</v>
      </c>
      <c r="AY292" s="164" t="s">
        <v>140</v>
      </c>
    </row>
    <row r="293" spans="2:51" s="14" customFormat="1" ht="10.2">
      <c r="B293" s="170"/>
      <c r="D293" s="157" t="s">
        <v>153</v>
      </c>
      <c r="E293" s="171" t="s">
        <v>1</v>
      </c>
      <c r="F293" s="172" t="s">
        <v>321</v>
      </c>
      <c r="H293" s="173">
        <v>0.795</v>
      </c>
      <c r="I293" s="174"/>
      <c r="L293" s="170"/>
      <c r="M293" s="175"/>
      <c r="N293" s="176"/>
      <c r="O293" s="176"/>
      <c r="P293" s="176"/>
      <c r="Q293" s="176"/>
      <c r="R293" s="176"/>
      <c r="S293" s="176"/>
      <c r="T293" s="177"/>
      <c r="AT293" s="171" t="s">
        <v>153</v>
      </c>
      <c r="AU293" s="171" t="s">
        <v>91</v>
      </c>
      <c r="AV293" s="14" t="s">
        <v>91</v>
      </c>
      <c r="AW293" s="14" t="s">
        <v>36</v>
      </c>
      <c r="AX293" s="14" t="s">
        <v>81</v>
      </c>
      <c r="AY293" s="171" t="s">
        <v>140</v>
      </c>
    </row>
    <row r="294" spans="2:51" s="15" customFormat="1" ht="10.2">
      <c r="B294" s="178"/>
      <c r="D294" s="157" t="s">
        <v>153</v>
      </c>
      <c r="E294" s="179" t="s">
        <v>1</v>
      </c>
      <c r="F294" s="180" t="s">
        <v>156</v>
      </c>
      <c r="H294" s="181">
        <v>0.795</v>
      </c>
      <c r="I294" s="182"/>
      <c r="L294" s="178"/>
      <c r="M294" s="183"/>
      <c r="N294" s="184"/>
      <c r="O294" s="184"/>
      <c r="P294" s="184"/>
      <c r="Q294" s="184"/>
      <c r="R294" s="184"/>
      <c r="S294" s="184"/>
      <c r="T294" s="185"/>
      <c r="AT294" s="179" t="s">
        <v>153</v>
      </c>
      <c r="AU294" s="179" t="s">
        <v>91</v>
      </c>
      <c r="AV294" s="15" t="s">
        <v>147</v>
      </c>
      <c r="AW294" s="15" t="s">
        <v>36</v>
      </c>
      <c r="AX294" s="15" t="s">
        <v>89</v>
      </c>
      <c r="AY294" s="179" t="s">
        <v>140</v>
      </c>
    </row>
    <row r="295" spans="1:65" s="2" customFormat="1" ht="14.4" customHeight="1">
      <c r="A295" s="32"/>
      <c r="B295" s="143"/>
      <c r="C295" s="144" t="s">
        <v>322</v>
      </c>
      <c r="D295" s="144" t="s">
        <v>142</v>
      </c>
      <c r="E295" s="145" t="s">
        <v>323</v>
      </c>
      <c r="F295" s="146" t="s">
        <v>324</v>
      </c>
      <c r="G295" s="147" t="s">
        <v>325</v>
      </c>
      <c r="H295" s="148">
        <v>-794.9</v>
      </c>
      <c r="I295" s="149"/>
      <c r="J295" s="150">
        <f>ROUND(I295*H295,2)</f>
        <v>0</v>
      </c>
      <c r="K295" s="146" t="s">
        <v>159</v>
      </c>
      <c r="L295" s="33"/>
      <c r="M295" s="151" t="s">
        <v>1</v>
      </c>
      <c r="N295" s="152" t="s">
        <v>46</v>
      </c>
      <c r="O295" s="58"/>
      <c r="P295" s="153">
        <f>O295*H295</f>
        <v>0</v>
      </c>
      <c r="Q295" s="153">
        <v>0</v>
      </c>
      <c r="R295" s="153">
        <f>Q295*H295</f>
        <v>0</v>
      </c>
      <c r="S295" s="153">
        <v>0</v>
      </c>
      <c r="T295" s="154">
        <f>S295*H295</f>
        <v>0</v>
      </c>
      <c r="U295" s="32"/>
      <c r="V295" s="32"/>
      <c r="W295" s="32"/>
      <c r="X295" s="32"/>
      <c r="Y295" s="32"/>
      <c r="Z295" s="32"/>
      <c r="AA295" s="32"/>
      <c r="AB295" s="32"/>
      <c r="AC295" s="32"/>
      <c r="AD295" s="32"/>
      <c r="AE295" s="32"/>
      <c r="AR295" s="155" t="s">
        <v>147</v>
      </c>
      <c r="AT295" s="155" t="s">
        <v>142</v>
      </c>
      <c r="AU295" s="155" t="s">
        <v>91</v>
      </c>
      <c r="AY295" s="17" t="s">
        <v>140</v>
      </c>
      <c r="BE295" s="156">
        <f>IF(N295="základní",J295,0)</f>
        <v>0</v>
      </c>
      <c r="BF295" s="156">
        <f>IF(N295="snížená",J295,0)</f>
        <v>0</v>
      </c>
      <c r="BG295" s="156">
        <f>IF(N295="zákl. přenesená",J295,0)</f>
        <v>0</v>
      </c>
      <c r="BH295" s="156">
        <f>IF(N295="sníž. přenesená",J295,0)</f>
        <v>0</v>
      </c>
      <c r="BI295" s="156">
        <f>IF(N295="nulová",J295,0)</f>
        <v>0</v>
      </c>
      <c r="BJ295" s="17" t="s">
        <v>89</v>
      </c>
      <c r="BK295" s="156">
        <f>ROUND(I295*H295,2)</f>
        <v>0</v>
      </c>
      <c r="BL295" s="17" t="s">
        <v>147</v>
      </c>
      <c r="BM295" s="155" t="s">
        <v>326</v>
      </c>
    </row>
    <row r="296" spans="1:47" s="2" customFormat="1" ht="19.2">
      <c r="A296" s="32"/>
      <c r="B296" s="33"/>
      <c r="C296" s="32"/>
      <c r="D296" s="157" t="s">
        <v>319</v>
      </c>
      <c r="E296" s="32"/>
      <c r="F296" s="162" t="s">
        <v>320</v>
      </c>
      <c r="G296" s="32"/>
      <c r="H296" s="32"/>
      <c r="I296" s="159"/>
      <c r="J296" s="32"/>
      <c r="K296" s="32"/>
      <c r="L296" s="33"/>
      <c r="M296" s="160"/>
      <c r="N296" s="161"/>
      <c r="O296" s="58"/>
      <c r="P296" s="58"/>
      <c r="Q296" s="58"/>
      <c r="R296" s="58"/>
      <c r="S296" s="58"/>
      <c r="T296" s="59"/>
      <c r="U296" s="32"/>
      <c r="V296" s="32"/>
      <c r="W296" s="32"/>
      <c r="X296" s="32"/>
      <c r="Y296" s="32"/>
      <c r="Z296" s="32"/>
      <c r="AA296" s="32"/>
      <c r="AB296" s="32"/>
      <c r="AC296" s="32"/>
      <c r="AD296" s="32"/>
      <c r="AE296" s="32"/>
      <c r="AT296" s="17" t="s">
        <v>319</v>
      </c>
      <c r="AU296" s="17" t="s">
        <v>91</v>
      </c>
    </row>
    <row r="297" spans="2:51" s="13" customFormat="1" ht="10.2">
      <c r="B297" s="163"/>
      <c r="D297" s="157" t="s">
        <v>153</v>
      </c>
      <c r="E297" s="164" t="s">
        <v>1</v>
      </c>
      <c r="F297" s="165" t="s">
        <v>109</v>
      </c>
      <c r="H297" s="164" t="s">
        <v>1</v>
      </c>
      <c r="I297" s="166"/>
      <c r="L297" s="163"/>
      <c r="M297" s="167"/>
      <c r="N297" s="168"/>
      <c r="O297" s="168"/>
      <c r="P297" s="168"/>
      <c r="Q297" s="168"/>
      <c r="R297" s="168"/>
      <c r="S297" s="168"/>
      <c r="T297" s="169"/>
      <c r="AT297" s="164" t="s">
        <v>153</v>
      </c>
      <c r="AU297" s="164" t="s">
        <v>91</v>
      </c>
      <c r="AV297" s="13" t="s">
        <v>89</v>
      </c>
      <c r="AW297" s="13" t="s">
        <v>36</v>
      </c>
      <c r="AX297" s="13" t="s">
        <v>81</v>
      </c>
      <c r="AY297" s="164" t="s">
        <v>140</v>
      </c>
    </row>
    <row r="298" spans="2:51" s="13" customFormat="1" ht="10.2">
      <c r="B298" s="163"/>
      <c r="D298" s="157" t="s">
        <v>153</v>
      </c>
      <c r="E298" s="164" t="s">
        <v>1</v>
      </c>
      <c r="F298" s="165" t="s">
        <v>327</v>
      </c>
      <c r="H298" s="164" t="s">
        <v>1</v>
      </c>
      <c r="I298" s="166"/>
      <c r="L298" s="163"/>
      <c r="M298" s="167"/>
      <c r="N298" s="168"/>
      <c r="O298" s="168"/>
      <c r="P298" s="168"/>
      <c r="Q298" s="168"/>
      <c r="R298" s="168"/>
      <c r="S298" s="168"/>
      <c r="T298" s="169"/>
      <c r="AT298" s="164" t="s">
        <v>153</v>
      </c>
      <c r="AU298" s="164" t="s">
        <v>91</v>
      </c>
      <c r="AV298" s="13" t="s">
        <v>89</v>
      </c>
      <c r="AW298" s="13" t="s">
        <v>36</v>
      </c>
      <c r="AX298" s="13" t="s">
        <v>81</v>
      </c>
      <c r="AY298" s="164" t="s">
        <v>140</v>
      </c>
    </row>
    <row r="299" spans="2:51" s="13" customFormat="1" ht="20.4">
      <c r="B299" s="163"/>
      <c r="D299" s="157" t="s">
        <v>153</v>
      </c>
      <c r="E299" s="164" t="s">
        <v>1</v>
      </c>
      <c r="F299" s="165" t="s">
        <v>328</v>
      </c>
      <c r="H299" s="164" t="s">
        <v>1</v>
      </c>
      <c r="I299" s="166"/>
      <c r="L299" s="163"/>
      <c r="M299" s="167"/>
      <c r="N299" s="168"/>
      <c r="O299" s="168"/>
      <c r="P299" s="168"/>
      <c r="Q299" s="168"/>
      <c r="R299" s="168"/>
      <c r="S299" s="168"/>
      <c r="T299" s="169"/>
      <c r="AT299" s="164" t="s">
        <v>153</v>
      </c>
      <c r="AU299" s="164" t="s">
        <v>91</v>
      </c>
      <c r="AV299" s="13" t="s">
        <v>89</v>
      </c>
      <c r="AW299" s="13" t="s">
        <v>36</v>
      </c>
      <c r="AX299" s="13" t="s">
        <v>81</v>
      </c>
      <c r="AY299" s="164" t="s">
        <v>140</v>
      </c>
    </row>
    <row r="300" spans="2:51" s="14" customFormat="1" ht="10.2">
      <c r="B300" s="170"/>
      <c r="D300" s="157" t="s">
        <v>153</v>
      </c>
      <c r="E300" s="171" t="s">
        <v>1</v>
      </c>
      <c r="F300" s="172" t="s">
        <v>329</v>
      </c>
      <c r="H300" s="173">
        <v>-794.9</v>
      </c>
      <c r="I300" s="174"/>
      <c r="L300" s="170"/>
      <c r="M300" s="175"/>
      <c r="N300" s="176"/>
      <c r="O300" s="176"/>
      <c r="P300" s="176"/>
      <c r="Q300" s="176"/>
      <c r="R300" s="176"/>
      <c r="S300" s="176"/>
      <c r="T300" s="177"/>
      <c r="AT300" s="171" t="s">
        <v>153</v>
      </c>
      <c r="AU300" s="171" t="s">
        <v>91</v>
      </c>
      <c r="AV300" s="14" t="s">
        <v>91</v>
      </c>
      <c r="AW300" s="14" t="s">
        <v>36</v>
      </c>
      <c r="AX300" s="14" t="s">
        <v>81</v>
      </c>
      <c r="AY300" s="171" t="s">
        <v>140</v>
      </c>
    </row>
    <row r="301" spans="2:51" s="15" customFormat="1" ht="10.2">
      <c r="B301" s="178"/>
      <c r="D301" s="157" t="s">
        <v>153</v>
      </c>
      <c r="E301" s="179" t="s">
        <v>1</v>
      </c>
      <c r="F301" s="180" t="s">
        <v>156</v>
      </c>
      <c r="H301" s="181">
        <v>-794.9</v>
      </c>
      <c r="I301" s="182"/>
      <c r="L301" s="178"/>
      <c r="M301" s="183"/>
      <c r="N301" s="184"/>
      <c r="O301" s="184"/>
      <c r="P301" s="184"/>
      <c r="Q301" s="184"/>
      <c r="R301" s="184"/>
      <c r="S301" s="184"/>
      <c r="T301" s="185"/>
      <c r="AT301" s="179" t="s">
        <v>153</v>
      </c>
      <c r="AU301" s="179" t="s">
        <v>91</v>
      </c>
      <c r="AV301" s="15" t="s">
        <v>147</v>
      </c>
      <c r="AW301" s="15" t="s">
        <v>36</v>
      </c>
      <c r="AX301" s="15" t="s">
        <v>89</v>
      </c>
      <c r="AY301" s="179" t="s">
        <v>140</v>
      </c>
    </row>
    <row r="302" spans="2:63" s="12" customFormat="1" ht="22.8" customHeight="1">
      <c r="B302" s="130"/>
      <c r="D302" s="131" t="s">
        <v>80</v>
      </c>
      <c r="E302" s="141" t="s">
        <v>330</v>
      </c>
      <c r="F302" s="141" t="s">
        <v>331</v>
      </c>
      <c r="I302" s="133"/>
      <c r="J302" s="142">
        <f>BK302</f>
        <v>0</v>
      </c>
      <c r="L302" s="130"/>
      <c r="M302" s="135"/>
      <c r="N302" s="136"/>
      <c r="O302" s="136"/>
      <c r="P302" s="137">
        <f>SUM(P303:P305)</f>
        <v>0</v>
      </c>
      <c r="Q302" s="136"/>
      <c r="R302" s="137">
        <f>SUM(R303:R305)</f>
        <v>0</v>
      </c>
      <c r="S302" s="136"/>
      <c r="T302" s="138">
        <f>SUM(T303:T305)</f>
        <v>0</v>
      </c>
      <c r="AR302" s="131" t="s">
        <v>89</v>
      </c>
      <c r="AT302" s="139" t="s">
        <v>80</v>
      </c>
      <c r="AU302" s="139" t="s">
        <v>89</v>
      </c>
      <c r="AY302" s="131" t="s">
        <v>140</v>
      </c>
      <c r="BK302" s="140">
        <f>SUM(BK303:BK305)</f>
        <v>0</v>
      </c>
    </row>
    <row r="303" spans="1:65" s="2" customFormat="1" ht="14.4" customHeight="1">
      <c r="A303" s="32"/>
      <c r="B303" s="143"/>
      <c r="C303" s="144" t="s">
        <v>332</v>
      </c>
      <c r="D303" s="144" t="s">
        <v>142</v>
      </c>
      <c r="E303" s="145" t="s">
        <v>333</v>
      </c>
      <c r="F303" s="146" t="s">
        <v>334</v>
      </c>
      <c r="G303" s="147" t="s">
        <v>224</v>
      </c>
      <c r="H303" s="148">
        <v>76.183</v>
      </c>
      <c r="I303" s="149"/>
      <c r="J303" s="150">
        <f>ROUND(I303*H303,2)</f>
        <v>0</v>
      </c>
      <c r="K303" s="146" t="s">
        <v>146</v>
      </c>
      <c r="L303" s="33"/>
      <c r="M303" s="151" t="s">
        <v>1</v>
      </c>
      <c r="N303" s="152" t="s">
        <v>46</v>
      </c>
      <c r="O303" s="58"/>
      <c r="P303" s="153">
        <f>O303*H303</f>
        <v>0</v>
      </c>
      <c r="Q303" s="153">
        <v>0</v>
      </c>
      <c r="R303" s="153">
        <f>Q303*H303</f>
        <v>0</v>
      </c>
      <c r="S303" s="153">
        <v>0</v>
      </c>
      <c r="T303" s="154">
        <f>S303*H303</f>
        <v>0</v>
      </c>
      <c r="U303" s="32"/>
      <c r="V303" s="32"/>
      <c r="W303" s="32"/>
      <c r="X303" s="32"/>
      <c r="Y303" s="32"/>
      <c r="Z303" s="32"/>
      <c r="AA303" s="32"/>
      <c r="AB303" s="32"/>
      <c r="AC303" s="32"/>
      <c r="AD303" s="32"/>
      <c r="AE303" s="32"/>
      <c r="AR303" s="155" t="s">
        <v>147</v>
      </c>
      <c r="AT303" s="155" t="s">
        <v>142</v>
      </c>
      <c r="AU303" s="155" t="s">
        <v>91</v>
      </c>
      <c r="AY303" s="17" t="s">
        <v>140</v>
      </c>
      <c r="BE303" s="156">
        <f>IF(N303="základní",J303,0)</f>
        <v>0</v>
      </c>
      <c r="BF303" s="156">
        <f>IF(N303="snížená",J303,0)</f>
        <v>0</v>
      </c>
      <c r="BG303" s="156">
        <f>IF(N303="zákl. přenesená",J303,0)</f>
        <v>0</v>
      </c>
      <c r="BH303" s="156">
        <f>IF(N303="sníž. přenesená",J303,0)</f>
        <v>0</v>
      </c>
      <c r="BI303" s="156">
        <f>IF(N303="nulová",J303,0)</f>
        <v>0</v>
      </c>
      <c r="BJ303" s="17" t="s">
        <v>89</v>
      </c>
      <c r="BK303" s="156">
        <f>ROUND(I303*H303,2)</f>
        <v>0</v>
      </c>
      <c r="BL303" s="17" t="s">
        <v>147</v>
      </c>
      <c r="BM303" s="155" t="s">
        <v>335</v>
      </c>
    </row>
    <row r="304" spans="1:47" s="2" customFormat="1" ht="10.2">
      <c r="A304" s="32"/>
      <c r="B304" s="33"/>
      <c r="C304" s="32"/>
      <c r="D304" s="157" t="s">
        <v>149</v>
      </c>
      <c r="E304" s="32"/>
      <c r="F304" s="158" t="s">
        <v>336</v>
      </c>
      <c r="G304" s="32"/>
      <c r="H304" s="32"/>
      <c r="I304" s="159"/>
      <c r="J304" s="32"/>
      <c r="K304" s="32"/>
      <c r="L304" s="33"/>
      <c r="M304" s="160"/>
      <c r="N304" s="161"/>
      <c r="O304" s="58"/>
      <c r="P304" s="58"/>
      <c r="Q304" s="58"/>
      <c r="R304" s="58"/>
      <c r="S304" s="58"/>
      <c r="T304" s="59"/>
      <c r="U304" s="32"/>
      <c r="V304" s="32"/>
      <c r="W304" s="32"/>
      <c r="X304" s="32"/>
      <c r="Y304" s="32"/>
      <c r="Z304" s="32"/>
      <c r="AA304" s="32"/>
      <c r="AB304" s="32"/>
      <c r="AC304" s="32"/>
      <c r="AD304" s="32"/>
      <c r="AE304" s="32"/>
      <c r="AT304" s="17" t="s">
        <v>149</v>
      </c>
      <c r="AU304" s="17" t="s">
        <v>91</v>
      </c>
    </row>
    <row r="305" spans="1:47" s="2" customFormat="1" ht="28.8">
      <c r="A305" s="32"/>
      <c r="B305" s="33"/>
      <c r="C305" s="32"/>
      <c r="D305" s="157" t="s">
        <v>151</v>
      </c>
      <c r="E305" s="32"/>
      <c r="F305" s="162" t="s">
        <v>337</v>
      </c>
      <c r="G305" s="32"/>
      <c r="H305" s="32"/>
      <c r="I305" s="159"/>
      <c r="J305" s="32"/>
      <c r="K305" s="32"/>
      <c r="L305" s="33"/>
      <c r="M305" s="160"/>
      <c r="N305" s="161"/>
      <c r="O305" s="58"/>
      <c r="P305" s="58"/>
      <c r="Q305" s="58"/>
      <c r="R305" s="58"/>
      <c r="S305" s="58"/>
      <c r="T305" s="59"/>
      <c r="U305" s="32"/>
      <c r="V305" s="32"/>
      <c r="W305" s="32"/>
      <c r="X305" s="32"/>
      <c r="Y305" s="32"/>
      <c r="Z305" s="32"/>
      <c r="AA305" s="32"/>
      <c r="AB305" s="32"/>
      <c r="AC305" s="32"/>
      <c r="AD305" s="32"/>
      <c r="AE305" s="32"/>
      <c r="AT305" s="17" t="s">
        <v>151</v>
      </c>
      <c r="AU305" s="17" t="s">
        <v>91</v>
      </c>
    </row>
    <row r="306" spans="2:63" s="12" customFormat="1" ht="25.95" customHeight="1">
      <c r="B306" s="130"/>
      <c r="D306" s="131" t="s">
        <v>80</v>
      </c>
      <c r="E306" s="132" t="s">
        <v>338</v>
      </c>
      <c r="F306" s="132" t="s">
        <v>339</v>
      </c>
      <c r="I306" s="133"/>
      <c r="J306" s="134">
        <f>BK306</f>
        <v>0</v>
      </c>
      <c r="L306" s="130"/>
      <c r="M306" s="135"/>
      <c r="N306" s="136"/>
      <c r="O306" s="136"/>
      <c r="P306" s="137">
        <f>P307</f>
        <v>0</v>
      </c>
      <c r="Q306" s="136"/>
      <c r="R306" s="137">
        <f>R307</f>
        <v>0</v>
      </c>
      <c r="S306" s="136"/>
      <c r="T306" s="138">
        <f>T307</f>
        <v>0.7948999999999999</v>
      </c>
      <c r="AR306" s="131" t="s">
        <v>91</v>
      </c>
      <c r="AT306" s="139" t="s">
        <v>80</v>
      </c>
      <c r="AU306" s="139" t="s">
        <v>81</v>
      </c>
      <c r="AY306" s="131" t="s">
        <v>140</v>
      </c>
      <c r="BK306" s="140">
        <f>BK307</f>
        <v>0</v>
      </c>
    </row>
    <row r="307" spans="2:63" s="12" customFormat="1" ht="22.8" customHeight="1">
      <c r="B307" s="130"/>
      <c r="D307" s="131" t="s">
        <v>80</v>
      </c>
      <c r="E307" s="141" t="s">
        <v>340</v>
      </c>
      <c r="F307" s="141" t="s">
        <v>341</v>
      </c>
      <c r="I307" s="133"/>
      <c r="J307" s="142">
        <f>BK307</f>
        <v>0</v>
      </c>
      <c r="L307" s="130"/>
      <c r="M307" s="135"/>
      <c r="N307" s="136"/>
      <c r="O307" s="136"/>
      <c r="P307" s="137">
        <f>SUM(P308:P318)</f>
        <v>0</v>
      </c>
      <c r="Q307" s="136"/>
      <c r="R307" s="137">
        <f>SUM(R308:R318)</f>
        <v>0</v>
      </c>
      <c r="S307" s="136"/>
      <c r="T307" s="138">
        <f>SUM(T308:T318)</f>
        <v>0.7948999999999999</v>
      </c>
      <c r="AR307" s="131" t="s">
        <v>91</v>
      </c>
      <c r="AT307" s="139" t="s">
        <v>80</v>
      </c>
      <c r="AU307" s="139" t="s">
        <v>89</v>
      </c>
      <c r="AY307" s="131" t="s">
        <v>140</v>
      </c>
      <c r="BK307" s="140">
        <f>SUM(BK308:BK318)</f>
        <v>0</v>
      </c>
    </row>
    <row r="308" spans="1:65" s="2" customFormat="1" ht="24.15" customHeight="1">
      <c r="A308" s="32"/>
      <c r="B308" s="143"/>
      <c r="C308" s="144" t="s">
        <v>342</v>
      </c>
      <c r="D308" s="144" t="s">
        <v>142</v>
      </c>
      <c r="E308" s="145" t="s">
        <v>343</v>
      </c>
      <c r="F308" s="146" t="s">
        <v>344</v>
      </c>
      <c r="G308" s="147" t="s">
        <v>325</v>
      </c>
      <c r="H308" s="148">
        <v>794.9</v>
      </c>
      <c r="I308" s="149"/>
      <c r="J308" s="150">
        <f>ROUND(I308*H308,2)</f>
        <v>0</v>
      </c>
      <c r="K308" s="146" t="s">
        <v>146</v>
      </c>
      <c r="L308" s="33"/>
      <c r="M308" s="151" t="s">
        <v>1</v>
      </c>
      <c r="N308" s="152" t="s">
        <v>46</v>
      </c>
      <c r="O308" s="58"/>
      <c r="P308" s="153">
        <f>O308*H308</f>
        <v>0</v>
      </c>
      <c r="Q308" s="153">
        <v>0</v>
      </c>
      <c r="R308" s="153">
        <f>Q308*H308</f>
        <v>0</v>
      </c>
      <c r="S308" s="153">
        <v>0.001</v>
      </c>
      <c r="T308" s="154">
        <f>S308*H308</f>
        <v>0.7948999999999999</v>
      </c>
      <c r="U308" s="32"/>
      <c r="V308" s="32"/>
      <c r="W308" s="32"/>
      <c r="X308" s="32"/>
      <c r="Y308" s="32"/>
      <c r="Z308" s="32"/>
      <c r="AA308" s="32"/>
      <c r="AB308" s="32"/>
      <c r="AC308" s="32"/>
      <c r="AD308" s="32"/>
      <c r="AE308" s="32"/>
      <c r="AR308" s="155" t="s">
        <v>271</v>
      </c>
      <c r="AT308" s="155" t="s">
        <v>142</v>
      </c>
      <c r="AU308" s="155" t="s">
        <v>91</v>
      </c>
      <c r="AY308" s="17" t="s">
        <v>140</v>
      </c>
      <c r="BE308" s="156">
        <f>IF(N308="základní",J308,0)</f>
        <v>0</v>
      </c>
      <c r="BF308" s="156">
        <f>IF(N308="snížená",J308,0)</f>
        <v>0</v>
      </c>
      <c r="BG308" s="156">
        <f>IF(N308="zákl. přenesená",J308,0)</f>
        <v>0</v>
      </c>
      <c r="BH308" s="156">
        <f>IF(N308="sníž. přenesená",J308,0)</f>
        <v>0</v>
      </c>
      <c r="BI308" s="156">
        <f>IF(N308="nulová",J308,0)</f>
        <v>0</v>
      </c>
      <c r="BJ308" s="17" t="s">
        <v>89</v>
      </c>
      <c r="BK308" s="156">
        <f>ROUND(I308*H308,2)</f>
        <v>0</v>
      </c>
      <c r="BL308" s="17" t="s">
        <v>271</v>
      </c>
      <c r="BM308" s="155" t="s">
        <v>345</v>
      </c>
    </row>
    <row r="309" spans="1:47" s="2" customFormat="1" ht="19.2">
      <c r="A309" s="32"/>
      <c r="B309" s="33"/>
      <c r="C309" s="32"/>
      <c r="D309" s="157" t="s">
        <v>149</v>
      </c>
      <c r="E309" s="32"/>
      <c r="F309" s="158" t="s">
        <v>346</v>
      </c>
      <c r="G309" s="32"/>
      <c r="H309" s="32"/>
      <c r="I309" s="159"/>
      <c r="J309" s="32"/>
      <c r="K309" s="32"/>
      <c r="L309" s="33"/>
      <c r="M309" s="160"/>
      <c r="N309" s="161"/>
      <c r="O309" s="58"/>
      <c r="P309" s="58"/>
      <c r="Q309" s="58"/>
      <c r="R309" s="58"/>
      <c r="S309" s="58"/>
      <c r="T309" s="59"/>
      <c r="U309" s="32"/>
      <c r="V309" s="32"/>
      <c r="W309" s="32"/>
      <c r="X309" s="32"/>
      <c r="Y309" s="32"/>
      <c r="Z309" s="32"/>
      <c r="AA309" s="32"/>
      <c r="AB309" s="32"/>
      <c r="AC309" s="32"/>
      <c r="AD309" s="32"/>
      <c r="AE309" s="32"/>
      <c r="AT309" s="17" t="s">
        <v>149</v>
      </c>
      <c r="AU309" s="17" t="s">
        <v>91</v>
      </c>
    </row>
    <row r="310" spans="1:47" s="2" customFormat="1" ht="57.6">
      <c r="A310" s="32"/>
      <c r="B310" s="33"/>
      <c r="C310" s="32"/>
      <c r="D310" s="157" t="s">
        <v>151</v>
      </c>
      <c r="E310" s="32"/>
      <c r="F310" s="162" t="s">
        <v>347</v>
      </c>
      <c r="G310" s="32"/>
      <c r="H310" s="32"/>
      <c r="I310" s="159"/>
      <c r="J310" s="32"/>
      <c r="K310" s="32"/>
      <c r="L310" s="33"/>
      <c r="M310" s="160"/>
      <c r="N310" s="161"/>
      <c r="O310" s="58"/>
      <c r="P310" s="58"/>
      <c r="Q310" s="58"/>
      <c r="R310" s="58"/>
      <c r="S310" s="58"/>
      <c r="T310" s="59"/>
      <c r="U310" s="32"/>
      <c r="V310" s="32"/>
      <c r="W310" s="32"/>
      <c r="X310" s="32"/>
      <c r="Y310" s="32"/>
      <c r="Z310" s="32"/>
      <c r="AA310" s="32"/>
      <c r="AB310" s="32"/>
      <c r="AC310" s="32"/>
      <c r="AD310" s="32"/>
      <c r="AE310" s="32"/>
      <c r="AT310" s="17" t="s">
        <v>151</v>
      </c>
      <c r="AU310" s="17" t="s">
        <v>91</v>
      </c>
    </row>
    <row r="311" spans="1:47" s="2" customFormat="1" ht="19.2">
      <c r="A311" s="32"/>
      <c r="B311" s="33"/>
      <c r="C311" s="32"/>
      <c r="D311" s="157" t="s">
        <v>319</v>
      </c>
      <c r="E311" s="32"/>
      <c r="F311" s="162" t="s">
        <v>320</v>
      </c>
      <c r="G311" s="32"/>
      <c r="H311" s="32"/>
      <c r="I311" s="159"/>
      <c r="J311" s="32"/>
      <c r="K311" s="32"/>
      <c r="L311" s="33"/>
      <c r="M311" s="160"/>
      <c r="N311" s="161"/>
      <c r="O311" s="58"/>
      <c r="P311" s="58"/>
      <c r="Q311" s="58"/>
      <c r="R311" s="58"/>
      <c r="S311" s="58"/>
      <c r="T311" s="59"/>
      <c r="U311" s="32"/>
      <c r="V311" s="32"/>
      <c r="W311" s="32"/>
      <c r="X311" s="32"/>
      <c r="Y311" s="32"/>
      <c r="Z311" s="32"/>
      <c r="AA311" s="32"/>
      <c r="AB311" s="32"/>
      <c r="AC311" s="32"/>
      <c r="AD311" s="32"/>
      <c r="AE311" s="32"/>
      <c r="AT311" s="17" t="s">
        <v>319</v>
      </c>
      <c r="AU311" s="17" t="s">
        <v>91</v>
      </c>
    </row>
    <row r="312" spans="2:51" s="13" customFormat="1" ht="10.2">
      <c r="B312" s="163"/>
      <c r="D312" s="157" t="s">
        <v>153</v>
      </c>
      <c r="E312" s="164" t="s">
        <v>1</v>
      </c>
      <c r="F312" s="165" t="s">
        <v>109</v>
      </c>
      <c r="H312" s="164" t="s">
        <v>1</v>
      </c>
      <c r="I312" s="166"/>
      <c r="L312" s="163"/>
      <c r="M312" s="167"/>
      <c r="N312" s="168"/>
      <c r="O312" s="168"/>
      <c r="P312" s="168"/>
      <c r="Q312" s="168"/>
      <c r="R312" s="168"/>
      <c r="S312" s="168"/>
      <c r="T312" s="169"/>
      <c r="AT312" s="164" t="s">
        <v>153</v>
      </c>
      <c r="AU312" s="164" t="s">
        <v>91</v>
      </c>
      <c r="AV312" s="13" t="s">
        <v>89</v>
      </c>
      <c r="AW312" s="13" t="s">
        <v>36</v>
      </c>
      <c r="AX312" s="13" t="s">
        <v>81</v>
      </c>
      <c r="AY312" s="164" t="s">
        <v>140</v>
      </c>
    </row>
    <row r="313" spans="2:51" s="13" customFormat="1" ht="10.2">
      <c r="B313" s="163"/>
      <c r="D313" s="157" t="s">
        <v>153</v>
      </c>
      <c r="E313" s="164" t="s">
        <v>1</v>
      </c>
      <c r="F313" s="165" t="s">
        <v>268</v>
      </c>
      <c r="H313" s="164" t="s">
        <v>1</v>
      </c>
      <c r="I313" s="166"/>
      <c r="L313" s="163"/>
      <c r="M313" s="167"/>
      <c r="N313" s="168"/>
      <c r="O313" s="168"/>
      <c r="P313" s="168"/>
      <c r="Q313" s="168"/>
      <c r="R313" s="168"/>
      <c r="S313" s="168"/>
      <c r="T313" s="169"/>
      <c r="AT313" s="164" t="s">
        <v>153</v>
      </c>
      <c r="AU313" s="164" t="s">
        <v>91</v>
      </c>
      <c r="AV313" s="13" t="s">
        <v>89</v>
      </c>
      <c r="AW313" s="13" t="s">
        <v>36</v>
      </c>
      <c r="AX313" s="13" t="s">
        <v>81</v>
      </c>
      <c r="AY313" s="164" t="s">
        <v>140</v>
      </c>
    </row>
    <row r="314" spans="2:51" s="13" customFormat="1" ht="10.2">
      <c r="B314" s="163"/>
      <c r="D314" s="157" t="s">
        <v>153</v>
      </c>
      <c r="E314" s="164" t="s">
        <v>1</v>
      </c>
      <c r="F314" s="165" t="s">
        <v>327</v>
      </c>
      <c r="H314" s="164" t="s">
        <v>1</v>
      </c>
      <c r="I314" s="166"/>
      <c r="L314" s="163"/>
      <c r="M314" s="167"/>
      <c r="N314" s="168"/>
      <c r="O314" s="168"/>
      <c r="P314" s="168"/>
      <c r="Q314" s="168"/>
      <c r="R314" s="168"/>
      <c r="S314" s="168"/>
      <c r="T314" s="169"/>
      <c r="AT314" s="164" t="s">
        <v>153</v>
      </c>
      <c r="AU314" s="164" t="s">
        <v>91</v>
      </c>
      <c r="AV314" s="13" t="s">
        <v>89</v>
      </c>
      <c r="AW314" s="13" t="s">
        <v>36</v>
      </c>
      <c r="AX314" s="13" t="s">
        <v>81</v>
      </c>
      <c r="AY314" s="164" t="s">
        <v>140</v>
      </c>
    </row>
    <row r="315" spans="2:51" s="14" customFormat="1" ht="10.2">
      <c r="B315" s="170"/>
      <c r="D315" s="157" t="s">
        <v>153</v>
      </c>
      <c r="E315" s="171" t="s">
        <v>1</v>
      </c>
      <c r="F315" s="172" t="s">
        <v>348</v>
      </c>
      <c r="H315" s="173">
        <v>334.9</v>
      </c>
      <c r="I315" s="174"/>
      <c r="L315" s="170"/>
      <c r="M315" s="175"/>
      <c r="N315" s="176"/>
      <c r="O315" s="176"/>
      <c r="P315" s="176"/>
      <c r="Q315" s="176"/>
      <c r="R315" s="176"/>
      <c r="S315" s="176"/>
      <c r="T315" s="177"/>
      <c r="AT315" s="171" t="s">
        <v>153</v>
      </c>
      <c r="AU315" s="171" t="s">
        <v>91</v>
      </c>
      <c r="AV315" s="14" t="s">
        <v>91</v>
      </c>
      <c r="AW315" s="14" t="s">
        <v>36</v>
      </c>
      <c r="AX315" s="14" t="s">
        <v>81</v>
      </c>
      <c r="AY315" s="171" t="s">
        <v>140</v>
      </c>
    </row>
    <row r="316" spans="2:51" s="13" customFormat="1" ht="20.4">
      <c r="B316" s="163"/>
      <c r="D316" s="157" t="s">
        <v>153</v>
      </c>
      <c r="E316" s="164" t="s">
        <v>1</v>
      </c>
      <c r="F316" s="165" t="s">
        <v>328</v>
      </c>
      <c r="H316" s="164" t="s">
        <v>1</v>
      </c>
      <c r="I316" s="166"/>
      <c r="L316" s="163"/>
      <c r="M316" s="167"/>
      <c r="N316" s="168"/>
      <c r="O316" s="168"/>
      <c r="P316" s="168"/>
      <c r="Q316" s="168"/>
      <c r="R316" s="168"/>
      <c r="S316" s="168"/>
      <c r="T316" s="169"/>
      <c r="AT316" s="164" t="s">
        <v>153</v>
      </c>
      <c r="AU316" s="164" t="s">
        <v>91</v>
      </c>
      <c r="AV316" s="13" t="s">
        <v>89</v>
      </c>
      <c r="AW316" s="13" t="s">
        <v>36</v>
      </c>
      <c r="AX316" s="13" t="s">
        <v>81</v>
      </c>
      <c r="AY316" s="164" t="s">
        <v>140</v>
      </c>
    </row>
    <row r="317" spans="2:51" s="14" customFormat="1" ht="10.2">
      <c r="B317" s="170"/>
      <c r="D317" s="157" t="s">
        <v>153</v>
      </c>
      <c r="E317" s="171" t="s">
        <v>1</v>
      </c>
      <c r="F317" s="172" t="s">
        <v>349</v>
      </c>
      <c r="H317" s="173">
        <v>460</v>
      </c>
      <c r="I317" s="174"/>
      <c r="L317" s="170"/>
      <c r="M317" s="175"/>
      <c r="N317" s="176"/>
      <c r="O317" s="176"/>
      <c r="P317" s="176"/>
      <c r="Q317" s="176"/>
      <c r="R317" s="176"/>
      <c r="S317" s="176"/>
      <c r="T317" s="177"/>
      <c r="AT317" s="171" t="s">
        <v>153</v>
      </c>
      <c r="AU317" s="171" t="s">
        <v>91</v>
      </c>
      <c r="AV317" s="14" t="s">
        <v>91</v>
      </c>
      <c r="AW317" s="14" t="s">
        <v>36</v>
      </c>
      <c r="AX317" s="14" t="s">
        <v>81</v>
      </c>
      <c r="AY317" s="171" t="s">
        <v>140</v>
      </c>
    </row>
    <row r="318" spans="2:51" s="15" customFormat="1" ht="10.2">
      <c r="B318" s="178"/>
      <c r="D318" s="157" t="s">
        <v>153</v>
      </c>
      <c r="E318" s="179" t="s">
        <v>1</v>
      </c>
      <c r="F318" s="180" t="s">
        <v>156</v>
      </c>
      <c r="H318" s="181">
        <v>794.9</v>
      </c>
      <c r="I318" s="182"/>
      <c r="L318" s="178"/>
      <c r="M318" s="196"/>
      <c r="N318" s="197"/>
      <c r="O318" s="197"/>
      <c r="P318" s="197"/>
      <c r="Q318" s="197"/>
      <c r="R318" s="197"/>
      <c r="S318" s="197"/>
      <c r="T318" s="198"/>
      <c r="AT318" s="179" t="s">
        <v>153</v>
      </c>
      <c r="AU318" s="179" t="s">
        <v>91</v>
      </c>
      <c r="AV318" s="15" t="s">
        <v>147</v>
      </c>
      <c r="AW318" s="15" t="s">
        <v>36</v>
      </c>
      <c r="AX318" s="15" t="s">
        <v>89</v>
      </c>
      <c r="AY318" s="179" t="s">
        <v>140</v>
      </c>
    </row>
    <row r="319" spans="1:31" s="2" customFormat="1" ht="6.9" customHeight="1">
      <c r="A319" s="32"/>
      <c r="B319" s="47"/>
      <c r="C319" s="48"/>
      <c r="D319" s="48"/>
      <c r="E319" s="48"/>
      <c r="F319" s="48"/>
      <c r="G319" s="48"/>
      <c r="H319" s="48"/>
      <c r="I319" s="48"/>
      <c r="J319" s="48"/>
      <c r="K319" s="48"/>
      <c r="L319" s="33"/>
      <c r="M319" s="32"/>
      <c r="O319" s="32"/>
      <c r="P319" s="32"/>
      <c r="Q319" s="32"/>
      <c r="R319" s="32"/>
      <c r="S319" s="32"/>
      <c r="T319" s="32"/>
      <c r="U319" s="32"/>
      <c r="V319" s="32"/>
      <c r="W319" s="32"/>
      <c r="X319" s="32"/>
      <c r="Y319" s="32"/>
      <c r="Z319" s="32"/>
      <c r="AA319" s="32"/>
      <c r="AB319" s="32"/>
      <c r="AC319" s="32"/>
      <c r="AD319" s="32"/>
      <c r="AE319" s="32"/>
    </row>
  </sheetData>
  <autoFilter ref="C125:K318"/>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t="s">
        <v>5</v>
      </c>
      <c r="M2" s="226"/>
      <c r="N2" s="226"/>
      <c r="O2" s="226"/>
      <c r="P2" s="226"/>
      <c r="Q2" s="226"/>
      <c r="R2" s="226"/>
      <c r="S2" s="226"/>
      <c r="T2" s="226"/>
      <c r="U2" s="226"/>
      <c r="V2" s="226"/>
      <c r="AT2" s="17" t="s">
        <v>94</v>
      </c>
    </row>
    <row r="3" spans="2:46" s="1" customFormat="1" ht="6.9" customHeight="1">
      <c r="B3" s="18"/>
      <c r="C3" s="19"/>
      <c r="D3" s="19"/>
      <c r="E3" s="19"/>
      <c r="F3" s="19"/>
      <c r="G3" s="19"/>
      <c r="H3" s="19"/>
      <c r="I3" s="19"/>
      <c r="J3" s="19"/>
      <c r="K3" s="19"/>
      <c r="L3" s="20"/>
      <c r="AT3" s="17" t="s">
        <v>91</v>
      </c>
    </row>
    <row r="4" spans="2:46" s="1" customFormat="1" ht="24.9" customHeight="1">
      <c r="B4" s="20"/>
      <c r="D4" s="21" t="s">
        <v>107</v>
      </c>
      <c r="L4" s="20"/>
      <c r="M4" s="93" t="s">
        <v>10</v>
      </c>
      <c r="AT4" s="17" t="s">
        <v>3</v>
      </c>
    </row>
    <row r="5" spans="2:12" s="1" customFormat="1" ht="6.9" customHeight="1">
      <c r="B5" s="20"/>
      <c r="L5" s="20"/>
    </row>
    <row r="6" spans="2:12" s="1" customFormat="1" ht="12" customHeight="1">
      <c r="B6" s="20"/>
      <c r="D6" s="27" t="s">
        <v>16</v>
      </c>
      <c r="L6" s="20"/>
    </row>
    <row r="7" spans="2:12" s="1" customFormat="1" ht="16.5" customHeight="1">
      <c r="B7" s="20"/>
      <c r="E7" s="242" t="str">
        <f>'Rekapitulace stavby'!K6</f>
        <v>Rekonstrukce vodní nádrže Tupadly</v>
      </c>
      <c r="F7" s="243"/>
      <c r="G7" s="243"/>
      <c r="H7" s="243"/>
      <c r="L7" s="20"/>
    </row>
    <row r="8" spans="1:31" s="2" customFormat="1" ht="12" customHeight="1">
      <c r="A8" s="32"/>
      <c r="B8" s="33"/>
      <c r="C8" s="32"/>
      <c r="D8" s="27" t="s">
        <v>108</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3" t="s">
        <v>350</v>
      </c>
      <c r="F9" s="244"/>
      <c r="G9" s="244"/>
      <c r="H9" s="244"/>
      <c r="I9" s="3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17. 12. 2020</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5" t="str">
        <f>'Rekapitulace stavby'!E14</f>
        <v>Vyplň údaj</v>
      </c>
      <c r="F18" s="225"/>
      <c r="G18" s="225"/>
      <c r="H18" s="225"/>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37</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39</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30" t="s">
        <v>1</v>
      </c>
      <c r="F27" s="230"/>
      <c r="G27" s="230"/>
      <c r="H27" s="230"/>
      <c r="I27" s="94"/>
      <c r="J27" s="94"/>
      <c r="K27" s="94"/>
      <c r="L27" s="96"/>
      <c r="S27" s="94"/>
      <c r="T27" s="94"/>
      <c r="U27" s="94"/>
      <c r="V27" s="94"/>
      <c r="W27" s="94"/>
      <c r="X27" s="94"/>
      <c r="Y27" s="94"/>
      <c r="Z27" s="94"/>
      <c r="AA27" s="94"/>
      <c r="AB27" s="94"/>
      <c r="AC27" s="94"/>
      <c r="AD27" s="94"/>
      <c r="AE27" s="94"/>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41</v>
      </c>
      <c r="E30" s="32"/>
      <c r="F30" s="32"/>
      <c r="G30" s="32"/>
      <c r="H30" s="32"/>
      <c r="I30" s="32"/>
      <c r="J30" s="71">
        <f>ROUND(J124,2)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43</v>
      </c>
      <c r="G32" s="32"/>
      <c r="H32" s="32"/>
      <c r="I32" s="36" t="s">
        <v>42</v>
      </c>
      <c r="J32" s="36" t="s">
        <v>44</v>
      </c>
      <c r="K32" s="32"/>
      <c r="L32" s="42"/>
      <c r="S32" s="32"/>
      <c r="T32" s="32"/>
      <c r="U32" s="32"/>
      <c r="V32" s="32"/>
      <c r="W32" s="32"/>
      <c r="X32" s="32"/>
      <c r="Y32" s="32"/>
      <c r="Z32" s="32"/>
      <c r="AA32" s="32"/>
      <c r="AB32" s="32"/>
      <c r="AC32" s="32"/>
      <c r="AD32" s="32"/>
      <c r="AE32" s="32"/>
    </row>
    <row r="33" spans="1:31" s="2" customFormat="1" ht="14.4" customHeight="1">
      <c r="A33" s="32"/>
      <c r="B33" s="33"/>
      <c r="C33" s="32"/>
      <c r="D33" s="98" t="s">
        <v>45</v>
      </c>
      <c r="E33" s="27" t="s">
        <v>46</v>
      </c>
      <c r="F33" s="99">
        <f>ROUND((SUM(BE124:BE345)),2)</f>
        <v>0</v>
      </c>
      <c r="G33" s="32"/>
      <c r="H33" s="32"/>
      <c r="I33" s="100">
        <v>0.21</v>
      </c>
      <c r="J33" s="99">
        <f>ROUND(((SUM(BE124:BE345))*I33),2)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47</v>
      </c>
      <c r="F34" s="99">
        <f>ROUND((SUM(BF124:BF345)),2)</f>
        <v>0</v>
      </c>
      <c r="G34" s="32"/>
      <c r="H34" s="32"/>
      <c r="I34" s="100">
        <v>0.15</v>
      </c>
      <c r="J34" s="99">
        <f>ROUND(((SUM(BF124:BF345))*I34),2)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48</v>
      </c>
      <c r="F35" s="99">
        <f>ROUND((SUM(BG124:BG345)),2)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49</v>
      </c>
      <c r="F36" s="99">
        <f>ROUND((SUM(BH124:BH345)),2)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50</v>
      </c>
      <c r="F37" s="99">
        <f>ROUND((SUM(BI124:BI345)),2)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51</v>
      </c>
      <c r="E39" s="60"/>
      <c r="F39" s="60"/>
      <c r="G39" s="103" t="s">
        <v>52</v>
      </c>
      <c r="H39" s="104" t="s">
        <v>53</v>
      </c>
      <c r="I39" s="60"/>
      <c r="J39" s="105">
        <f>SUM(J30:J37)</f>
        <v>0</v>
      </c>
      <c r="K39" s="106"/>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54</v>
      </c>
      <c r="E50" s="44"/>
      <c r="F50" s="44"/>
      <c r="G50" s="43" t="s">
        <v>55</v>
      </c>
      <c r="H50" s="44"/>
      <c r="I50" s="44"/>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2"/>
      <c r="B61" s="33"/>
      <c r="C61" s="32"/>
      <c r="D61" s="45" t="s">
        <v>56</v>
      </c>
      <c r="E61" s="35"/>
      <c r="F61" s="107" t="s">
        <v>57</v>
      </c>
      <c r="G61" s="45" t="s">
        <v>56</v>
      </c>
      <c r="H61" s="35"/>
      <c r="I61" s="35"/>
      <c r="J61" s="108" t="s">
        <v>57</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3.2">
      <c r="A65" s="32"/>
      <c r="B65" s="33"/>
      <c r="C65" s="32"/>
      <c r="D65" s="43" t="s">
        <v>58</v>
      </c>
      <c r="E65" s="46"/>
      <c r="F65" s="46"/>
      <c r="G65" s="43" t="s">
        <v>59</v>
      </c>
      <c r="H65" s="46"/>
      <c r="I65" s="46"/>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2"/>
      <c r="B76" s="33"/>
      <c r="C76" s="32"/>
      <c r="D76" s="45" t="s">
        <v>56</v>
      </c>
      <c r="E76" s="35"/>
      <c r="F76" s="107" t="s">
        <v>57</v>
      </c>
      <c r="G76" s="45" t="s">
        <v>56</v>
      </c>
      <c r="H76" s="35"/>
      <c r="I76" s="35"/>
      <c r="J76" s="108" t="s">
        <v>57</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Rekonstrukce vodní nádrže Tupadly</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108</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3" t="str">
        <f>E9</f>
        <v>SO 02 - Rozdělovací objekt</v>
      </c>
      <c r="F87" s="244"/>
      <c r="G87" s="244"/>
      <c r="H87" s="244"/>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Tupadly</v>
      </c>
      <c r="G89" s="32"/>
      <c r="H89" s="32"/>
      <c r="I89" s="27" t="s">
        <v>22</v>
      </c>
      <c r="J89" s="55" t="str">
        <f>IF(J12="","",J12)</f>
        <v>17. 12. 2020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65" customHeight="1">
      <c r="A91" s="32"/>
      <c r="B91" s="33"/>
      <c r="C91" s="27" t="s">
        <v>24</v>
      </c>
      <c r="D91" s="32"/>
      <c r="E91" s="32"/>
      <c r="F91" s="25" t="str">
        <f>E15</f>
        <v>Městský úřad Klatovy - odbor životního prostředí</v>
      </c>
      <c r="G91" s="32"/>
      <c r="H91" s="32"/>
      <c r="I91" s="27" t="s">
        <v>32</v>
      </c>
      <c r="J91" s="30" t="str">
        <f>E21</f>
        <v>Hydropro Engineering s.r.o.</v>
      </c>
      <c r="K91" s="32"/>
      <c r="L91" s="42"/>
      <c r="S91" s="32"/>
      <c r="T91" s="32"/>
      <c r="U91" s="32"/>
      <c r="V91" s="32"/>
      <c r="W91" s="32"/>
      <c r="X91" s="32"/>
      <c r="Y91" s="32"/>
      <c r="Z91" s="32"/>
      <c r="AA91" s="32"/>
      <c r="AB91" s="32"/>
      <c r="AC91" s="32"/>
      <c r="AD91" s="32"/>
      <c r="AE91" s="32"/>
    </row>
    <row r="92" spans="1:31" s="2" customFormat="1" ht="15.15" customHeight="1">
      <c r="A92" s="32"/>
      <c r="B92" s="33"/>
      <c r="C92" s="27" t="s">
        <v>30</v>
      </c>
      <c r="D92" s="32"/>
      <c r="E92" s="32"/>
      <c r="F92" s="25" t="str">
        <f>IF(E18="","",E18)</f>
        <v>Vyplň údaj</v>
      </c>
      <c r="G92" s="32"/>
      <c r="H92" s="32"/>
      <c r="I92" s="27" t="s">
        <v>37</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111</v>
      </c>
      <c r="D94" s="101"/>
      <c r="E94" s="101"/>
      <c r="F94" s="101"/>
      <c r="G94" s="101"/>
      <c r="H94" s="101"/>
      <c r="I94" s="101"/>
      <c r="J94" s="110" t="s">
        <v>112</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8" customHeight="1">
      <c r="A96" s="32"/>
      <c r="B96" s="33"/>
      <c r="C96" s="111" t="s">
        <v>113</v>
      </c>
      <c r="D96" s="32"/>
      <c r="E96" s="32"/>
      <c r="F96" s="32"/>
      <c r="G96" s="32"/>
      <c r="H96" s="32"/>
      <c r="I96" s="32"/>
      <c r="J96" s="71">
        <f>J124</f>
        <v>0</v>
      </c>
      <c r="K96" s="32"/>
      <c r="L96" s="42"/>
      <c r="S96" s="32"/>
      <c r="T96" s="32"/>
      <c r="U96" s="32"/>
      <c r="V96" s="32"/>
      <c r="W96" s="32"/>
      <c r="X96" s="32"/>
      <c r="Y96" s="32"/>
      <c r="Z96" s="32"/>
      <c r="AA96" s="32"/>
      <c r="AB96" s="32"/>
      <c r="AC96" s="32"/>
      <c r="AD96" s="32"/>
      <c r="AE96" s="32"/>
      <c r="AU96" s="17" t="s">
        <v>114</v>
      </c>
    </row>
    <row r="97" spans="2:12" s="9" customFormat="1" ht="24.9" customHeight="1">
      <c r="B97" s="112"/>
      <c r="D97" s="113" t="s">
        <v>115</v>
      </c>
      <c r="E97" s="114"/>
      <c r="F97" s="114"/>
      <c r="G97" s="114"/>
      <c r="H97" s="114"/>
      <c r="I97" s="114"/>
      <c r="J97" s="115">
        <f>J125</f>
        <v>0</v>
      </c>
      <c r="L97" s="112"/>
    </row>
    <row r="98" spans="2:12" s="10" customFormat="1" ht="19.95" customHeight="1">
      <c r="B98" s="116"/>
      <c r="D98" s="117" t="s">
        <v>116</v>
      </c>
      <c r="E98" s="118"/>
      <c r="F98" s="118"/>
      <c r="G98" s="118"/>
      <c r="H98" s="118"/>
      <c r="I98" s="118"/>
      <c r="J98" s="119">
        <f>J126</f>
        <v>0</v>
      </c>
      <c r="L98" s="116"/>
    </row>
    <row r="99" spans="2:12" s="10" customFormat="1" ht="19.95" customHeight="1">
      <c r="B99" s="116"/>
      <c r="D99" s="117" t="s">
        <v>118</v>
      </c>
      <c r="E99" s="118"/>
      <c r="F99" s="118"/>
      <c r="G99" s="118"/>
      <c r="H99" s="118"/>
      <c r="I99" s="118"/>
      <c r="J99" s="119">
        <f>J167</f>
        <v>0</v>
      </c>
      <c r="L99" s="116"/>
    </row>
    <row r="100" spans="2:12" s="10" customFormat="1" ht="19.95" customHeight="1">
      <c r="B100" s="116"/>
      <c r="D100" s="117" t="s">
        <v>119</v>
      </c>
      <c r="E100" s="118"/>
      <c r="F100" s="118"/>
      <c r="G100" s="118"/>
      <c r="H100" s="118"/>
      <c r="I100" s="118"/>
      <c r="J100" s="119">
        <f>J208</f>
        <v>0</v>
      </c>
      <c r="L100" s="116"/>
    </row>
    <row r="101" spans="2:12" s="10" customFormat="1" ht="19.95" customHeight="1">
      <c r="B101" s="116"/>
      <c r="D101" s="117" t="s">
        <v>351</v>
      </c>
      <c r="E101" s="118"/>
      <c r="F101" s="118"/>
      <c r="G101" s="118"/>
      <c r="H101" s="118"/>
      <c r="I101" s="118"/>
      <c r="J101" s="119">
        <f>J242</f>
        <v>0</v>
      </c>
      <c r="L101" s="116"/>
    </row>
    <row r="102" spans="2:12" s="10" customFormat="1" ht="19.95" customHeight="1">
      <c r="B102" s="116"/>
      <c r="D102" s="117" t="s">
        <v>120</v>
      </c>
      <c r="E102" s="118"/>
      <c r="F102" s="118"/>
      <c r="G102" s="118"/>
      <c r="H102" s="118"/>
      <c r="I102" s="118"/>
      <c r="J102" s="119">
        <f>J287</f>
        <v>0</v>
      </c>
      <c r="L102" s="116"/>
    </row>
    <row r="103" spans="2:12" s="10" customFormat="1" ht="19.95" customHeight="1">
      <c r="B103" s="116"/>
      <c r="D103" s="117" t="s">
        <v>121</v>
      </c>
      <c r="E103" s="118"/>
      <c r="F103" s="118"/>
      <c r="G103" s="118"/>
      <c r="H103" s="118"/>
      <c r="I103" s="118"/>
      <c r="J103" s="119">
        <f>J326</f>
        <v>0</v>
      </c>
      <c r="L103" s="116"/>
    </row>
    <row r="104" spans="2:12" s="10" customFormat="1" ht="19.95" customHeight="1">
      <c r="B104" s="116"/>
      <c r="D104" s="117" t="s">
        <v>122</v>
      </c>
      <c r="E104" s="118"/>
      <c r="F104" s="118"/>
      <c r="G104" s="118"/>
      <c r="H104" s="118"/>
      <c r="I104" s="118"/>
      <c r="J104" s="119">
        <f>J342</f>
        <v>0</v>
      </c>
      <c r="L104" s="116"/>
    </row>
    <row r="105" spans="1:31" s="2" customFormat="1" ht="21.7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 customHeight="1">
      <c r="A106" s="32"/>
      <c r="B106" s="47"/>
      <c r="C106" s="48"/>
      <c r="D106" s="48"/>
      <c r="E106" s="48"/>
      <c r="F106" s="48"/>
      <c r="G106" s="48"/>
      <c r="H106" s="48"/>
      <c r="I106" s="48"/>
      <c r="J106" s="48"/>
      <c r="K106" s="48"/>
      <c r="L106" s="42"/>
      <c r="S106" s="32"/>
      <c r="T106" s="32"/>
      <c r="U106" s="32"/>
      <c r="V106" s="32"/>
      <c r="W106" s="32"/>
      <c r="X106" s="32"/>
      <c r="Y106" s="32"/>
      <c r="Z106" s="32"/>
      <c r="AA106" s="32"/>
      <c r="AB106" s="32"/>
      <c r="AC106" s="32"/>
      <c r="AD106" s="32"/>
      <c r="AE106" s="32"/>
    </row>
    <row r="110" spans="1:31" s="2" customFormat="1" ht="6.9" customHeight="1">
      <c r="A110" s="32"/>
      <c r="B110" s="49"/>
      <c r="C110" s="50"/>
      <c r="D110" s="50"/>
      <c r="E110" s="50"/>
      <c r="F110" s="50"/>
      <c r="G110" s="50"/>
      <c r="H110" s="50"/>
      <c r="I110" s="50"/>
      <c r="J110" s="50"/>
      <c r="K110" s="50"/>
      <c r="L110" s="42"/>
      <c r="S110" s="32"/>
      <c r="T110" s="32"/>
      <c r="U110" s="32"/>
      <c r="V110" s="32"/>
      <c r="W110" s="32"/>
      <c r="X110" s="32"/>
      <c r="Y110" s="32"/>
      <c r="Z110" s="32"/>
      <c r="AA110" s="32"/>
      <c r="AB110" s="32"/>
      <c r="AC110" s="32"/>
      <c r="AD110" s="32"/>
      <c r="AE110" s="32"/>
    </row>
    <row r="111" spans="1:31" s="2" customFormat="1" ht="24.9" customHeight="1">
      <c r="A111" s="32"/>
      <c r="B111" s="33"/>
      <c r="C111" s="21" t="s">
        <v>125</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16</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42" t="str">
        <f>E7</f>
        <v>Rekonstrukce vodní nádrže Tupadly</v>
      </c>
      <c r="F114" s="243"/>
      <c r="G114" s="243"/>
      <c r="H114" s="243"/>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108</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03" t="str">
        <f>E9</f>
        <v>SO 02 - Rozdělovací objekt</v>
      </c>
      <c r="F116" s="244"/>
      <c r="G116" s="244"/>
      <c r="H116" s="244"/>
      <c r="I116" s="32"/>
      <c r="J116" s="32"/>
      <c r="K116" s="32"/>
      <c r="L116" s="42"/>
      <c r="S116" s="32"/>
      <c r="T116" s="32"/>
      <c r="U116" s="32"/>
      <c r="V116" s="32"/>
      <c r="W116" s="32"/>
      <c r="X116" s="32"/>
      <c r="Y116" s="32"/>
      <c r="Z116" s="32"/>
      <c r="AA116" s="32"/>
      <c r="AB116" s="32"/>
      <c r="AC116" s="32"/>
      <c r="AD116" s="32"/>
      <c r="AE116" s="32"/>
    </row>
    <row r="117" spans="1:31" s="2" customFormat="1" ht="6.9"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20</v>
      </c>
      <c r="D118" s="32"/>
      <c r="E118" s="32"/>
      <c r="F118" s="25" t="str">
        <f>F12</f>
        <v>Tupadly</v>
      </c>
      <c r="G118" s="32"/>
      <c r="H118" s="32"/>
      <c r="I118" s="27" t="s">
        <v>22</v>
      </c>
      <c r="J118" s="55" t="str">
        <f>IF(J12="","",J12)</f>
        <v>17. 12. 2020</v>
      </c>
      <c r="K118" s="32"/>
      <c r="L118" s="42"/>
      <c r="S118" s="32"/>
      <c r="T118" s="32"/>
      <c r="U118" s="32"/>
      <c r="V118" s="32"/>
      <c r="W118" s="32"/>
      <c r="X118" s="32"/>
      <c r="Y118" s="32"/>
      <c r="Z118" s="32"/>
      <c r="AA118" s="32"/>
      <c r="AB118" s="32"/>
      <c r="AC118" s="32"/>
      <c r="AD118" s="32"/>
      <c r="AE118" s="32"/>
    </row>
    <row r="119" spans="1:31" s="2" customFormat="1" ht="6.9"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25.65" customHeight="1">
      <c r="A120" s="32"/>
      <c r="B120" s="33"/>
      <c r="C120" s="27" t="s">
        <v>24</v>
      </c>
      <c r="D120" s="32"/>
      <c r="E120" s="32"/>
      <c r="F120" s="25" t="str">
        <f>E15</f>
        <v>Městský úřad Klatovy - odbor životního prostředí</v>
      </c>
      <c r="G120" s="32"/>
      <c r="H120" s="32"/>
      <c r="I120" s="27" t="s">
        <v>32</v>
      </c>
      <c r="J120" s="30" t="str">
        <f>E21</f>
        <v>Hydropro Engineering s.r.o.</v>
      </c>
      <c r="K120" s="32"/>
      <c r="L120" s="42"/>
      <c r="S120" s="32"/>
      <c r="T120" s="32"/>
      <c r="U120" s="32"/>
      <c r="V120" s="32"/>
      <c r="W120" s="32"/>
      <c r="X120" s="32"/>
      <c r="Y120" s="32"/>
      <c r="Z120" s="32"/>
      <c r="AA120" s="32"/>
      <c r="AB120" s="32"/>
      <c r="AC120" s="32"/>
      <c r="AD120" s="32"/>
      <c r="AE120" s="32"/>
    </row>
    <row r="121" spans="1:31" s="2" customFormat="1" ht="15.15" customHeight="1">
      <c r="A121" s="32"/>
      <c r="B121" s="33"/>
      <c r="C121" s="27" t="s">
        <v>30</v>
      </c>
      <c r="D121" s="32"/>
      <c r="E121" s="32"/>
      <c r="F121" s="25" t="str">
        <f>IF(E18="","",E18)</f>
        <v>Vyplň údaj</v>
      </c>
      <c r="G121" s="32"/>
      <c r="H121" s="32"/>
      <c r="I121" s="27" t="s">
        <v>37</v>
      </c>
      <c r="J121" s="30" t="str">
        <f>E24</f>
        <v xml:space="preserve"> </v>
      </c>
      <c r="K121" s="32"/>
      <c r="L121" s="42"/>
      <c r="S121" s="32"/>
      <c r="T121" s="32"/>
      <c r="U121" s="32"/>
      <c r="V121" s="32"/>
      <c r="W121" s="32"/>
      <c r="X121" s="32"/>
      <c r="Y121" s="32"/>
      <c r="Z121" s="32"/>
      <c r="AA121" s="32"/>
      <c r="AB121" s="32"/>
      <c r="AC121" s="32"/>
      <c r="AD121" s="32"/>
      <c r="AE121" s="32"/>
    </row>
    <row r="122" spans="1:31" s="2" customFormat="1" ht="10.3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11" customFormat="1" ht="29.25" customHeight="1">
      <c r="A123" s="120"/>
      <c r="B123" s="121"/>
      <c r="C123" s="122" t="s">
        <v>126</v>
      </c>
      <c r="D123" s="123" t="s">
        <v>66</v>
      </c>
      <c r="E123" s="123" t="s">
        <v>62</v>
      </c>
      <c r="F123" s="123" t="s">
        <v>63</v>
      </c>
      <c r="G123" s="123" t="s">
        <v>127</v>
      </c>
      <c r="H123" s="123" t="s">
        <v>128</v>
      </c>
      <c r="I123" s="123" t="s">
        <v>129</v>
      </c>
      <c r="J123" s="123" t="s">
        <v>112</v>
      </c>
      <c r="K123" s="124" t="s">
        <v>130</v>
      </c>
      <c r="L123" s="125"/>
      <c r="M123" s="62" t="s">
        <v>1</v>
      </c>
      <c r="N123" s="63" t="s">
        <v>45</v>
      </c>
      <c r="O123" s="63" t="s">
        <v>131</v>
      </c>
      <c r="P123" s="63" t="s">
        <v>132</v>
      </c>
      <c r="Q123" s="63" t="s">
        <v>133</v>
      </c>
      <c r="R123" s="63" t="s">
        <v>134</v>
      </c>
      <c r="S123" s="63" t="s">
        <v>135</v>
      </c>
      <c r="T123" s="64" t="s">
        <v>136</v>
      </c>
      <c r="U123" s="120"/>
      <c r="V123" s="120"/>
      <c r="W123" s="120"/>
      <c r="X123" s="120"/>
      <c r="Y123" s="120"/>
      <c r="Z123" s="120"/>
      <c r="AA123" s="120"/>
      <c r="AB123" s="120"/>
      <c r="AC123" s="120"/>
      <c r="AD123" s="120"/>
      <c r="AE123" s="120"/>
    </row>
    <row r="124" spans="1:63" s="2" customFormat="1" ht="22.8" customHeight="1">
      <c r="A124" s="32"/>
      <c r="B124" s="33"/>
      <c r="C124" s="69" t="s">
        <v>137</v>
      </c>
      <c r="D124" s="32"/>
      <c r="E124" s="32"/>
      <c r="F124" s="32"/>
      <c r="G124" s="32"/>
      <c r="H124" s="32"/>
      <c r="I124" s="32"/>
      <c r="J124" s="126">
        <f>BK124</f>
        <v>0</v>
      </c>
      <c r="K124" s="32"/>
      <c r="L124" s="33"/>
      <c r="M124" s="65"/>
      <c r="N124" s="56"/>
      <c r="O124" s="66"/>
      <c r="P124" s="127">
        <f>P125</f>
        <v>0</v>
      </c>
      <c r="Q124" s="66"/>
      <c r="R124" s="127">
        <f>R125</f>
        <v>10.606014299999998</v>
      </c>
      <c r="S124" s="66"/>
      <c r="T124" s="128">
        <f>T125</f>
        <v>3.2472000000000003</v>
      </c>
      <c r="U124" s="32"/>
      <c r="V124" s="32"/>
      <c r="W124" s="32"/>
      <c r="X124" s="32"/>
      <c r="Y124" s="32"/>
      <c r="Z124" s="32"/>
      <c r="AA124" s="32"/>
      <c r="AB124" s="32"/>
      <c r="AC124" s="32"/>
      <c r="AD124" s="32"/>
      <c r="AE124" s="32"/>
      <c r="AT124" s="17" t="s">
        <v>80</v>
      </c>
      <c r="AU124" s="17" t="s">
        <v>114</v>
      </c>
      <c r="BK124" s="129">
        <f>BK125</f>
        <v>0</v>
      </c>
    </row>
    <row r="125" spans="2:63" s="12" customFormat="1" ht="25.95" customHeight="1">
      <c r="B125" s="130"/>
      <c r="D125" s="131" t="s">
        <v>80</v>
      </c>
      <c r="E125" s="132" t="s">
        <v>138</v>
      </c>
      <c r="F125" s="132" t="s">
        <v>139</v>
      </c>
      <c r="I125" s="133"/>
      <c r="J125" s="134">
        <f>BK125</f>
        <v>0</v>
      </c>
      <c r="L125" s="130"/>
      <c r="M125" s="135"/>
      <c r="N125" s="136"/>
      <c r="O125" s="136"/>
      <c r="P125" s="137">
        <f>P126+P167+P208+P242+P287+P326+P342</f>
        <v>0</v>
      </c>
      <c r="Q125" s="136"/>
      <c r="R125" s="137">
        <f>R126+R167+R208+R242+R287+R326+R342</f>
        <v>10.606014299999998</v>
      </c>
      <c r="S125" s="136"/>
      <c r="T125" s="138">
        <f>T126+T167+T208+T242+T287+T326+T342</f>
        <v>3.2472000000000003</v>
      </c>
      <c r="AR125" s="131" t="s">
        <v>89</v>
      </c>
      <c r="AT125" s="139" t="s">
        <v>80</v>
      </c>
      <c r="AU125" s="139" t="s">
        <v>81</v>
      </c>
      <c r="AY125" s="131" t="s">
        <v>140</v>
      </c>
      <c r="BK125" s="140">
        <f>BK126+BK167+BK208+BK242+BK287+BK326+BK342</f>
        <v>0</v>
      </c>
    </row>
    <row r="126" spans="2:63" s="12" customFormat="1" ht="22.8" customHeight="1">
      <c r="B126" s="130"/>
      <c r="D126" s="131" t="s">
        <v>80</v>
      </c>
      <c r="E126" s="141" t="s">
        <v>89</v>
      </c>
      <c r="F126" s="141" t="s">
        <v>141</v>
      </c>
      <c r="I126" s="133"/>
      <c r="J126" s="142">
        <f>BK126</f>
        <v>0</v>
      </c>
      <c r="L126" s="130"/>
      <c r="M126" s="135"/>
      <c r="N126" s="136"/>
      <c r="O126" s="136"/>
      <c r="P126" s="137">
        <f>SUM(P127:P166)</f>
        <v>0</v>
      </c>
      <c r="Q126" s="136"/>
      <c r="R126" s="137">
        <f>SUM(R127:R166)</f>
        <v>0</v>
      </c>
      <c r="S126" s="136"/>
      <c r="T126" s="138">
        <f>SUM(T127:T166)</f>
        <v>0</v>
      </c>
      <c r="AR126" s="131" t="s">
        <v>89</v>
      </c>
      <c r="AT126" s="139" t="s">
        <v>80</v>
      </c>
      <c r="AU126" s="139" t="s">
        <v>89</v>
      </c>
      <c r="AY126" s="131" t="s">
        <v>140</v>
      </c>
      <c r="BK126" s="140">
        <f>SUM(BK127:BK166)</f>
        <v>0</v>
      </c>
    </row>
    <row r="127" spans="1:65" s="2" customFormat="1" ht="24.15" customHeight="1">
      <c r="A127" s="32"/>
      <c r="B127" s="143"/>
      <c r="C127" s="144" t="s">
        <v>89</v>
      </c>
      <c r="D127" s="144" t="s">
        <v>142</v>
      </c>
      <c r="E127" s="145" t="s">
        <v>352</v>
      </c>
      <c r="F127" s="146" t="s">
        <v>353</v>
      </c>
      <c r="G127" s="147" t="s">
        <v>145</v>
      </c>
      <c r="H127" s="148">
        <v>34.118</v>
      </c>
      <c r="I127" s="149"/>
      <c r="J127" s="150">
        <f>ROUND(I127*H127,2)</f>
        <v>0</v>
      </c>
      <c r="K127" s="146" t="s">
        <v>146</v>
      </c>
      <c r="L127" s="33"/>
      <c r="M127" s="151" t="s">
        <v>1</v>
      </c>
      <c r="N127" s="152" t="s">
        <v>46</v>
      </c>
      <c r="O127" s="58"/>
      <c r="P127" s="153">
        <f>O127*H127</f>
        <v>0</v>
      </c>
      <c r="Q127" s="153">
        <v>0</v>
      </c>
      <c r="R127" s="153">
        <f>Q127*H127</f>
        <v>0</v>
      </c>
      <c r="S127" s="153">
        <v>0</v>
      </c>
      <c r="T127" s="154">
        <f>S127*H127</f>
        <v>0</v>
      </c>
      <c r="U127" s="32"/>
      <c r="V127" s="32"/>
      <c r="W127" s="32"/>
      <c r="X127" s="32"/>
      <c r="Y127" s="32"/>
      <c r="Z127" s="32"/>
      <c r="AA127" s="32"/>
      <c r="AB127" s="32"/>
      <c r="AC127" s="32"/>
      <c r="AD127" s="32"/>
      <c r="AE127" s="32"/>
      <c r="AR127" s="155" t="s">
        <v>147</v>
      </c>
      <c r="AT127" s="155" t="s">
        <v>142</v>
      </c>
      <c r="AU127" s="155" t="s">
        <v>91</v>
      </c>
      <c r="AY127" s="17" t="s">
        <v>140</v>
      </c>
      <c r="BE127" s="156">
        <f>IF(N127="základní",J127,0)</f>
        <v>0</v>
      </c>
      <c r="BF127" s="156">
        <f>IF(N127="snížená",J127,0)</f>
        <v>0</v>
      </c>
      <c r="BG127" s="156">
        <f>IF(N127="zákl. přenesená",J127,0)</f>
        <v>0</v>
      </c>
      <c r="BH127" s="156">
        <f>IF(N127="sníž. přenesená",J127,0)</f>
        <v>0</v>
      </c>
      <c r="BI127" s="156">
        <f>IF(N127="nulová",J127,0)</f>
        <v>0</v>
      </c>
      <c r="BJ127" s="17" t="s">
        <v>89</v>
      </c>
      <c r="BK127" s="156">
        <f>ROUND(I127*H127,2)</f>
        <v>0</v>
      </c>
      <c r="BL127" s="17" t="s">
        <v>147</v>
      </c>
      <c r="BM127" s="155" t="s">
        <v>354</v>
      </c>
    </row>
    <row r="128" spans="1:47" s="2" customFormat="1" ht="28.8">
      <c r="A128" s="32"/>
      <c r="B128" s="33"/>
      <c r="C128" s="32"/>
      <c r="D128" s="157" t="s">
        <v>149</v>
      </c>
      <c r="E128" s="32"/>
      <c r="F128" s="158" t="s">
        <v>355</v>
      </c>
      <c r="G128" s="32"/>
      <c r="H128" s="32"/>
      <c r="I128" s="159"/>
      <c r="J128" s="32"/>
      <c r="K128" s="32"/>
      <c r="L128" s="33"/>
      <c r="M128" s="160"/>
      <c r="N128" s="161"/>
      <c r="O128" s="58"/>
      <c r="P128" s="58"/>
      <c r="Q128" s="58"/>
      <c r="R128" s="58"/>
      <c r="S128" s="58"/>
      <c r="T128" s="59"/>
      <c r="U128" s="32"/>
      <c r="V128" s="32"/>
      <c r="W128" s="32"/>
      <c r="X128" s="32"/>
      <c r="Y128" s="32"/>
      <c r="Z128" s="32"/>
      <c r="AA128" s="32"/>
      <c r="AB128" s="32"/>
      <c r="AC128" s="32"/>
      <c r="AD128" s="32"/>
      <c r="AE128" s="32"/>
      <c r="AT128" s="17" t="s">
        <v>149</v>
      </c>
      <c r="AU128" s="17" t="s">
        <v>91</v>
      </c>
    </row>
    <row r="129" spans="1:47" s="2" customFormat="1" ht="48">
      <c r="A129" s="32"/>
      <c r="B129" s="33"/>
      <c r="C129" s="32"/>
      <c r="D129" s="157" t="s">
        <v>151</v>
      </c>
      <c r="E129" s="32"/>
      <c r="F129" s="162" t="s">
        <v>356</v>
      </c>
      <c r="G129" s="32"/>
      <c r="H129" s="32"/>
      <c r="I129" s="159"/>
      <c r="J129" s="32"/>
      <c r="K129" s="32"/>
      <c r="L129" s="33"/>
      <c r="M129" s="160"/>
      <c r="N129" s="161"/>
      <c r="O129" s="58"/>
      <c r="P129" s="58"/>
      <c r="Q129" s="58"/>
      <c r="R129" s="58"/>
      <c r="S129" s="58"/>
      <c r="T129" s="59"/>
      <c r="U129" s="32"/>
      <c r="V129" s="32"/>
      <c r="W129" s="32"/>
      <c r="X129" s="32"/>
      <c r="Y129" s="32"/>
      <c r="Z129" s="32"/>
      <c r="AA129" s="32"/>
      <c r="AB129" s="32"/>
      <c r="AC129" s="32"/>
      <c r="AD129" s="32"/>
      <c r="AE129" s="32"/>
      <c r="AT129" s="17" t="s">
        <v>151</v>
      </c>
      <c r="AU129" s="17" t="s">
        <v>91</v>
      </c>
    </row>
    <row r="130" spans="2:51" s="13" customFormat="1" ht="10.2">
      <c r="B130" s="163"/>
      <c r="D130" s="157" t="s">
        <v>153</v>
      </c>
      <c r="E130" s="164" t="s">
        <v>1</v>
      </c>
      <c r="F130" s="165" t="s">
        <v>350</v>
      </c>
      <c r="H130" s="164" t="s">
        <v>1</v>
      </c>
      <c r="I130" s="166"/>
      <c r="L130" s="163"/>
      <c r="M130" s="167"/>
      <c r="N130" s="168"/>
      <c r="O130" s="168"/>
      <c r="P130" s="168"/>
      <c r="Q130" s="168"/>
      <c r="R130" s="168"/>
      <c r="S130" s="168"/>
      <c r="T130" s="169"/>
      <c r="AT130" s="164" t="s">
        <v>153</v>
      </c>
      <c r="AU130" s="164" t="s">
        <v>91</v>
      </c>
      <c r="AV130" s="13" t="s">
        <v>89</v>
      </c>
      <c r="AW130" s="13" t="s">
        <v>36</v>
      </c>
      <c r="AX130" s="13" t="s">
        <v>81</v>
      </c>
      <c r="AY130" s="164" t="s">
        <v>140</v>
      </c>
    </row>
    <row r="131" spans="2:51" s="13" customFormat="1" ht="10.2">
      <c r="B131" s="163"/>
      <c r="D131" s="157" t="s">
        <v>153</v>
      </c>
      <c r="E131" s="164" t="s">
        <v>1</v>
      </c>
      <c r="F131" s="165" t="s">
        <v>357</v>
      </c>
      <c r="H131" s="164" t="s">
        <v>1</v>
      </c>
      <c r="I131" s="166"/>
      <c r="L131" s="163"/>
      <c r="M131" s="167"/>
      <c r="N131" s="168"/>
      <c r="O131" s="168"/>
      <c r="P131" s="168"/>
      <c r="Q131" s="168"/>
      <c r="R131" s="168"/>
      <c r="S131" s="168"/>
      <c r="T131" s="169"/>
      <c r="AT131" s="164" t="s">
        <v>153</v>
      </c>
      <c r="AU131" s="164" t="s">
        <v>91</v>
      </c>
      <c r="AV131" s="13" t="s">
        <v>89</v>
      </c>
      <c r="AW131" s="13" t="s">
        <v>36</v>
      </c>
      <c r="AX131" s="13" t="s">
        <v>81</v>
      </c>
      <c r="AY131" s="164" t="s">
        <v>140</v>
      </c>
    </row>
    <row r="132" spans="2:51" s="13" customFormat="1" ht="10.2">
      <c r="B132" s="163"/>
      <c r="D132" s="157" t="s">
        <v>153</v>
      </c>
      <c r="E132" s="164" t="s">
        <v>1</v>
      </c>
      <c r="F132" s="165" t="s">
        <v>358</v>
      </c>
      <c r="H132" s="164" t="s">
        <v>1</v>
      </c>
      <c r="I132" s="166"/>
      <c r="L132" s="163"/>
      <c r="M132" s="167"/>
      <c r="N132" s="168"/>
      <c r="O132" s="168"/>
      <c r="P132" s="168"/>
      <c r="Q132" s="168"/>
      <c r="R132" s="168"/>
      <c r="S132" s="168"/>
      <c r="T132" s="169"/>
      <c r="AT132" s="164" t="s">
        <v>153</v>
      </c>
      <c r="AU132" s="164" t="s">
        <v>91</v>
      </c>
      <c r="AV132" s="13" t="s">
        <v>89</v>
      </c>
      <c r="AW132" s="13" t="s">
        <v>36</v>
      </c>
      <c r="AX132" s="13" t="s">
        <v>81</v>
      </c>
      <c r="AY132" s="164" t="s">
        <v>140</v>
      </c>
    </row>
    <row r="133" spans="2:51" s="14" customFormat="1" ht="10.2">
      <c r="B133" s="170"/>
      <c r="D133" s="157" t="s">
        <v>153</v>
      </c>
      <c r="E133" s="171" t="s">
        <v>1</v>
      </c>
      <c r="F133" s="172" t="s">
        <v>359</v>
      </c>
      <c r="H133" s="173">
        <v>4.8</v>
      </c>
      <c r="I133" s="174"/>
      <c r="L133" s="170"/>
      <c r="M133" s="175"/>
      <c r="N133" s="176"/>
      <c r="O133" s="176"/>
      <c r="P133" s="176"/>
      <c r="Q133" s="176"/>
      <c r="R133" s="176"/>
      <c r="S133" s="176"/>
      <c r="T133" s="177"/>
      <c r="AT133" s="171" t="s">
        <v>153</v>
      </c>
      <c r="AU133" s="171" t="s">
        <v>91</v>
      </c>
      <c r="AV133" s="14" t="s">
        <v>91</v>
      </c>
      <c r="AW133" s="14" t="s">
        <v>36</v>
      </c>
      <c r="AX133" s="14" t="s">
        <v>81</v>
      </c>
      <c r="AY133" s="171" t="s">
        <v>140</v>
      </c>
    </row>
    <row r="134" spans="2:51" s="13" customFormat="1" ht="10.2">
      <c r="B134" s="163"/>
      <c r="D134" s="157" t="s">
        <v>153</v>
      </c>
      <c r="E134" s="164" t="s">
        <v>1</v>
      </c>
      <c r="F134" s="165" t="s">
        <v>360</v>
      </c>
      <c r="H134" s="164" t="s">
        <v>1</v>
      </c>
      <c r="I134" s="166"/>
      <c r="L134" s="163"/>
      <c r="M134" s="167"/>
      <c r="N134" s="168"/>
      <c r="O134" s="168"/>
      <c r="P134" s="168"/>
      <c r="Q134" s="168"/>
      <c r="R134" s="168"/>
      <c r="S134" s="168"/>
      <c r="T134" s="169"/>
      <c r="AT134" s="164" t="s">
        <v>153</v>
      </c>
      <c r="AU134" s="164" t="s">
        <v>91</v>
      </c>
      <c r="AV134" s="13" t="s">
        <v>89</v>
      </c>
      <c r="AW134" s="13" t="s">
        <v>36</v>
      </c>
      <c r="AX134" s="13" t="s">
        <v>81</v>
      </c>
      <c r="AY134" s="164" t="s">
        <v>140</v>
      </c>
    </row>
    <row r="135" spans="2:51" s="14" customFormat="1" ht="10.2">
      <c r="B135" s="170"/>
      <c r="D135" s="157" t="s">
        <v>153</v>
      </c>
      <c r="E135" s="171" t="s">
        <v>1</v>
      </c>
      <c r="F135" s="172" t="s">
        <v>361</v>
      </c>
      <c r="H135" s="173">
        <v>14.11</v>
      </c>
      <c r="I135" s="174"/>
      <c r="L135" s="170"/>
      <c r="M135" s="175"/>
      <c r="N135" s="176"/>
      <c r="O135" s="176"/>
      <c r="P135" s="176"/>
      <c r="Q135" s="176"/>
      <c r="R135" s="176"/>
      <c r="S135" s="176"/>
      <c r="T135" s="177"/>
      <c r="AT135" s="171" t="s">
        <v>153</v>
      </c>
      <c r="AU135" s="171" t="s">
        <v>91</v>
      </c>
      <c r="AV135" s="14" t="s">
        <v>91</v>
      </c>
      <c r="AW135" s="14" t="s">
        <v>36</v>
      </c>
      <c r="AX135" s="14" t="s">
        <v>81</v>
      </c>
      <c r="AY135" s="171" t="s">
        <v>140</v>
      </c>
    </row>
    <row r="136" spans="2:51" s="13" customFormat="1" ht="10.2">
      <c r="B136" s="163"/>
      <c r="D136" s="157" t="s">
        <v>153</v>
      </c>
      <c r="E136" s="164" t="s">
        <v>1</v>
      </c>
      <c r="F136" s="165" t="s">
        <v>362</v>
      </c>
      <c r="H136" s="164" t="s">
        <v>1</v>
      </c>
      <c r="I136" s="166"/>
      <c r="L136" s="163"/>
      <c r="M136" s="167"/>
      <c r="N136" s="168"/>
      <c r="O136" s="168"/>
      <c r="P136" s="168"/>
      <c r="Q136" s="168"/>
      <c r="R136" s="168"/>
      <c r="S136" s="168"/>
      <c r="T136" s="169"/>
      <c r="AT136" s="164" t="s">
        <v>153</v>
      </c>
      <c r="AU136" s="164" t="s">
        <v>91</v>
      </c>
      <c r="AV136" s="13" t="s">
        <v>89</v>
      </c>
      <c r="AW136" s="13" t="s">
        <v>36</v>
      </c>
      <c r="AX136" s="13" t="s">
        <v>81</v>
      </c>
      <c r="AY136" s="164" t="s">
        <v>140</v>
      </c>
    </row>
    <row r="137" spans="2:51" s="14" customFormat="1" ht="10.2">
      <c r="B137" s="170"/>
      <c r="D137" s="157" t="s">
        <v>153</v>
      </c>
      <c r="E137" s="171" t="s">
        <v>1</v>
      </c>
      <c r="F137" s="172" t="s">
        <v>363</v>
      </c>
      <c r="H137" s="173">
        <v>10.403</v>
      </c>
      <c r="I137" s="174"/>
      <c r="L137" s="170"/>
      <c r="M137" s="175"/>
      <c r="N137" s="176"/>
      <c r="O137" s="176"/>
      <c r="P137" s="176"/>
      <c r="Q137" s="176"/>
      <c r="R137" s="176"/>
      <c r="S137" s="176"/>
      <c r="T137" s="177"/>
      <c r="AT137" s="171" t="s">
        <v>153</v>
      </c>
      <c r="AU137" s="171" t="s">
        <v>91</v>
      </c>
      <c r="AV137" s="14" t="s">
        <v>91</v>
      </c>
      <c r="AW137" s="14" t="s">
        <v>36</v>
      </c>
      <c r="AX137" s="14" t="s">
        <v>81</v>
      </c>
      <c r="AY137" s="171" t="s">
        <v>140</v>
      </c>
    </row>
    <row r="138" spans="2:51" s="13" customFormat="1" ht="10.2">
      <c r="B138" s="163"/>
      <c r="D138" s="157" t="s">
        <v>153</v>
      </c>
      <c r="E138" s="164" t="s">
        <v>1</v>
      </c>
      <c r="F138" s="165" t="s">
        <v>364</v>
      </c>
      <c r="H138" s="164" t="s">
        <v>1</v>
      </c>
      <c r="I138" s="166"/>
      <c r="L138" s="163"/>
      <c r="M138" s="167"/>
      <c r="N138" s="168"/>
      <c r="O138" s="168"/>
      <c r="P138" s="168"/>
      <c r="Q138" s="168"/>
      <c r="R138" s="168"/>
      <c r="S138" s="168"/>
      <c r="T138" s="169"/>
      <c r="AT138" s="164" t="s">
        <v>153</v>
      </c>
      <c r="AU138" s="164" t="s">
        <v>91</v>
      </c>
      <c r="AV138" s="13" t="s">
        <v>89</v>
      </c>
      <c r="AW138" s="13" t="s">
        <v>36</v>
      </c>
      <c r="AX138" s="13" t="s">
        <v>81</v>
      </c>
      <c r="AY138" s="164" t="s">
        <v>140</v>
      </c>
    </row>
    <row r="139" spans="2:51" s="14" customFormat="1" ht="10.2">
      <c r="B139" s="170"/>
      <c r="D139" s="157" t="s">
        <v>153</v>
      </c>
      <c r="E139" s="171" t="s">
        <v>1</v>
      </c>
      <c r="F139" s="172" t="s">
        <v>365</v>
      </c>
      <c r="H139" s="173">
        <v>4.805</v>
      </c>
      <c r="I139" s="174"/>
      <c r="L139" s="170"/>
      <c r="M139" s="175"/>
      <c r="N139" s="176"/>
      <c r="O139" s="176"/>
      <c r="P139" s="176"/>
      <c r="Q139" s="176"/>
      <c r="R139" s="176"/>
      <c r="S139" s="176"/>
      <c r="T139" s="177"/>
      <c r="AT139" s="171" t="s">
        <v>153</v>
      </c>
      <c r="AU139" s="171" t="s">
        <v>91</v>
      </c>
      <c r="AV139" s="14" t="s">
        <v>91</v>
      </c>
      <c r="AW139" s="14" t="s">
        <v>36</v>
      </c>
      <c r="AX139" s="14" t="s">
        <v>81</v>
      </c>
      <c r="AY139" s="171" t="s">
        <v>140</v>
      </c>
    </row>
    <row r="140" spans="2:51" s="15" customFormat="1" ht="10.2">
      <c r="B140" s="178"/>
      <c r="D140" s="157" t="s">
        <v>153</v>
      </c>
      <c r="E140" s="179" t="s">
        <v>1</v>
      </c>
      <c r="F140" s="180" t="s">
        <v>156</v>
      </c>
      <c r="H140" s="181">
        <v>34.118</v>
      </c>
      <c r="I140" s="182"/>
      <c r="L140" s="178"/>
      <c r="M140" s="183"/>
      <c r="N140" s="184"/>
      <c r="O140" s="184"/>
      <c r="P140" s="184"/>
      <c r="Q140" s="184"/>
      <c r="R140" s="184"/>
      <c r="S140" s="184"/>
      <c r="T140" s="185"/>
      <c r="AT140" s="179" t="s">
        <v>153</v>
      </c>
      <c r="AU140" s="179" t="s">
        <v>91</v>
      </c>
      <c r="AV140" s="15" t="s">
        <v>147</v>
      </c>
      <c r="AW140" s="15" t="s">
        <v>36</v>
      </c>
      <c r="AX140" s="15" t="s">
        <v>89</v>
      </c>
      <c r="AY140" s="179" t="s">
        <v>140</v>
      </c>
    </row>
    <row r="141" spans="1:65" s="2" customFormat="1" ht="24.15" customHeight="1">
      <c r="A141" s="32"/>
      <c r="B141" s="143"/>
      <c r="C141" s="144" t="s">
        <v>91</v>
      </c>
      <c r="D141" s="144" t="s">
        <v>142</v>
      </c>
      <c r="E141" s="145" t="s">
        <v>157</v>
      </c>
      <c r="F141" s="146" t="s">
        <v>158</v>
      </c>
      <c r="G141" s="147" t="s">
        <v>145</v>
      </c>
      <c r="H141" s="148">
        <v>22.967</v>
      </c>
      <c r="I141" s="149"/>
      <c r="J141" s="150">
        <f>ROUND(I141*H141,2)</f>
        <v>0</v>
      </c>
      <c r="K141" s="146" t="s">
        <v>159</v>
      </c>
      <c r="L141" s="33"/>
      <c r="M141" s="151" t="s">
        <v>1</v>
      </c>
      <c r="N141" s="152" t="s">
        <v>46</v>
      </c>
      <c r="O141" s="58"/>
      <c r="P141" s="153">
        <f>O141*H141</f>
        <v>0</v>
      </c>
      <c r="Q141" s="153">
        <v>0</v>
      </c>
      <c r="R141" s="153">
        <f>Q141*H141</f>
        <v>0</v>
      </c>
      <c r="S141" s="153">
        <v>0</v>
      </c>
      <c r="T141" s="154">
        <f>S141*H141</f>
        <v>0</v>
      </c>
      <c r="U141" s="32"/>
      <c r="V141" s="32"/>
      <c r="W141" s="32"/>
      <c r="X141" s="32"/>
      <c r="Y141" s="32"/>
      <c r="Z141" s="32"/>
      <c r="AA141" s="32"/>
      <c r="AB141" s="32"/>
      <c r="AC141" s="32"/>
      <c r="AD141" s="32"/>
      <c r="AE141" s="32"/>
      <c r="AR141" s="155" t="s">
        <v>147</v>
      </c>
      <c r="AT141" s="155" t="s">
        <v>142</v>
      </c>
      <c r="AU141" s="155" t="s">
        <v>91</v>
      </c>
      <c r="AY141" s="17" t="s">
        <v>140</v>
      </c>
      <c r="BE141" s="156">
        <f>IF(N141="základní",J141,0)</f>
        <v>0</v>
      </c>
      <c r="BF141" s="156">
        <f>IF(N141="snížená",J141,0)</f>
        <v>0</v>
      </c>
      <c r="BG141" s="156">
        <f>IF(N141="zákl. přenesená",J141,0)</f>
        <v>0</v>
      </c>
      <c r="BH141" s="156">
        <f>IF(N141="sníž. přenesená",J141,0)</f>
        <v>0</v>
      </c>
      <c r="BI141" s="156">
        <f>IF(N141="nulová",J141,0)</f>
        <v>0</v>
      </c>
      <c r="BJ141" s="17" t="s">
        <v>89</v>
      </c>
      <c r="BK141" s="156">
        <f>ROUND(I141*H141,2)</f>
        <v>0</v>
      </c>
      <c r="BL141" s="17" t="s">
        <v>147</v>
      </c>
      <c r="BM141" s="155" t="s">
        <v>366</v>
      </c>
    </row>
    <row r="142" spans="2:51" s="13" customFormat="1" ht="10.2">
      <c r="B142" s="163"/>
      <c r="D142" s="157" t="s">
        <v>153</v>
      </c>
      <c r="E142" s="164" t="s">
        <v>1</v>
      </c>
      <c r="F142" s="165" t="s">
        <v>350</v>
      </c>
      <c r="H142" s="164" t="s">
        <v>1</v>
      </c>
      <c r="I142" s="166"/>
      <c r="L142" s="163"/>
      <c r="M142" s="167"/>
      <c r="N142" s="168"/>
      <c r="O142" s="168"/>
      <c r="P142" s="168"/>
      <c r="Q142" s="168"/>
      <c r="R142" s="168"/>
      <c r="S142" s="168"/>
      <c r="T142" s="169"/>
      <c r="AT142" s="164" t="s">
        <v>153</v>
      </c>
      <c r="AU142" s="164" t="s">
        <v>91</v>
      </c>
      <c r="AV142" s="13" t="s">
        <v>89</v>
      </c>
      <c r="AW142" s="13" t="s">
        <v>36</v>
      </c>
      <c r="AX142" s="13" t="s">
        <v>81</v>
      </c>
      <c r="AY142" s="164" t="s">
        <v>140</v>
      </c>
    </row>
    <row r="143" spans="2:51" s="13" customFormat="1" ht="10.2">
      <c r="B143" s="163"/>
      <c r="D143" s="157" t="s">
        <v>153</v>
      </c>
      <c r="E143" s="164" t="s">
        <v>1</v>
      </c>
      <c r="F143" s="165" t="s">
        <v>161</v>
      </c>
      <c r="H143" s="164" t="s">
        <v>1</v>
      </c>
      <c r="I143" s="166"/>
      <c r="L143" s="163"/>
      <c r="M143" s="167"/>
      <c r="N143" s="168"/>
      <c r="O143" s="168"/>
      <c r="P143" s="168"/>
      <c r="Q143" s="168"/>
      <c r="R143" s="168"/>
      <c r="S143" s="168"/>
      <c r="T143" s="169"/>
      <c r="AT143" s="164" t="s">
        <v>153</v>
      </c>
      <c r="AU143" s="164" t="s">
        <v>91</v>
      </c>
      <c r="AV143" s="13" t="s">
        <v>89</v>
      </c>
      <c r="AW143" s="13" t="s">
        <v>36</v>
      </c>
      <c r="AX143" s="13" t="s">
        <v>81</v>
      </c>
      <c r="AY143" s="164" t="s">
        <v>140</v>
      </c>
    </row>
    <row r="144" spans="2:51" s="14" customFormat="1" ht="10.2">
      <c r="B144" s="170"/>
      <c r="D144" s="157" t="s">
        <v>153</v>
      </c>
      <c r="E144" s="171" t="s">
        <v>1</v>
      </c>
      <c r="F144" s="172" t="s">
        <v>367</v>
      </c>
      <c r="H144" s="173">
        <v>34.118</v>
      </c>
      <c r="I144" s="174"/>
      <c r="L144" s="170"/>
      <c r="M144" s="175"/>
      <c r="N144" s="176"/>
      <c r="O144" s="176"/>
      <c r="P144" s="176"/>
      <c r="Q144" s="176"/>
      <c r="R144" s="176"/>
      <c r="S144" s="176"/>
      <c r="T144" s="177"/>
      <c r="AT144" s="171" t="s">
        <v>153</v>
      </c>
      <c r="AU144" s="171" t="s">
        <v>91</v>
      </c>
      <c r="AV144" s="14" t="s">
        <v>91</v>
      </c>
      <c r="AW144" s="14" t="s">
        <v>36</v>
      </c>
      <c r="AX144" s="14" t="s">
        <v>81</v>
      </c>
      <c r="AY144" s="171" t="s">
        <v>140</v>
      </c>
    </row>
    <row r="145" spans="2:51" s="14" customFormat="1" ht="10.2">
      <c r="B145" s="170"/>
      <c r="D145" s="157" t="s">
        <v>153</v>
      </c>
      <c r="E145" s="171" t="s">
        <v>1</v>
      </c>
      <c r="F145" s="172" t="s">
        <v>368</v>
      </c>
      <c r="H145" s="173">
        <v>-11.151</v>
      </c>
      <c r="I145" s="174"/>
      <c r="L145" s="170"/>
      <c r="M145" s="175"/>
      <c r="N145" s="176"/>
      <c r="O145" s="176"/>
      <c r="P145" s="176"/>
      <c r="Q145" s="176"/>
      <c r="R145" s="176"/>
      <c r="S145" s="176"/>
      <c r="T145" s="177"/>
      <c r="AT145" s="171" t="s">
        <v>153</v>
      </c>
      <c r="AU145" s="171" t="s">
        <v>91</v>
      </c>
      <c r="AV145" s="14" t="s">
        <v>91</v>
      </c>
      <c r="AW145" s="14" t="s">
        <v>36</v>
      </c>
      <c r="AX145" s="14" t="s">
        <v>81</v>
      </c>
      <c r="AY145" s="171" t="s">
        <v>140</v>
      </c>
    </row>
    <row r="146" spans="2:51" s="15" customFormat="1" ht="10.2">
      <c r="B146" s="178"/>
      <c r="D146" s="157" t="s">
        <v>153</v>
      </c>
      <c r="E146" s="179" t="s">
        <v>1</v>
      </c>
      <c r="F146" s="180" t="s">
        <v>156</v>
      </c>
      <c r="H146" s="181">
        <v>22.967000000000002</v>
      </c>
      <c r="I146" s="182"/>
      <c r="L146" s="178"/>
      <c r="M146" s="183"/>
      <c r="N146" s="184"/>
      <c r="O146" s="184"/>
      <c r="P146" s="184"/>
      <c r="Q146" s="184"/>
      <c r="R146" s="184"/>
      <c r="S146" s="184"/>
      <c r="T146" s="185"/>
      <c r="AT146" s="179" t="s">
        <v>153</v>
      </c>
      <c r="AU146" s="179" t="s">
        <v>91</v>
      </c>
      <c r="AV146" s="15" t="s">
        <v>147</v>
      </c>
      <c r="AW146" s="15" t="s">
        <v>36</v>
      </c>
      <c r="AX146" s="15" t="s">
        <v>89</v>
      </c>
      <c r="AY146" s="179" t="s">
        <v>140</v>
      </c>
    </row>
    <row r="147" spans="1:65" s="2" customFormat="1" ht="24.15" customHeight="1">
      <c r="A147" s="32"/>
      <c r="B147" s="143"/>
      <c r="C147" s="144" t="s">
        <v>164</v>
      </c>
      <c r="D147" s="144" t="s">
        <v>142</v>
      </c>
      <c r="E147" s="145" t="s">
        <v>165</v>
      </c>
      <c r="F147" s="146" t="s">
        <v>166</v>
      </c>
      <c r="G147" s="147" t="s">
        <v>145</v>
      </c>
      <c r="H147" s="148">
        <v>11.151</v>
      </c>
      <c r="I147" s="149"/>
      <c r="J147" s="150">
        <f>ROUND(I147*H147,2)</f>
        <v>0</v>
      </c>
      <c r="K147" s="146" t="s">
        <v>146</v>
      </c>
      <c r="L147" s="33"/>
      <c r="M147" s="151" t="s">
        <v>1</v>
      </c>
      <c r="N147" s="152" t="s">
        <v>46</v>
      </c>
      <c r="O147" s="58"/>
      <c r="P147" s="153">
        <f>O147*H147</f>
        <v>0</v>
      </c>
      <c r="Q147" s="153">
        <v>0</v>
      </c>
      <c r="R147" s="153">
        <f>Q147*H147</f>
        <v>0</v>
      </c>
      <c r="S147" s="153">
        <v>0</v>
      </c>
      <c r="T147" s="154">
        <f>S147*H147</f>
        <v>0</v>
      </c>
      <c r="U147" s="32"/>
      <c r="V147" s="32"/>
      <c r="W147" s="32"/>
      <c r="X147" s="32"/>
      <c r="Y147" s="32"/>
      <c r="Z147" s="32"/>
      <c r="AA147" s="32"/>
      <c r="AB147" s="32"/>
      <c r="AC147" s="32"/>
      <c r="AD147" s="32"/>
      <c r="AE147" s="32"/>
      <c r="AR147" s="155" t="s">
        <v>147</v>
      </c>
      <c r="AT147" s="155" t="s">
        <v>142</v>
      </c>
      <c r="AU147" s="155" t="s">
        <v>91</v>
      </c>
      <c r="AY147" s="17" t="s">
        <v>140</v>
      </c>
      <c r="BE147" s="156">
        <f>IF(N147="základní",J147,0)</f>
        <v>0</v>
      </c>
      <c r="BF147" s="156">
        <f>IF(N147="snížená",J147,0)</f>
        <v>0</v>
      </c>
      <c r="BG147" s="156">
        <f>IF(N147="zákl. přenesená",J147,0)</f>
        <v>0</v>
      </c>
      <c r="BH147" s="156">
        <f>IF(N147="sníž. přenesená",J147,0)</f>
        <v>0</v>
      </c>
      <c r="BI147" s="156">
        <f>IF(N147="nulová",J147,0)</f>
        <v>0</v>
      </c>
      <c r="BJ147" s="17" t="s">
        <v>89</v>
      </c>
      <c r="BK147" s="156">
        <f>ROUND(I147*H147,2)</f>
        <v>0</v>
      </c>
      <c r="BL147" s="17" t="s">
        <v>147</v>
      </c>
      <c r="BM147" s="155" t="s">
        <v>369</v>
      </c>
    </row>
    <row r="148" spans="1:47" s="2" customFormat="1" ht="28.8">
      <c r="A148" s="32"/>
      <c r="B148" s="33"/>
      <c r="C148" s="32"/>
      <c r="D148" s="157" t="s">
        <v>149</v>
      </c>
      <c r="E148" s="32"/>
      <c r="F148" s="158" t="s">
        <v>168</v>
      </c>
      <c r="G148" s="32"/>
      <c r="H148" s="32"/>
      <c r="I148" s="159"/>
      <c r="J148" s="32"/>
      <c r="K148" s="32"/>
      <c r="L148" s="33"/>
      <c r="M148" s="160"/>
      <c r="N148" s="161"/>
      <c r="O148" s="58"/>
      <c r="P148" s="58"/>
      <c r="Q148" s="58"/>
      <c r="R148" s="58"/>
      <c r="S148" s="58"/>
      <c r="T148" s="59"/>
      <c r="U148" s="32"/>
      <c r="V148" s="32"/>
      <c r="W148" s="32"/>
      <c r="X148" s="32"/>
      <c r="Y148" s="32"/>
      <c r="Z148" s="32"/>
      <c r="AA148" s="32"/>
      <c r="AB148" s="32"/>
      <c r="AC148" s="32"/>
      <c r="AD148" s="32"/>
      <c r="AE148" s="32"/>
      <c r="AT148" s="17" t="s">
        <v>149</v>
      </c>
      <c r="AU148" s="17" t="s">
        <v>91</v>
      </c>
    </row>
    <row r="149" spans="1:47" s="2" customFormat="1" ht="230.4">
      <c r="A149" s="32"/>
      <c r="B149" s="33"/>
      <c r="C149" s="32"/>
      <c r="D149" s="157" t="s">
        <v>151</v>
      </c>
      <c r="E149" s="32"/>
      <c r="F149" s="162" t="s">
        <v>169</v>
      </c>
      <c r="G149" s="32"/>
      <c r="H149" s="32"/>
      <c r="I149" s="159"/>
      <c r="J149" s="32"/>
      <c r="K149" s="32"/>
      <c r="L149" s="33"/>
      <c r="M149" s="160"/>
      <c r="N149" s="161"/>
      <c r="O149" s="58"/>
      <c r="P149" s="58"/>
      <c r="Q149" s="58"/>
      <c r="R149" s="58"/>
      <c r="S149" s="58"/>
      <c r="T149" s="59"/>
      <c r="U149" s="32"/>
      <c r="V149" s="32"/>
      <c r="W149" s="32"/>
      <c r="X149" s="32"/>
      <c r="Y149" s="32"/>
      <c r="Z149" s="32"/>
      <c r="AA149" s="32"/>
      <c r="AB149" s="32"/>
      <c r="AC149" s="32"/>
      <c r="AD149" s="32"/>
      <c r="AE149" s="32"/>
      <c r="AT149" s="17" t="s">
        <v>151</v>
      </c>
      <c r="AU149" s="17" t="s">
        <v>91</v>
      </c>
    </row>
    <row r="150" spans="2:51" s="13" customFormat="1" ht="10.2">
      <c r="B150" s="163"/>
      <c r="D150" s="157" t="s">
        <v>153</v>
      </c>
      <c r="E150" s="164" t="s">
        <v>1</v>
      </c>
      <c r="F150" s="165" t="s">
        <v>350</v>
      </c>
      <c r="H150" s="164" t="s">
        <v>1</v>
      </c>
      <c r="I150" s="166"/>
      <c r="L150" s="163"/>
      <c r="M150" s="167"/>
      <c r="N150" s="168"/>
      <c r="O150" s="168"/>
      <c r="P150" s="168"/>
      <c r="Q150" s="168"/>
      <c r="R150" s="168"/>
      <c r="S150" s="168"/>
      <c r="T150" s="169"/>
      <c r="AT150" s="164" t="s">
        <v>153</v>
      </c>
      <c r="AU150" s="164" t="s">
        <v>91</v>
      </c>
      <c r="AV150" s="13" t="s">
        <v>89</v>
      </c>
      <c r="AW150" s="13" t="s">
        <v>36</v>
      </c>
      <c r="AX150" s="13" t="s">
        <v>81</v>
      </c>
      <c r="AY150" s="164" t="s">
        <v>140</v>
      </c>
    </row>
    <row r="151" spans="2:51" s="13" customFormat="1" ht="10.2">
      <c r="B151" s="163"/>
      <c r="D151" s="157" t="s">
        <v>153</v>
      </c>
      <c r="E151" s="164" t="s">
        <v>1</v>
      </c>
      <c r="F151" s="165" t="s">
        <v>357</v>
      </c>
      <c r="H151" s="164" t="s">
        <v>1</v>
      </c>
      <c r="I151" s="166"/>
      <c r="L151" s="163"/>
      <c r="M151" s="167"/>
      <c r="N151" s="168"/>
      <c r="O151" s="168"/>
      <c r="P151" s="168"/>
      <c r="Q151" s="168"/>
      <c r="R151" s="168"/>
      <c r="S151" s="168"/>
      <c r="T151" s="169"/>
      <c r="AT151" s="164" t="s">
        <v>153</v>
      </c>
      <c r="AU151" s="164" t="s">
        <v>91</v>
      </c>
      <c r="AV151" s="13" t="s">
        <v>89</v>
      </c>
      <c r="AW151" s="13" t="s">
        <v>36</v>
      </c>
      <c r="AX151" s="13" t="s">
        <v>81</v>
      </c>
      <c r="AY151" s="164" t="s">
        <v>140</v>
      </c>
    </row>
    <row r="152" spans="2:51" s="13" customFormat="1" ht="10.2">
      <c r="B152" s="163"/>
      <c r="D152" s="157" t="s">
        <v>153</v>
      </c>
      <c r="E152" s="164" t="s">
        <v>1</v>
      </c>
      <c r="F152" s="165" t="s">
        <v>370</v>
      </c>
      <c r="H152" s="164" t="s">
        <v>1</v>
      </c>
      <c r="I152" s="166"/>
      <c r="L152" s="163"/>
      <c r="M152" s="167"/>
      <c r="N152" s="168"/>
      <c r="O152" s="168"/>
      <c r="P152" s="168"/>
      <c r="Q152" s="168"/>
      <c r="R152" s="168"/>
      <c r="S152" s="168"/>
      <c r="T152" s="169"/>
      <c r="AT152" s="164" t="s">
        <v>153</v>
      </c>
      <c r="AU152" s="164" t="s">
        <v>91</v>
      </c>
      <c r="AV152" s="13" t="s">
        <v>89</v>
      </c>
      <c r="AW152" s="13" t="s">
        <v>36</v>
      </c>
      <c r="AX152" s="13" t="s">
        <v>81</v>
      </c>
      <c r="AY152" s="164" t="s">
        <v>140</v>
      </c>
    </row>
    <row r="153" spans="2:51" s="14" customFormat="1" ht="10.2">
      <c r="B153" s="170"/>
      <c r="D153" s="157" t="s">
        <v>153</v>
      </c>
      <c r="E153" s="171" t="s">
        <v>1</v>
      </c>
      <c r="F153" s="172" t="s">
        <v>371</v>
      </c>
      <c r="H153" s="173">
        <v>2.04</v>
      </c>
      <c r="I153" s="174"/>
      <c r="L153" s="170"/>
      <c r="M153" s="175"/>
      <c r="N153" s="176"/>
      <c r="O153" s="176"/>
      <c r="P153" s="176"/>
      <c r="Q153" s="176"/>
      <c r="R153" s="176"/>
      <c r="S153" s="176"/>
      <c r="T153" s="177"/>
      <c r="AT153" s="171" t="s">
        <v>153</v>
      </c>
      <c r="AU153" s="171" t="s">
        <v>91</v>
      </c>
      <c r="AV153" s="14" t="s">
        <v>91</v>
      </c>
      <c r="AW153" s="14" t="s">
        <v>36</v>
      </c>
      <c r="AX153" s="14" t="s">
        <v>81</v>
      </c>
      <c r="AY153" s="171" t="s">
        <v>140</v>
      </c>
    </row>
    <row r="154" spans="2:51" s="13" customFormat="1" ht="10.2">
      <c r="B154" s="163"/>
      <c r="D154" s="157" t="s">
        <v>153</v>
      </c>
      <c r="E154" s="164" t="s">
        <v>1</v>
      </c>
      <c r="F154" s="165" t="s">
        <v>372</v>
      </c>
      <c r="H154" s="164" t="s">
        <v>1</v>
      </c>
      <c r="I154" s="166"/>
      <c r="L154" s="163"/>
      <c r="M154" s="167"/>
      <c r="N154" s="168"/>
      <c r="O154" s="168"/>
      <c r="P154" s="168"/>
      <c r="Q154" s="168"/>
      <c r="R154" s="168"/>
      <c r="S154" s="168"/>
      <c r="T154" s="169"/>
      <c r="AT154" s="164" t="s">
        <v>153</v>
      </c>
      <c r="AU154" s="164" t="s">
        <v>91</v>
      </c>
      <c r="AV154" s="13" t="s">
        <v>89</v>
      </c>
      <c r="AW154" s="13" t="s">
        <v>36</v>
      </c>
      <c r="AX154" s="13" t="s">
        <v>81</v>
      </c>
      <c r="AY154" s="164" t="s">
        <v>140</v>
      </c>
    </row>
    <row r="155" spans="2:51" s="14" customFormat="1" ht="10.2">
      <c r="B155" s="170"/>
      <c r="D155" s="157" t="s">
        <v>153</v>
      </c>
      <c r="E155" s="171" t="s">
        <v>1</v>
      </c>
      <c r="F155" s="172" t="s">
        <v>373</v>
      </c>
      <c r="H155" s="173">
        <v>0.281</v>
      </c>
      <c r="I155" s="174"/>
      <c r="L155" s="170"/>
      <c r="M155" s="175"/>
      <c r="N155" s="176"/>
      <c r="O155" s="176"/>
      <c r="P155" s="176"/>
      <c r="Q155" s="176"/>
      <c r="R155" s="176"/>
      <c r="S155" s="176"/>
      <c r="T155" s="177"/>
      <c r="AT155" s="171" t="s">
        <v>153</v>
      </c>
      <c r="AU155" s="171" t="s">
        <v>91</v>
      </c>
      <c r="AV155" s="14" t="s">
        <v>91</v>
      </c>
      <c r="AW155" s="14" t="s">
        <v>36</v>
      </c>
      <c r="AX155" s="14" t="s">
        <v>81</v>
      </c>
      <c r="AY155" s="171" t="s">
        <v>140</v>
      </c>
    </row>
    <row r="156" spans="2:51" s="13" customFormat="1" ht="10.2">
      <c r="B156" s="163"/>
      <c r="D156" s="157" t="s">
        <v>153</v>
      </c>
      <c r="E156" s="164" t="s">
        <v>1</v>
      </c>
      <c r="F156" s="165" t="s">
        <v>374</v>
      </c>
      <c r="H156" s="164" t="s">
        <v>1</v>
      </c>
      <c r="I156" s="166"/>
      <c r="L156" s="163"/>
      <c r="M156" s="167"/>
      <c r="N156" s="168"/>
      <c r="O156" s="168"/>
      <c r="P156" s="168"/>
      <c r="Q156" s="168"/>
      <c r="R156" s="168"/>
      <c r="S156" s="168"/>
      <c r="T156" s="169"/>
      <c r="AT156" s="164" t="s">
        <v>153</v>
      </c>
      <c r="AU156" s="164" t="s">
        <v>91</v>
      </c>
      <c r="AV156" s="13" t="s">
        <v>89</v>
      </c>
      <c r="AW156" s="13" t="s">
        <v>36</v>
      </c>
      <c r="AX156" s="13" t="s">
        <v>81</v>
      </c>
      <c r="AY156" s="164" t="s">
        <v>140</v>
      </c>
    </row>
    <row r="157" spans="2:51" s="14" customFormat="1" ht="10.2">
      <c r="B157" s="170"/>
      <c r="D157" s="157" t="s">
        <v>153</v>
      </c>
      <c r="E157" s="171" t="s">
        <v>1</v>
      </c>
      <c r="F157" s="172" t="s">
        <v>375</v>
      </c>
      <c r="H157" s="173">
        <v>5.551</v>
      </c>
      <c r="I157" s="174"/>
      <c r="L157" s="170"/>
      <c r="M157" s="175"/>
      <c r="N157" s="176"/>
      <c r="O157" s="176"/>
      <c r="P157" s="176"/>
      <c r="Q157" s="176"/>
      <c r="R157" s="176"/>
      <c r="S157" s="176"/>
      <c r="T157" s="177"/>
      <c r="AT157" s="171" t="s">
        <v>153</v>
      </c>
      <c r="AU157" s="171" t="s">
        <v>91</v>
      </c>
      <c r="AV157" s="14" t="s">
        <v>91</v>
      </c>
      <c r="AW157" s="14" t="s">
        <v>36</v>
      </c>
      <c r="AX157" s="14" t="s">
        <v>81</v>
      </c>
      <c r="AY157" s="171" t="s">
        <v>140</v>
      </c>
    </row>
    <row r="158" spans="2:51" s="13" customFormat="1" ht="10.2">
      <c r="B158" s="163"/>
      <c r="D158" s="157" t="s">
        <v>153</v>
      </c>
      <c r="E158" s="164" t="s">
        <v>1</v>
      </c>
      <c r="F158" s="165" t="s">
        <v>376</v>
      </c>
      <c r="H158" s="164" t="s">
        <v>1</v>
      </c>
      <c r="I158" s="166"/>
      <c r="L158" s="163"/>
      <c r="M158" s="167"/>
      <c r="N158" s="168"/>
      <c r="O158" s="168"/>
      <c r="P158" s="168"/>
      <c r="Q158" s="168"/>
      <c r="R158" s="168"/>
      <c r="S158" s="168"/>
      <c r="T158" s="169"/>
      <c r="AT158" s="164" t="s">
        <v>153</v>
      </c>
      <c r="AU158" s="164" t="s">
        <v>91</v>
      </c>
      <c r="AV158" s="13" t="s">
        <v>89</v>
      </c>
      <c r="AW158" s="13" t="s">
        <v>36</v>
      </c>
      <c r="AX158" s="13" t="s">
        <v>81</v>
      </c>
      <c r="AY158" s="164" t="s">
        <v>140</v>
      </c>
    </row>
    <row r="159" spans="2:51" s="14" customFormat="1" ht="10.2">
      <c r="B159" s="170"/>
      <c r="D159" s="157" t="s">
        <v>153</v>
      </c>
      <c r="E159" s="171" t="s">
        <v>1</v>
      </c>
      <c r="F159" s="172" t="s">
        <v>377</v>
      </c>
      <c r="H159" s="173">
        <v>0.525</v>
      </c>
      <c r="I159" s="174"/>
      <c r="L159" s="170"/>
      <c r="M159" s="175"/>
      <c r="N159" s="176"/>
      <c r="O159" s="176"/>
      <c r="P159" s="176"/>
      <c r="Q159" s="176"/>
      <c r="R159" s="176"/>
      <c r="S159" s="176"/>
      <c r="T159" s="177"/>
      <c r="AT159" s="171" t="s">
        <v>153</v>
      </c>
      <c r="AU159" s="171" t="s">
        <v>91</v>
      </c>
      <c r="AV159" s="14" t="s">
        <v>91</v>
      </c>
      <c r="AW159" s="14" t="s">
        <v>36</v>
      </c>
      <c r="AX159" s="14" t="s">
        <v>81</v>
      </c>
      <c r="AY159" s="171" t="s">
        <v>140</v>
      </c>
    </row>
    <row r="160" spans="2:51" s="13" customFormat="1" ht="10.2">
      <c r="B160" s="163"/>
      <c r="D160" s="157" t="s">
        <v>153</v>
      </c>
      <c r="E160" s="164" t="s">
        <v>1</v>
      </c>
      <c r="F160" s="165" t="s">
        <v>378</v>
      </c>
      <c r="H160" s="164" t="s">
        <v>1</v>
      </c>
      <c r="I160" s="166"/>
      <c r="L160" s="163"/>
      <c r="M160" s="167"/>
      <c r="N160" s="168"/>
      <c r="O160" s="168"/>
      <c r="P160" s="168"/>
      <c r="Q160" s="168"/>
      <c r="R160" s="168"/>
      <c r="S160" s="168"/>
      <c r="T160" s="169"/>
      <c r="AT160" s="164" t="s">
        <v>153</v>
      </c>
      <c r="AU160" s="164" t="s">
        <v>91</v>
      </c>
      <c r="AV160" s="13" t="s">
        <v>89</v>
      </c>
      <c r="AW160" s="13" t="s">
        <v>36</v>
      </c>
      <c r="AX160" s="13" t="s">
        <v>81</v>
      </c>
      <c r="AY160" s="164" t="s">
        <v>140</v>
      </c>
    </row>
    <row r="161" spans="2:51" s="14" customFormat="1" ht="10.2">
      <c r="B161" s="170"/>
      <c r="D161" s="157" t="s">
        <v>153</v>
      </c>
      <c r="E161" s="171" t="s">
        <v>1</v>
      </c>
      <c r="F161" s="172" t="s">
        <v>379</v>
      </c>
      <c r="H161" s="173">
        <v>1.944</v>
      </c>
      <c r="I161" s="174"/>
      <c r="L161" s="170"/>
      <c r="M161" s="175"/>
      <c r="N161" s="176"/>
      <c r="O161" s="176"/>
      <c r="P161" s="176"/>
      <c r="Q161" s="176"/>
      <c r="R161" s="176"/>
      <c r="S161" s="176"/>
      <c r="T161" s="177"/>
      <c r="AT161" s="171" t="s">
        <v>153</v>
      </c>
      <c r="AU161" s="171" t="s">
        <v>91</v>
      </c>
      <c r="AV161" s="14" t="s">
        <v>91</v>
      </c>
      <c r="AW161" s="14" t="s">
        <v>36</v>
      </c>
      <c r="AX161" s="14" t="s">
        <v>81</v>
      </c>
      <c r="AY161" s="171" t="s">
        <v>140</v>
      </c>
    </row>
    <row r="162" spans="2:51" s="13" customFormat="1" ht="10.2">
      <c r="B162" s="163"/>
      <c r="D162" s="157" t="s">
        <v>153</v>
      </c>
      <c r="E162" s="164" t="s">
        <v>1</v>
      </c>
      <c r="F162" s="165" t="s">
        <v>380</v>
      </c>
      <c r="H162" s="164" t="s">
        <v>1</v>
      </c>
      <c r="I162" s="166"/>
      <c r="L162" s="163"/>
      <c r="M162" s="167"/>
      <c r="N162" s="168"/>
      <c r="O162" s="168"/>
      <c r="P162" s="168"/>
      <c r="Q162" s="168"/>
      <c r="R162" s="168"/>
      <c r="S162" s="168"/>
      <c r="T162" s="169"/>
      <c r="AT162" s="164" t="s">
        <v>153</v>
      </c>
      <c r="AU162" s="164" t="s">
        <v>91</v>
      </c>
      <c r="AV162" s="13" t="s">
        <v>89</v>
      </c>
      <c r="AW162" s="13" t="s">
        <v>36</v>
      </c>
      <c r="AX162" s="13" t="s">
        <v>81</v>
      </c>
      <c r="AY162" s="164" t="s">
        <v>140</v>
      </c>
    </row>
    <row r="163" spans="2:51" s="14" customFormat="1" ht="10.2">
      <c r="B163" s="170"/>
      <c r="D163" s="157" t="s">
        <v>153</v>
      </c>
      <c r="E163" s="171" t="s">
        <v>1</v>
      </c>
      <c r="F163" s="172" t="s">
        <v>381</v>
      </c>
      <c r="H163" s="173">
        <v>0.435</v>
      </c>
      <c r="I163" s="174"/>
      <c r="L163" s="170"/>
      <c r="M163" s="175"/>
      <c r="N163" s="176"/>
      <c r="O163" s="176"/>
      <c r="P163" s="176"/>
      <c r="Q163" s="176"/>
      <c r="R163" s="176"/>
      <c r="S163" s="176"/>
      <c r="T163" s="177"/>
      <c r="AT163" s="171" t="s">
        <v>153</v>
      </c>
      <c r="AU163" s="171" t="s">
        <v>91</v>
      </c>
      <c r="AV163" s="14" t="s">
        <v>91</v>
      </c>
      <c r="AW163" s="14" t="s">
        <v>36</v>
      </c>
      <c r="AX163" s="14" t="s">
        <v>81</v>
      </c>
      <c r="AY163" s="171" t="s">
        <v>140</v>
      </c>
    </row>
    <row r="164" spans="2:51" s="13" customFormat="1" ht="10.2">
      <c r="B164" s="163"/>
      <c r="D164" s="157" t="s">
        <v>153</v>
      </c>
      <c r="E164" s="164" t="s">
        <v>1</v>
      </c>
      <c r="F164" s="165" t="s">
        <v>382</v>
      </c>
      <c r="H164" s="164" t="s">
        <v>1</v>
      </c>
      <c r="I164" s="166"/>
      <c r="L164" s="163"/>
      <c r="M164" s="167"/>
      <c r="N164" s="168"/>
      <c r="O164" s="168"/>
      <c r="P164" s="168"/>
      <c r="Q164" s="168"/>
      <c r="R164" s="168"/>
      <c r="S164" s="168"/>
      <c r="T164" s="169"/>
      <c r="AT164" s="164" t="s">
        <v>153</v>
      </c>
      <c r="AU164" s="164" t="s">
        <v>91</v>
      </c>
      <c r="AV164" s="13" t="s">
        <v>89</v>
      </c>
      <c r="AW164" s="13" t="s">
        <v>36</v>
      </c>
      <c r="AX164" s="13" t="s">
        <v>81</v>
      </c>
      <c r="AY164" s="164" t="s">
        <v>140</v>
      </c>
    </row>
    <row r="165" spans="2:51" s="14" customFormat="1" ht="10.2">
      <c r="B165" s="170"/>
      <c r="D165" s="157" t="s">
        <v>153</v>
      </c>
      <c r="E165" s="171" t="s">
        <v>1</v>
      </c>
      <c r="F165" s="172" t="s">
        <v>383</v>
      </c>
      <c r="H165" s="173">
        <v>0.375</v>
      </c>
      <c r="I165" s="174"/>
      <c r="L165" s="170"/>
      <c r="M165" s="175"/>
      <c r="N165" s="176"/>
      <c r="O165" s="176"/>
      <c r="P165" s="176"/>
      <c r="Q165" s="176"/>
      <c r="R165" s="176"/>
      <c r="S165" s="176"/>
      <c r="T165" s="177"/>
      <c r="AT165" s="171" t="s">
        <v>153</v>
      </c>
      <c r="AU165" s="171" t="s">
        <v>91</v>
      </c>
      <c r="AV165" s="14" t="s">
        <v>91</v>
      </c>
      <c r="AW165" s="14" t="s">
        <v>36</v>
      </c>
      <c r="AX165" s="14" t="s">
        <v>81</v>
      </c>
      <c r="AY165" s="171" t="s">
        <v>140</v>
      </c>
    </row>
    <row r="166" spans="2:51" s="15" customFormat="1" ht="10.2">
      <c r="B166" s="178"/>
      <c r="D166" s="157" t="s">
        <v>153</v>
      </c>
      <c r="E166" s="179" t="s">
        <v>1</v>
      </c>
      <c r="F166" s="180" t="s">
        <v>156</v>
      </c>
      <c r="H166" s="181">
        <v>11.151</v>
      </c>
      <c r="I166" s="182"/>
      <c r="L166" s="178"/>
      <c r="M166" s="183"/>
      <c r="N166" s="184"/>
      <c r="O166" s="184"/>
      <c r="P166" s="184"/>
      <c r="Q166" s="184"/>
      <c r="R166" s="184"/>
      <c r="S166" s="184"/>
      <c r="T166" s="185"/>
      <c r="AT166" s="179" t="s">
        <v>153</v>
      </c>
      <c r="AU166" s="179" t="s">
        <v>91</v>
      </c>
      <c r="AV166" s="15" t="s">
        <v>147</v>
      </c>
      <c r="AW166" s="15" t="s">
        <v>36</v>
      </c>
      <c r="AX166" s="15" t="s">
        <v>89</v>
      </c>
      <c r="AY166" s="179" t="s">
        <v>140</v>
      </c>
    </row>
    <row r="167" spans="2:63" s="12" customFormat="1" ht="22.8" customHeight="1">
      <c r="B167" s="130"/>
      <c r="D167" s="131" t="s">
        <v>80</v>
      </c>
      <c r="E167" s="141" t="s">
        <v>164</v>
      </c>
      <c r="F167" s="141" t="s">
        <v>178</v>
      </c>
      <c r="I167" s="133"/>
      <c r="J167" s="142">
        <f>BK167</f>
        <v>0</v>
      </c>
      <c r="L167" s="130"/>
      <c r="M167" s="135"/>
      <c r="N167" s="136"/>
      <c r="O167" s="136"/>
      <c r="P167" s="137">
        <f>SUM(P168:P207)</f>
        <v>0</v>
      </c>
      <c r="Q167" s="136"/>
      <c r="R167" s="137">
        <f>SUM(R168:R207)</f>
        <v>0.9580957600000001</v>
      </c>
      <c r="S167" s="136"/>
      <c r="T167" s="138">
        <f>SUM(T168:T207)</f>
        <v>0</v>
      </c>
      <c r="AR167" s="131" t="s">
        <v>89</v>
      </c>
      <c r="AT167" s="139" t="s">
        <v>80</v>
      </c>
      <c r="AU167" s="139" t="s">
        <v>89</v>
      </c>
      <c r="AY167" s="131" t="s">
        <v>140</v>
      </c>
      <c r="BK167" s="140">
        <f>SUM(BK168:BK207)</f>
        <v>0</v>
      </c>
    </row>
    <row r="168" spans="1:65" s="2" customFormat="1" ht="24.15" customHeight="1">
      <c r="A168" s="32"/>
      <c r="B168" s="143"/>
      <c r="C168" s="144" t="s">
        <v>147</v>
      </c>
      <c r="D168" s="144" t="s">
        <v>142</v>
      </c>
      <c r="E168" s="145" t="s">
        <v>194</v>
      </c>
      <c r="F168" s="146" t="s">
        <v>195</v>
      </c>
      <c r="G168" s="147" t="s">
        <v>145</v>
      </c>
      <c r="H168" s="148">
        <v>9.34</v>
      </c>
      <c r="I168" s="149"/>
      <c r="J168" s="150">
        <f>ROUND(I168*H168,2)</f>
        <v>0</v>
      </c>
      <c r="K168" s="146" t="s">
        <v>146</v>
      </c>
      <c r="L168" s="33"/>
      <c r="M168" s="151" t="s">
        <v>1</v>
      </c>
      <c r="N168" s="152" t="s">
        <v>46</v>
      </c>
      <c r="O168" s="58"/>
      <c r="P168" s="153">
        <f>O168*H168</f>
        <v>0</v>
      </c>
      <c r="Q168" s="153">
        <v>0</v>
      </c>
      <c r="R168" s="153">
        <f>Q168*H168</f>
        <v>0</v>
      </c>
      <c r="S168" s="153">
        <v>0</v>
      </c>
      <c r="T168" s="154">
        <f>S168*H168</f>
        <v>0</v>
      </c>
      <c r="U168" s="32"/>
      <c r="V168" s="32"/>
      <c r="W168" s="32"/>
      <c r="X168" s="32"/>
      <c r="Y168" s="32"/>
      <c r="Z168" s="32"/>
      <c r="AA168" s="32"/>
      <c r="AB168" s="32"/>
      <c r="AC168" s="32"/>
      <c r="AD168" s="32"/>
      <c r="AE168" s="32"/>
      <c r="AR168" s="155" t="s">
        <v>147</v>
      </c>
      <c r="AT168" s="155" t="s">
        <v>142</v>
      </c>
      <c r="AU168" s="155" t="s">
        <v>91</v>
      </c>
      <c r="AY168" s="17" t="s">
        <v>140</v>
      </c>
      <c r="BE168" s="156">
        <f>IF(N168="základní",J168,0)</f>
        <v>0</v>
      </c>
      <c r="BF168" s="156">
        <f>IF(N168="snížená",J168,0)</f>
        <v>0</v>
      </c>
      <c r="BG168" s="156">
        <f>IF(N168="zákl. přenesená",J168,0)</f>
        <v>0</v>
      </c>
      <c r="BH168" s="156">
        <f>IF(N168="sníž. přenesená",J168,0)</f>
        <v>0</v>
      </c>
      <c r="BI168" s="156">
        <f>IF(N168="nulová",J168,0)</f>
        <v>0</v>
      </c>
      <c r="BJ168" s="17" t="s">
        <v>89</v>
      </c>
      <c r="BK168" s="156">
        <f>ROUND(I168*H168,2)</f>
        <v>0</v>
      </c>
      <c r="BL168" s="17" t="s">
        <v>147</v>
      </c>
      <c r="BM168" s="155" t="s">
        <v>384</v>
      </c>
    </row>
    <row r="169" spans="1:47" s="2" customFormat="1" ht="48">
      <c r="A169" s="32"/>
      <c r="B169" s="33"/>
      <c r="C169" s="32"/>
      <c r="D169" s="157" t="s">
        <v>149</v>
      </c>
      <c r="E169" s="32"/>
      <c r="F169" s="158" t="s">
        <v>197</v>
      </c>
      <c r="G169" s="32"/>
      <c r="H169" s="32"/>
      <c r="I169" s="159"/>
      <c r="J169" s="32"/>
      <c r="K169" s="32"/>
      <c r="L169" s="33"/>
      <c r="M169" s="160"/>
      <c r="N169" s="161"/>
      <c r="O169" s="58"/>
      <c r="P169" s="58"/>
      <c r="Q169" s="58"/>
      <c r="R169" s="58"/>
      <c r="S169" s="58"/>
      <c r="T169" s="59"/>
      <c r="U169" s="32"/>
      <c r="V169" s="32"/>
      <c r="W169" s="32"/>
      <c r="X169" s="32"/>
      <c r="Y169" s="32"/>
      <c r="Z169" s="32"/>
      <c r="AA169" s="32"/>
      <c r="AB169" s="32"/>
      <c r="AC169" s="32"/>
      <c r="AD169" s="32"/>
      <c r="AE169" s="32"/>
      <c r="AT169" s="17" t="s">
        <v>149</v>
      </c>
      <c r="AU169" s="17" t="s">
        <v>91</v>
      </c>
    </row>
    <row r="170" spans="1:47" s="2" customFormat="1" ht="307.2">
      <c r="A170" s="32"/>
      <c r="B170" s="33"/>
      <c r="C170" s="32"/>
      <c r="D170" s="157" t="s">
        <v>151</v>
      </c>
      <c r="E170" s="32"/>
      <c r="F170" s="162" t="s">
        <v>198</v>
      </c>
      <c r="G170" s="32"/>
      <c r="H170" s="32"/>
      <c r="I170" s="159"/>
      <c r="J170" s="32"/>
      <c r="K170" s="32"/>
      <c r="L170" s="33"/>
      <c r="M170" s="160"/>
      <c r="N170" s="161"/>
      <c r="O170" s="58"/>
      <c r="P170" s="58"/>
      <c r="Q170" s="58"/>
      <c r="R170" s="58"/>
      <c r="S170" s="58"/>
      <c r="T170" s="59"/>
      <c r="U170" s="32"/>
      <c r="V170" s="32"/>
      <c r="W170" s="32"/>
      <c r="X170" s="32"/>
      <c r="Y170" s="32"/>
      <c r="Z170" s="32"/>
      <c r="AA170" s="32"/>
      <c r="AB170" s="32"/>
      <c r="AC170" s="32"/>
      <c r="AD170" s="32"/>
      <c r="AE170" s="32"/>
      <c r="AT170" s="17" t="s">
        <v>151</v>
      </c>
      <c r="AU170" s="17" t="s">
        <v>91</v>
      </c>
    </row>
    <row r="171" spans="2:51" s="13" customFormat="1" ht="10.2">
      <c r="B171" s="163"/>
      <c r="D171" s="157" t="s">
        <v>153</v>
      </c>
      <c r="E171" s="164" t="s">
        <v>1</v>
      </c>
      <c r="F171" s="165" t="s">
        <v>350</v>
      </c>
      <c r="H171" s="164" t="s">
        <v>1</v>
      </c>
      <c r="I171" s="166"/>
      <c r="L171" s="163"/>
      <c r="M171" s="167"/>
      <c r="N171" s="168"/>
      <c r="O171" s="168"/>
      <c r="P171" s="168"/>
      <c r="Q171" s="168"/>
      <c r="R171" s="168"/>
      <c r="S171" s="168"/>
      <c r="T171" s="169"/>
      <c r="AT171" s="164" t="s">
        <v>153</v>
      </c>
      <c r="AU171" s="164" t="s">
        <v>91</v>
      </c>
      <c r="AV171" s="13" t="s">
        <v>89</v>
      </c>
      <c r="AW171" s="13" t="s">
        <v>36</v>
      </c>
      <c r="AX171" s="13" t="s">
        <v>81</v>
      </c>
      <c r="AY171" s="164" t="s">
        <v>140</v>
      </c>
    </row>
    <row r="172" spans="2:51" s="13" customFormat="1" ht="10.2">
      <c r="B172" s="163"/>
      <c r="D172" s="157" t="s">
        <v>153</v>
      </c>
      <c r="E172" s="164" t="s">
        <v>1</v>
      </c>
      <c r="F172" s="165" t="s">
        <v>385</v>
      </c>
      <c r="H172" s="164" t="s">
        <v>1</v>
      </c>
      <c r="I172" s="166"/>
      <c r="L172" s="163"/>
      <c r="M172" s="167"/>
      <c r="N172" s="168"/>
      <c r="O172" s="168"/>
      <c r="P172" s="168"/>
      <c r="Q172" s="168"/>
      <c r="R172" s="168"/>
      <c r="S172" s="168"/>
      <c r="T172" s="169"/>
      <c r="AT172" s="164" t="s">
        <v>153</v>
      </c>
      <c r="AU172" s="164" t="s">
        <v>91</v>
      </c>
      <c r="AV172" s="13" t="s">
        <v>89</v>
      </c>
      <c r="AW172" s="13" t="s">
        <v>36</v>
      </c>
      <c r="AX172" s="13" t="s">
        <v>81</v>
      </c>
      <c r="AY172" s="164" t="s">
        <v>140</v>
      </c>
    </row>
    <row r="173" spans="2:51" s="13" customFormat="1" ht="10.2">
      <c r="B173" s="163"/>
      <c r="D173" s="157" t="s">
        <v>153</v>
      </c>
      <c r="E173" s="164" t="s">
        <v>1</v>
      </c>
      <c r="F173" s="165" t="s">
        <v>386</v>
      </c>
      <c r="H173" s="164" t="s">
        <v>1</v>
      </c>
      <c r="I173" s="166"/>
      <c r="L173" s="163"/>
      <c r="M173" s="167"/>
      <c r="N173" s="168"/>
      <c r="O173" s="168"/>
      <c r="P173" s="168"/>
      <c r="Q173" s="168"/>
      <c r="R173" s="168"/>
      <c r="S173" s="168"/>
      <c r="T173" s="169"/>
      <c r="AT173" s="164" t="s">
        <v>153</v>
      </c>
      <c r="AU173" s="164" t="s">
        <v>91</v>
      </c>
      <c r="AV173" s="13" t="s">
        <v>89</v>
      </c>
      <c r="AW173" s="13" t="s">
        <v>36</v>
      </c>
      <c r="AX173" s="13" t="s">
        <v>81</v>
      </c>
      <c r="AY173" s="164" t="s">
        <v>140</v>
      </c>
    </row>
    <row r="174" spans="2:51" s="14" customFormat="1" ht="10.2">
      <c r="B174" s="170"/>
      <c r="D174" s="157" t="s">
        <v>153</v>
      </c>
      <c r="E174" s="171" t="s">
        <v>1</v>
      </c>
      <c r="F174" s="172" t="s">
        <v>387</v>
      </c>
      <c r="H174" s="173">
        <v>0.432</v>
      </c>
      <c r="I174" s="174"/>
      <c r="L174" s="170"/>
      <c r="M174" s="175"/>
      <c r="N174" s="176"/>
      <c r="O174" s="176"/>
      <c r="P174" s="176"/>
      <c r="Q174" s="176"/>
      <c r="R174" s="176"/>
      <c r="S174" s="176"/>
      <c r="T174" s="177"/>
      <c r="AT174" s="171" t="s">
        <v>153</v>
      </c>
      <c r="AU174" s="171" t="s">
        <v>91</v>
      </c>
      <c r="AV174" s="14" t="s">
        <v>91</v>
      </c>
      <c r="AW174" s="14" t="s">
        <v>36</v>
      </c>
      <c r="AX174" s="14" t="s">
        <v>81</v>
      </c>
      <c r="AY174" s="171" t="s">
        <v>140</v>
      </c>
    </row>
    <row r="175" spans="2:51" s="14" customFormat="1" ht="20.4">
      <c r="B175" s="170"/>
      <c r="D175" s="157" t="s">
        <v>153</v>
      </c>
      <c r="E175" s="171" t="s">
        <v>1</v>
      </c>
      <c r="F175" s="172" t="s">
        <v>388</v>
      </c>
      <c r="H175" s="173">
        <v>0.54</v>
      </c>
      <c r="I175" s="174"/>
      <c r="L175" s="170"/>
      <c r="M175" s="175"/>
      <c r="N175" s="176"/>
      <c r="O175" s="176"/>
      <c r="P175" s="176"/>
      <c r="Q175" s="176"/>
      <c r="R175" s="176"/>
      <c r="S175" s="176"/>
      <c r="T175" s="177"/>
      <c r="AT175" s="171" t="s">
        <v>153</v>
      </c>
      <c r="AU175" s="171" t="s">
        <v>91</v>
      </c>
      <c r="AV175" s="14" t="s">
        <v>91</v>
      </c>
      <c r="AW175" s="14" t="s">
        <v>36</v>
      </c>
      <c r="AX175" s="14" t="s">
        <v>81</v>
      </c>
      <c r="AY175" s="171" t="s">
        <v>140</v>
      </c>
    </row>
    <row r="176" spans="2:51" s="14" customFormat="1" ht="10.2">
      <c r="B176" s="170"/>
      <c r="D176" s="157" t="s">
        <v>153</v>
      </c>
      <c r="E176" s="171" t="s">
        <v>1</v>
      </c>
      <c r="F176" s="172" t="s">
        <v>389</v>
      </c>
      <c r="H176" s="173">
        <v>0.405</v>
      </c>
      <c r="I176" s="174"/>
      <c r="L176" s="170"/>
      <c r="M176" s="175"/>
      <c r="N176" s="176"/>
      <c r="O176" s="176"/>
      <c r="P176" s="176"/>
      <c r="Q176" s="176"/>
      <c r="R176" s="176"/>
      <c r="S176" s="176"/>
      <c r="T176" s="177"/>
      <c r="AT176" s="171" t="s">
        <v>153</v>
      </c>
      <c r="AU176" s="171" t="s">
        <v>91</v>
      </c>
      <c r="AV176" s="14" t="s">
        <v>91</v>
      </c>
      <c r="AW176" s="14" t="s">
        <v>36</v>
      </c>
      <c r="AX176" s="14" t="s">
        <v>81</v>
      </c>
      <c r="AY176" s="171" t="s">
        <v>140</v>
      </c>
    </row>
    <row r="177" spans="2:51" s="14" customFormat="1" ht="10.2">
      <c r="B177" s="170"/>
      <c r="D177" s="157" t="s">
        <v>153</v>
      </c>
      <c r="E177" s="171" t="s">
        <v>1</v>
      </c>
      <c r="F177" s="172" t="s">
        <v>390</v>
      </c>
      <c r="H177" s="173">
        <v>0.045</v>
      </c>
      <c r="I177" s="174"/>
      <c r="L177" s="170"/>
      <c r="M177" s="175"/>
      <c r="N177" s="176"/>
      <c r="O177" s="176"/>
      <c r="P177" s="176"/>
      <c r="Q177" s="176"/>
      <c r="R177" s="176"/>
      <c r="S177" s="176"/>
      <c r="T177" s="177"/>
      <c r="AT177" s="171" t="s">
        <v>153</v>
      </c>
      <c r="AU177" s="171" t="s">
        <v>91</v>
      </c>
      <c r="AV177" s="14" t="s">
        <v>91</v>
      </c>
      <c r="AW177" s="14" t="s">
        <v>36</v>
      </c>
      <c r="AX177" s="14" t="s">
        <v>81</v>
      </c>
      <c r="AY177" s="171" t="s">
        <v>140</v>
      </c>
    </row>
    <row r="178" spans="2:51" s="13" customFormat="1" ht="10.2">
      <c r="B178" s="163"/>
      <c r="D178" s="157" t="s">
        <v>153</v>
      </c>
      <c r="E178" s="164" t="s">
        <v>1</v>
      </c>
      <c r="F178" s="165" t="s">
        <v>391</v>
      </c>
      <c r="H178" s="164" t="s">
        <v>1</v>
      </c>
      <c r="I178" s="166"/>
      <c r="L178" s="163"/>
      <c r="M178" s="167"/>
      <c r="N178" s="168"/>
      <c r="O178" s="168"/>
      <c r="P178" s="168"/>
      <c r="Q178" s="168"/>
      <c r="R178" s="168"/>
      <c r="S178" s="168"/>
      <c r="T178" s="169"/>
      <c r="AT178" s="164" t="s">
        <v>153</v>
      </c>
      <c r="AU178" s="164" t="s">
        <v>91</v>
      </c>
      <c r="AV178" s="13" t="s">
        <v>89</v>
      </c>
      <c r="AW178" s="13" t="s">
        <v>36</v>
      </c>
      <c r="AX178" s="13" t="s">
        <v>81</v>
      </c>
      <c r="AY178" s="164" t="s">
        <v>140</v>
      </c>
    </row>
    <row r="179" spans="2:51" s="14" customFormat="1" ht="10.2">
      <c r="B179" s="170"/>
      <c r="D179" s="157" t="s">
        <v>153</v>
      </c>
      <c r="E179" s="171" t="s">
        <v>1</v>
      </c>
      <c r="F179" s="172" t="s">
        <v>392</v>
      </c>
      <c r="H179" s="173">
        <v>4.099</v>
      </c>
      <c r="I179" s="174"/>
      <c r="L179" s="170"/>
      <c r="M179" s="175"/>
      <c r="N179" s="176"/>
      <c r="O179" s="176"/>
      <c r="P179" s="176"/>
      <c r="Q179" s="176"/>
      <c r="R179" s="176"/>
      <c r="S179" s="176"/>
      <c r="T179" s="177"/>
      <c r="AT179" s="171" t="s">
        <v>153</v>
      </c>
      <c r="AU179" s="171" t="s">
        <v>91</v>
      </c>
      <c r="AV179" s="14" t="s">
        <v>91</v>
      </c>
      <c r="AW179" s="14" t="s">
        <v>36</v>
      </c>
      <c r="AX179" s="14" t="s">
        <v>81</v>
      </c>
      <c r="AY179" s="171" t="s">
        <v>140</v>
      </c>
    </row>
    <row r="180" spans="2:51" s="13" customFormat="1" ht="10.2">
      <c r="B180" s="163"/>
      <c r="D180" s="157" t="s">
        <v>153</v>
      </c>
      <c r="E180" s="164" t="s">
        <v>1</v>
      </c>
      <c r="F180" s="165" t="s">
        <v>393</v>
      </c>
      <c r="H180" s="164" t="s">
        <v>1</v>
      </c>
      <c r="I180" s="166"/>
      <c r="L180" s="163"/>
      <c r="M180" s="167"/>
      <c r="N180" s="168"/>
      <c r="O180" s="168"/>
      <c r="P180" s="168"/>
      <c r="Q180" s="168"/>
      <c r="R180" s="168"/>
      <c r="S180" s="168"/>
      <c r="T180" s="169"/>
      <c r="AT180" s="164" t="s">
        <v>153</v>
      </c>
      <c r="AU180" s="164" t="s">
        <v>91</v>
      </c>
      <c r="AV180" s="13" t="s">
        <v>89</v>
      </c>
      <c r="AW180" s="13" t="s">
        <v>36</v>
      </c>
      <c r="AX180" s="13" t="s">
        <v>81</v>
      </c>
      <c r="AY180" s="164" t="s">
        <v>140</v>
      </c>
    </row>
    <row r="181" spans="2:51" s="14" customFormat="1" ht="10.2">
      <c r="B181" s="170"/>
      <c r="D181" s="157" t="s">
        <v>153</v>
      </c>
      <c r="E181" s="171" t="s">
        <v>1</v>
      </c>
      <c r="F181" s="172" t="s">
        <v>394</v>
      </c>
      <c r="H181" s="173">
        <v>1.932</v>
      </c>
      <c r="I181" s="174"/>
      <c r="L181" s="170"/>
      <c r="M181" s="175"/>
      <c r="N181" s="176"/>
      <c r="O181" s="176"/>
      <c r="P181" s="176"/>
      <c r="Q181" s="176"/>
      <c r="R181" s="176"/>
      <c r="S181" s="176"/>
      <c r="T181" s="177"/>
      <c r="AT181" s="171" t="s">
        <v>153</v>
      </c>
      <c r="AU181" s="171" t="s">
        <v>91</v>
      </c>
      <c r="AV181" s="14" t="s">
        <v>91</v>
      </c>
      <c r="AW181" s="14" t="s">
        <v>36</v>
      </c>
      <c r="AX181" s="14" t="s">
        <v>81</v>
      </c>
      <c r="AY181" s="171" t="s">
        <v>140</v>
      </c>
    </row>
    <row r="182" spans="2:51" s="13" customFormat="1" ht="10.2">
      <c r="B182" s="163"/>
      <c r="D182" s="157" t="s">
        <v>153</v>
      </c>
      <c r="E182" s="164" t="s">
        <v>1</v>
      </c>
      <c r="F182" s="165" t="s">
        <v>395</v>
      </c>
      <c r="H182" s="164" t="s">
        <v>1</v>
      </c>
      <c r="I182" s="166"/>
      <c r="L182" s="163"/>
      <c r="M182" s="167"/>
      <c r="N182" s="168"/>
      <c r="O182" s="168"/>
      <c r="P182" s="168"/>
      <c r="Q182" s="168"/>
      <c r="R182" s="168"/>
      <c r="S182" s="168"/>
      <c r="T182" s="169"/>
      <c r="AT182" s="164" t="s">
        <v>153</v>
      </c>
      <c r="AU182" s="164" t="s">
        <v>91</v>
      </c>
      <c r="AV182" s="13" t="s">
        <v>89</v>
      </c>
      <c r="AW182" s="13" t="s">
        <v>36</v>
      </c>
      <c r="AX182" s="13" t="s">
        <v>81</v>
      </c>
      <c r="AY182" s="164" t="s">
        <v>140</v>
      </c>
    </row>
    <row r="183" spans="2:51" s="14" customFormat="1" ht="10.2">
      <c r="B183" s="170"/>
      <c r="D183" s="157" t="s">
        <v>153</v>
      </c>
      <c r="E183" s="171" t="s">
        <v>1</v>
      </c>
      <c r="F183" s="172" t="s">
        <v>396</v>
      </c>
      <c r="H183" s="173">
        <v>0.369</v>
      </c>
      <c r="I183" s="174"/>
      <c r="L183" s="170"/>
      <c r="M183" s="175"/>
      <c r="N183" s="176"/>
      <c r="O183" s="176"/>
      <c r="P183" s="176"/>
      <c r="Q183" s="176"/>
      <c r="R183" s="176"/>
      <c r="S183" s="176"/>
      <c r="T183" s="177"/>
      <c r="AT183" s="171" t="s">
        <v>153</v>
      </c>
      <c r="AU183" s="171" t="s">
        <v>91</v>
      </c>
      <c r="AV183" s="14" t="s">
        <v>91</v>
      </c>
      <c r="AW183" s="14" t="s">
        <v>36</v>
      </c>
      <c r="AX183" s="14" t="s">
        <v>81</v>
      </c>
      <c r="AY183" s="171" t="s">
        <v>140</v>
      </c>
    </row>
    <row r="184" spans="2:51" s="14" customFormat="1" ht="10.2">
      <c r="B184" s="170"/>
      <c r="D184" s="157" t="s">
        <v>153</v>
      </c>
      <c r="E184" s="171" t="s">
        <v>1</v>
      </c>
      <c r="F184" s="172" t="s">
        <v>397</v>
      </c>
      <c r="H184" s="173">
        <v>1.248</v>
      </c>
      <c r="I184" s="174"/>
      <c r="L184" s="170"/>
      <c r="M184" s="175"/>
      <c r="N184" s="176"/>
      <c r="O184" s="176"/>
      <c r="P184" s="176"/>
      <c r="Q184" s="176"/>
      <c r="R184" s="176"/>
      <c r="S184" s="176"/>
      <c r="T184" s="177"/>
      <c r="AT184" s="171" t="s">
        <v>153</v>
      </c>
      <c r="AU184" s="171" t="s">
        <v>91</v>
      </c>
      <c r="AV184" s="14" t="s">
        <v>91</v>
      </c>
      <c r="AW184" s="14" t="s">
        <v>36</v>
      </c>
      <c r="AX184" s="14" t="s">
        <v>81</v>
      </c>
      <c r="AY184" s="171" t="s">
        <v>140</v>
      </c>
    </row>
    <row r="185" spans="2:51" s="14" customFormat="1" ht="10.2">
      <c r="B185" s="170"/>
      <c r="D185" s="157" t="s">
        <v>153</v>
      </c>
      <c r="E185" s="171" t="s">
        <v>1</v>
      </c>
      <c r="F185" s="172" t="s">
        <v>398</v>
      </c>
      <c r="H185" s="173">
        <v>0.27</v>
      </c>
      <c r="I185" s="174"/>
      <c r="L185" s="170"/>
      <c r="M185" s="175"/>
      <c r="N185" s="176"/>
      <c r="O185" s="176"/>
      <c r="P185" s="176"/>
      <c r="Q185" s="176"/>
      <c r="R185" s="176"/>
      <c r="S185" s="176"/>
      <c r="T185" s="177"/>
      <c r="AT185" s="171" t="s">
        <v>153</v>
      </c>
      <c r="AU185" s="171" t="s">
        <v>91</v>
      </c>
      <c r="AV185" s="14" t="s">
        <v>91</v>
      </c>
      <c r="AW185" s="14" t="s">
        <v>36</v>
      </c>
      <c r="AX185" s="14" t="s">
        <v>81</v>
      </c>
      <c r="AY185" s="171" t="s">
        <v>140</v>
      </c>
    </row>
    <row r="186" spans="2:51" s="15" customFormat="1" ht="10.2">
      <c r="B186" s="178"/>
      <c r="D186" s="157" t="s">
        <v>153</v>
      </c>
      <c r="E186" s="179" t="s">
        <v>1</v>
      </c>
      <c r="F186" s="180" t="s">
        <v>156</v>
      </c>
      <c r="H186" s="181">
        <v>9.34</v>
      </c>
      <c r="I186" s="182"/>
      <c r="L186" s="178"/>
      <c r="M186" s="183"/>
      <c r="N186" s="184"/>
      <c r="O186" s="184"/>
      <c r="P186" s="184"/>
      <c r="Q186" s="184"/>
      <c r="R186" s="184"/>
      <c r="S186" s="184"/>
      <c r="T186" s="185"/>
      <c r="AT186" s="179" t="s">
        <v>153</v>
      </c>
      <c r="AU186" s="179" t="s">
        <v>91</v>
      </c>
      <c r="AV186" s="15" t="s">
        <v>147</v>
      </c>
      <c r="AW186" s="15" t="s">
        <v>36</v>
      </c>
      <c r="AX186" s="15" t="s">
        <v>89</v>
      </c>
      <c r="AY186" s="179" t="s">
        <v>140</v>
      </c>
    </row>
    <row r="187" spans="1:65" s="2" customFormat="1" ht="14.4" customHeight="1">
      <c r="A187" s="32"/>
      <c r="B187" s="143"/>
      <c r="C187" s="144" t="s">
        <v>179</v>
      </c>
      <c r="D187" s="144" t="s">
        <v>142</v>
      </c>
      <c r="E187" s="145" t="s">
        <v>208</v>
      </c>
      <c r="F187" s="146" t="s">
        <v>209</v>
      </c>
      <c r="G187" s="147" t="s">
        <v>210</v>
      </c>
      <c r="H187" s="148">
        <v>55</v>
      </c>
      <c r="I187" s="149"/>
      <c r="J187" s="150">
        <f>ROUND(I187*H187,2)</f>
        <v>0</v>
      </c>
      <c r="K187" s="146" t="s">
        <v>146</v>
      </c>
      <c r="L187" s="33"/>
      <c r="M187" s="151" t="s">
        <v>1</v>
      </c>
      <c r="N187" s="152" t="s">
        <v>46</v>
      </c>
      <c r="O187" s="58"/>
      <c r="P187" s="153">
        <f>O187*H187</f>
        <v>0</v>
      </c>
      <c r="Q187" s="153">
        <v>0.00726</v>
      </c>
      <c r="R187" s="153">
        <f>Q187*H187</f>
        <v>0.3993</v>
      </c>
      <c r="S187" s="153">
        <v>0</v>
      </c>
      <c r="T187" s="154">
        <f>S187*H187</f>
        <v>0</v>
      </c>
      <c r="U187" s="32"/>
      <c r="V187" s="32"/>
      <c r="W187" s="32"/>
      <c r="X187" s="32"/>
      <c r="Y187" s="32"/>
      <c r="Z187" s="32"/>
      <c r="AA187" s="32"/>
      <c r="AB187" s="32"/>
      <c r="AC187" s="32"/>
      <c r="AD187" s="32"/>
      <c r="AE187" s="32"/>
      <c r="AR187" s="155" t="s">
        <v>147</v>
      </c>
      <c r="AT187" s="155" t="s">
        <v>142</v>
      </c>
      <c r="AU187" s="155" t="s">
        <v>91</v>
      </c>
      <c r="AY187" s="17" t="s">
        <v>140</v>
      </c>
      <c r="BE187" s="156">
        <f>IF(N187="základní",J187,0)</f>
        <v>0</v>
      </c>
      <c r="BF187" s="156">
        <f>IF(N187="snížená",J187,0)</f>
        <v>0</v>
      </c>
      <c r="BG187" s="156">
        <f>IF(N187="zákl. přenesená",J187,0)</f>
        <v>0</v>
      </c>
      <c r="BH187" s="156">
        <f>IF(N187="sníž. přenesená",J187,0)</f>
        <v>0</v>
      </c>
      <c r="BI187" s="156">
        <f>IF(N187="nulová",J187,0)</f>
        <v>0</v>
      </c>
      <c r="BJ187" s="17" t="s">
        <v>89</v>
      </c>
      <c r="BK187" s="156">
        <f>ROUND(I187*H187,2)</f>
        <v>0</v>
      </c>
      <c r="BL187" s="17" t="s">
        <v>147</v>
      </c>
      <c r="BM187" s="155" t="s">
        <v>399</v>
      </c>
    </row>
    <row r="188" spans="1:47" s="2" customFormat="1" ht="48">
      <c r="A188" s="32"/>
      <c r="B188" s="33"/>
      <c r="C188" s="32"/>
      <c r="D188" s="157" t="s">
        <v>149</v>
      </c>
      <c r="E188" s="32"/>
      <c r="F188" s="158" t="s">
        <v>212</v>
      </c>
      <c r="G188" s="32"/>
      <c r="H188" s="32"/>
      <c r="I188" s="159"/>
      <c r="J188" s="32"/>
      <c r="K188" s="32"/>
      <c r="L188" s="33"/>
      <c r="M188" s="160"/>
      <c r="N188" s="161"/>
      <c r="O188" s="58"/>
      <c r="P188" s="58"/>
      <c r="Q188" s="58"/>
      <c r="R188" s="58"/>
      <c r="S188" s="58"/>
      <c r="T188" s="59"/>
      <c r="U188" s="32"/>
      <c r="V188" s="32"/>
      <c r="W188" s="32"/>
      <c r="X188" s="32"/>
      <c r="Y188" s="32"/>
      <c r="Z188" s="32"/>
      <c r="AA188" s="32"/>
      <c r="AB188" s="32"/>
      <c r="AC188" s="32"/>
      <c r="AD188" s="32"/>
      <c r="AE188" s="32"/>
      <c r="AT188" s="17" t="s">
        <v>149</v>
      </c>
      <c r="AU188" s="17" t="s">
        <v>91</v>
      </c>
    </row>
    <row r="189" spans="1:47" s="2" customFormat="1" ht="220.8">
      <c r="A189" s="32"/>
      <c r="B189" s="33"/>
      <c r="C189" s="32"/>
      <c r="D189" s="157" t="s">
        <v>151</v>
      </c>
      <c r="E189" s="32"/>
      <c r="F189" s="162" t="s">
        <v>213</v>
      </c>
      <c r="G189" s="32"/>
      <c r="H189" s="32"/>
      <c r="I189" s="159"/>
      <c r="J189" s="32"/>
      <c r="K189" s="32"/>
      <c r="L189" s="33"/>
      <c r="M189" s="160"/>
      <c r="N189" s="161"/>
      <c r="O189" s="58"/>
      <c r="P189" s="58"/>
      <c r="Q189" s="58"/>
      <c r="R189" s="58"/>
      <c r="S189" s="58"/>
      <c r="T189" s="59"/>
      <c r="U189" s="32"/>
      <c r="V189" s="32"/>
      <c r="W189" s="32"/>
      <c r="X189" s="32"/>
      <c r="Y189" s="32"/>
      <c r="Z189" s="32"/>
      <c r="AA189" s="32"/>
      <c r="AB189" s="32"/>
      <c r="AC189" s="32"/>
      <c r="AD189" s="32"/>
      <c r="AE189" s="32"/>
      <c r="AT189" s="17" t="s">
        <v>151</v>
      </c>
      <c r="AU189" s="17" t="s">
        <v>91</v>
      </c>
    </row>
    <row r="190" spans="2:51" s="13" customFormat="1" ht="10.2">
      <c r="B190" s="163"/>
      <c r="D190" s="157" t="s">
        <v>153</v>
      </c>
      <c r="E190" s="164" t="s">
        <v>1</v>
      </c>
      <c r="F190" s="165" t="s">
        <v>350</v>
      </c>
      <c r="H190" s="164" t="s">
        <v>1</v>
      </c>
      <c r="I190" s="166"/>
      <c r="L190" s="163"/>
      <c r="M190" s="167"/>
      <c r="N190" s="168"/>
      <c r="O190" s="168"/>
      <c r="P190" s="168"/>
      <c r="Q190" s="168"/>
      <c r="R190" s="168"/>
      <c r="S190" s="168"/>
      <c r="T190" s="169"/>
      <c r="AT190" s="164" t="s">
        <v>153</v>
      </c>
      <c r="AU190" s="164" t="s">
        <v>91</v>
      </c>
      <c r="AV190" s="13" t="s">
        <v>89</v>
      </c>
      <c r="AW190" s="13" t="s">
        <v>36</v>
      </c>
      <c r="AX190" s="13" t="s">
        <v>81</v>
      </c>
      <c r="AY190" s="164" t="s">
        <v>140</v>
      </c>
    </row>
    <row r="191" spans="2:51" s="13" customFormat="1" ht="10.2">
      <c r="B191" s="163"/>
      <c r="D191" s="157" t="s">
        <v>153</v>
      </c>
      <c r="E191" s="164" t="s">
        <v>1</v>
      </c>
      <c r="F191" s="165" t="s">
        <v>386</v>
      </c>
      <c r="H191" s="164" t="s">
        <v>1</v>
      </c>
      <c r="I191" s="166"/>
      <c r="L191" s="163"/>
      <c r="M191" s="167"/>
      <c r="N191" s="168"/>
      <c r="O191" s="168"/>
      <c r="P191" s="168"/>
      <c r="Q191" s="168"/>
      <c r="R191" s="168"/>
      <c r="S191" s="168"/>
      <c r="T191" s="169"/>
      <c r="AT191" s="164" t="s">
        <v>153</v>
      </c>
      <c r="AU191" s="164" t="s">
        <v>91</v>
      </c>
      <c r="AV191" s="13" t="s">
        <v>89</v>
      </c>
      <c r="AW191" s="13" t="s">
        <v>36</v>
      </c>
      <c r="AX191" s="13" t="s">
        <v>81</v>
      </c>
      <c r="AY191" s="164" t="s">
        <v>140</v>
      </c>
    </row>
    <row r="192" spans="2:51" s="13" customFormat="1" ht="10.2">
      <c r="B192" s="163"/>
      <c r="D192" s="157" t="s">
        <v>153</v>
      </c>
      <c r="E192" s="164" t="s">
        <v>1</v>
      </c>
      <c r="F192" s="165" t="s">
        <v>391</v>
      </c>
      <c r="H192" s="164" t="s">
        <v>1</v>
      </c>
      <c r="I192" s="166"/>
      <c r="L192" s="163"/>
      <c r="M192" s="167"/>
      <c r="N192" s="168"/>
      <c r="O192" s="168"/>
      <c r="P192" s="168"/>
      <c r="Q192" s="168"/>
      <c r="R192" s="168"/>
      <c r="S192" s="168"/>
      <c r="T192" s="169"/>
      <c r="AT192" s="164" t="s">
        <v>153</v>
      </c>
      <c r="AU192" s="164" t="s">
        <v>91</v>
      </c>
      <c r="AV192" s="13" t="s">
        <v>89</v>
      </c>
      <c r="AW192" s="13" t="s">
        <v>36</v>
      </c>
      <c r="AX192" s="13" t="s">
        <v>81</v>
      </c>
      <c r="AY192" s="164" t="s">
        <v>140</v>
      </c>
    </row>
    <row r="193" spans="2:51" s="13" customFormat="1" ht="10.2">
      <c r="B193" s="163"/>
      <c r="D193" s="157" t="s">
        <v>153</v>
      </c>
      <c r="E193" s="164" t="s">
        <v>1</v>
      </c>
      <c r="F193" s="165" t="s">
        <v>393</v>
      </c>
      <c r="H193" s="164" t="s">
        <v>1</v>
      </c>
      <c r="I193" s="166"/>
      <c r="L193" s="163"/>
      <c r="M193" s="167"/>
      <c r="N193" s="168"/>
      <c r="O193" s="168"/>
      <c r="P193" s="168"/>
      <c r="Q193" s="168"/>
      <c r="R193" s="168"/>
      <c r="S193" s="168"/>
      <c r="T193" s="169"/>
      <c r="AT193" s="164" t="s">
        <v>153</v>
      </c>
      <c r="AU193" s="164" t="s">
        <v>91</v>
      </c>
      <c r="AV193" s="13" t="s">
        <v>89</v>
      </c>
      <c r="AW193" s="13" t="s">
        <v>36</v>
      </c>
      <c r="AX193" s="13" t="s">
        <v>81</v>
      </c>
      <c r="AY193" s="164" t="s">
        <v>140</v>
      </c>
    </row>
    <row r="194" spans="2:51" s="13" customFormat="1" ht="10.2">
      <c r="B194" s="163"/>
      <c r="D194" s="157" t="s">
        <v>153</v>
      </c>
      <c r="E194" s="164" t="s">
        <v>1</v>
      </c>
      <c r="F194" s="165" t="s">
        <v>395</v>
      </c>
      <c r="H194" s="164" t="s">
        <v>1</v>
      </c>
      <c r="I194" s="166"/>
      <c r="L194" s="163"/>
      <c r="M194" s="167"/>
      <c r="N194" s="168"/>
      <c r="O194" s="168"/>
      <c r="P194" s="168"/>
      <c r="Q194" s="168"/>
      <c r="R194" s="168"/>
      <c r="S194" s="168"/>
      <c r="T194" s="169"/>
      <c r="AT194" s="164" t="s">
        <v>153</v>
      </c>
      <c r="AU194" s="164" t="s">
        <v>91</v>
      </c>
      <c r="AV194" s="13" t="s">
        <v>89</v>
      </c>
      <c r="AW194" s="13" t="s">
        <v>36</v>
      </c>
      <c r="AX194" s="13" t="s">
        <v>81</v>
      </c>
      <c r="AY194" s="164" t="s">
        <v>140</v>
      </c>
    </row>
    <row r="195" spans="2:51" s="14" customFormat="1" ht="10.2">
      <c r="B195" s="170"/>
      <c r="D195" s="157" t="s">
        <v>153</v>
      </c>
      <c r="E195" s="171" t="s">
        <v>1</v>
      </c>
      <c r="F195" s="172" t="s">
        <v>400</v>
      </c>
      <c r="H195" s="173">
        <v>55</v>
      </c>
      <c r="I195" s="174"/>
      <c r="L195" s="170"/>
      <c r="M195" s="175"/>
      <c r="N195" s="176"/>
      <c r="O195" s="176"/>
      <c r="P195" s="176"/>
      <c r="Q195" s="176"/>
      <c r="R195" s="176"/>
      <c r="S195" s="176"/>
      <c r="T195" s="177"/>
      <c r="AT195" s="171" t="s">
        <v>153</v>
      </c>
      <c r="AU195" s="171" t="s">
        <v>91</v>
      </c>
      <c r="AV195" s="14" t="s">
        <v>91</v>
      </c>
      <c r="AW195" s="14" t="s">
        <v>36</v>
      </c>
      <c r="AX195" s="14" t="s">
        <v>81</v>
      </c>
      <c r="AY195" s="171" t="s">
        <v>140</v>
      </c>
    </row>
    <row r="196" spans="2:51" s="15" customFormat="1" ht="10.2">
      <c r="B196" s="178"/>
      <c r="D196" s="157" t="s">
        <v>153</v>
      </c>
      <c r="E196" s="179" t="s">
        <v>1</v>
      </c>
      <c r="F196" s="180" t="s">
        <v>156</v>
      </c>
      <c r="H196" s="181">
        <v>55</v>
      </c>
      <c r="I196" s="182"/>
      <c r="L196" s="178"/>
      <c r="M196" s="183"/>
      <c r="N196" s="184"/>
      <c r="O196" s="184"/>
      <c r="P196" s="184"/>
      <c r="Q196" s="184"/>
      <c r="R196" s="184"/>
      <c r="S196" s="184"/>
      <c r="T196" s="185"/>
      <c r="AT196" s="179" t="s">
        <v>153</v>
      </c>
      <c r="AU196" s="179" t="s">
        <v>91</v>
      </c>
      <c r="AV196" s="15" t="s">
        <v>147</v>
      </c>
      <c r="AW196" s="15" t="s">
        <v>36</v>
      </c>
      <c r="AX196" s="15" t="s">
        <v>89</v>
      </c>
      <c r="AY196" s="179" t="s">
        <v>140</v>
      </c>
    </row>
    <row r="197" spans="1:65" s="2" customFormat="1" ht="14.4" customHeight="1">
      <c r="A197" s="32"/>
      <c r="B197" s="143"/>
      <c r="C197" s="144" t="s">
        <v>186</v>
      </c>
      <c r="D197" s="144" t="s">
        <v>142</v>
      </c>
      <c r="E197" s="145" t="s">
        <v>217</v>
      </c>
      <c r="F197" s="146" t="s">
        <v>218</v>
      </c>
      <c r="G197" s="147" t="s">
        <v>210</v>
      </c>
      <c r="H197" s="148">
        <v>55</v>
      </c>
      <c r="I197" s="149"/>
      <c r="J197" s="150">
        <f>ROUND(I197*H197,2)</f>
        <v>0</v>
      </c>
      <c r="K197" s="146" t="s">
        <v>146</v>
      </c>
      <c r="L197" s="33"/>
      <c r="M197" s="151" t="s">
        <v>1</v>
      </c>
      <c r="N197" s="152" t="s">
        <v>46</v>
      </c>
      <c r="O197" s="58"/>
      <c r="P197" s="153">
        <f>O197*H197</f>
        <v>0</v>
      </c>
      <c r="Q197" s="153">
        <v>0.00086</v>
      </c>
      <c r="R197" s="153">
        <f>Q197*H197</f>
        <v>0.0473</v>
      </c>
      <c r="S197" s="153">
        <v>0</v>
      </c>
      <c r="T197" s="154">
        <f>S197*H197</f>
        <v>0</v>
      </c>
      <c r="U197" s="32"/>
      <c r="V197" s="32"/>
      <c r="W197" s="32"/>
      <c r="X197" s="32"/>
      <c r="Y197" s="32"/>
      <c r="Z197" s="32"/>
      <c r="AA197" s="32"/>
      <c r="AB197" s="32"/>
      <c r="AC197" s="32"/>
      <c r="AD197" s="32"/>
      <c r="AE197" s="32"/>
      <c r="AR197" s="155" t="s">
        <v>147</v>
      </c>
      <c r="AT197" s="155" t="s">
        <v>142</v>
      </c>
      <c r="AU197" s="155" t="s">
        <v>91</v>
      </c>
      <c r="AY197" s="17" t="s">
        <v>140</v>
      </c>
      <c r="BE197" s="156">
        <f>IF(N197="základní",J197,0)</f>
        <v>0</v>
      </c>
      <c r="BF197" s="156">
        <f>IF(N197="snížená",J197,0)</f>
        <v>0</v>
      </c>
      <c r="BG197" s="156">
        <f>IF(N197="zákl. přenesená",J197,0)</f>
        <v>0</v>
      </c>
      <c r="BH197" s="156">
        <f>IF(N197="sníž. přenesená",J197,0)</f>
        <v>0</v>
      </c>
      <c r="BI197" s="156">
        <f>IF(N197="nulová",J197,0)</f>
        <v>0</v>
      </c>
      <c r="BJ197" s="17" t="s">
        <v>89</v>
      </c>
      <c r="BK197" s="156">
        <f>ROUND(I197*H197,2)</f>
        <v>0</v>
      </c>
      <c r="BL197" s="17" t="s">
        <v>147</v>
      </c>
      <c r="BM197" s="155" t="s">
        <v>401</v>
      </c>
    </row>
    <row r="198" spans="1:47" s="2" customFormat="1" ht="48">
      <c r="A198" s="32"/>
      <c r="B198" s="33"/>
      <c r="C198" s="32"/>
      <c r="D198" s="157" t="s">
        <v>149</v>
      </c>
      <c r="E198" s="32"/>
      <c r="F198" s="158" t="s">
        <v>220</v>
      </c>
      <c r="G198" s="32"/>
      <c r="H198" s="32"/>
      <c r="I198" s="159"/>
      <c r="J198" s="32"/>
      <c r="K198" s="32"/>
      <c r="L198" s="33"/>
      <c r="M198" s="160"/>
      <c r="N198" s="161"/>
      <c r="O198" s="58"/>
      <c r="P198" s="58"/>
      <c r="Q198" s="58"/>
      <c r="R198" s="58"/>
      <c r="S198" s="58"/>
      <c r="T198" s="59"/>
      <c r="U198" s="32"/>
      <c r="V198" s="32"/>
      <c r="W198" s="32"/>
      <c r="X198" s="32"/>
      <c r="Y198" s="32"/>
      <c r="Z198" s="32"/>
      <c r="AA198" s="32"/>
      <c r="AB198" s="32"/>
      <c r="AC198" s="32"/>
      <c r="AD198" s="32"/>
      <c r="AE198" s="32"/>
      <c r="AT198" s="17" t="s">
        <v>149</v>
      </c>
      <c r="AU198" s="17" t="s">
        <v>91</v>
      </c>
    </row>
    <row r="199" spans="1:47" s="2" customFormat="1" ht="220.8">
      <c r="A199" s="32"/>
      <c r="B199" s="33"/>
      <c r="C199" s="32"/>
      <c r="D199" s="157" t="s">
        <v>151</v>
      </c>
      <c r="E199" s="32"/>
      <c r="F199" s="162" t="s">
        <v>213</v>
      </c>
      <c r="G199" s="32"/>
      <c r="H199" s="32"/>
      <c r="I199" s="159"/>
      <c r="J199" s="32"/>
      <c r="K199" s="32"/>
      <c r="L199" s="33"/>
      <c r="M199" s="160"/>
      <c r="N199" s="161"/>
      <c r="O199" s="58"/>
      <c r="P199" s="58"/>
      <c r="Q199" s="58"/>
      <c r="R199" s="58"/>
      <c r="S199" s="58"/>
      <c r="T199" s="59"/>
      <c r="U199" s="32"/>
      <c r="V199" s="32"/>
      <c r="W199" s="32"/>
      <c r="X199" s="32"/>
      <c r="Y199" s="32"/>
      <c r="Z199" s="32"/>
      <c r="AA199" s="32"/>
      <c r="AB199" s="32"/>
      <c r="AC199" s="32"/>
      <c r="AD199" s="32"/>
      <c r="AE199" s="32"/>
      <c r="AT199" s="17" t="s">
        <v>151</v>
      </c>
      <c r="AU199" s="17" t="s">
        <v>91</v>
      </c>
    </row>
    <row r="200" spans="1:65" s="2" customFormat="1" ht="24.15" customHeight="1">
      <c r="A200" s="32"/>
      <c r="B200" s="143"/>
      <c r="C200" s="144" t="s">
        <v>193</v>
      </c>
      <c r="D200" s="144" t="s">
        <v>142</v>
      </c>
      <c r="E200" s="145" t="s">
        <v>222</v>
      </c>
      <c r="F200" s="146" t="s">
        <v>223</v>
      </c>
      <c r="G200" s="147" t="s">
        <v>224</v>
      </c>
      <c r="H200" s="148">
        <v>0.467</v>
      </c>
      <c r="I200" s="149"/>
      <c r="J200" s="150">
        <f>ROUND(I200*H200,2)</f>
        <v>0</v>
      </c>
      <c r="K200" s="146" t="s">
        <v>146</v>
      </c>
      <c r="L200" s="33"/>
      <c r="M200" s="151" t="s">
        <v>1</v>
      </c>
      <c r="N200" s="152" t="s">
        <v>46</v>
      </c>
      <c r="O200" s="58"/>
      <c r="P200" s="153">
        <f>O200*H200</f>
        <v>0</v>
      </c>
      <c r="Q200" s="153">
        <v>1.09528</v>
      </c>
      <c r="R200" s="153">
        <f>Q200*H200</f>
        <v>0.5114957600000001</v>
      </c>
      <c r="S200" s="153">
        <v>0</v>
      </c>
      <c r="T200" s="154">
        <f>S200*H200</f>
        <v>0</v>
      </c>
      <c r="U200" s="32"/>
      <c r="V200" s="32"/>
      <c r="W200" s="32"/>
      <c r="X200" s="32"/>
      <c r="Y200" s="32"/>
      <c r="Z200" s="32"/>
      <c r="AA200" s="32"/>
      <c r="AB200" s="32"/>
      <c r="AC200" s="32"/>
      <c r="AD200" s="32"/>
      <c r="AE200" s="32"/>
      <c r="AR200" s="155" t="s">
        <v>147</v>
      </c>
      <c r="AT200" s="155" t="s">
        <v>142</v>
      </c>
      <c r="AU200" s="155" t="s">
        <v>91</v>
      </c>
      <c r="AY200" s="17" t="s">
        <v>140</v>
      </c>
      <c r="BE200" s="156">
        <f>IF(N200="základní",J200,0)</f>
        <v>0</v>
      </c>
      <c r="BF200" s="156">
        <f>IF(N200="snížená",J200,0)</f>
        <v>0</v>
      </c>
      <c r="BG200" s="156">
        <f>IF(N200="zákl. přenesená",J200,0)</f>
        <v>0</v>
      </c>
      <c r="BH200" s="156">
        <f>IF(N200="sníž. přenesená",J200,0)</f>
        <v>0</v>
      </c>
      <c r="BI200" s="156">
        <f>IF(N200="nulová",J200,0)</f>
        <v>0</v>
      </c>
      <c r="BJ200" s="17" t="s">
        <v>89</v>
      </c>
      <c r="BK200" s="156">
        <f>ROUND(I200*H200,2)</f>
        <v>0</v>
      </c>
      <c r="BL200" s="17" t="s">
        <v>147</v>
      </c>
      <c r="BM200" s="155" t="s">
        <v>402</v>
      </c>
    </row>
    <row r="201" spans="1:47" s="2" customFormat="1" ht="48">
      <c r="A201" s="32"/>
      <c r="B201" s="33"/>
      <c r="C201" s="32"/>
      <c r="D201" s="157" t="s">
        <v>149</v>
      </c>
      <c r="E201" s="32"/>
      <c r="F201" s="158" t="s">
        <v>226</v>
      </c>
      <c r="G201" s="32"/>
      <c r="H201" s="32"/>
      <c r="I201" s="159"/>
      <c r="J201" s="32"/>
      <c r="K201" s="32"/>
      <c r="L201" s="33"/>
      <c r="M201" s="160"/>
      <c r="N201" s="161"/>
      <c r="O201" s="58"/>
      <c r="P201" s="58"/>
      <c r="Q201" s="58"/>
      <c r="R201" s="58"/>
      <c r="S201" s="58"/>
      <c r="T201" s="59"/>
      <c r="U201" s="32"/>
      <c r="V201" s="32"/>
      <c r="W201" s="32"/>
      <c r="X201" s="32"/>
      <c r="Y201" s="32"/>
      <c r="Z201" s="32"/>
      <c r="AA201" s="32"/>
      <c r="AB201" s="32"/>
      <c r="AC201" s="32"/>
      <c r="AD201" s="32"/>
      <c r="AE201" s="32"/>
      <c r="AT201" s="17" t="s">
        <v>149</v>
      </c>
      <c r="AU201" s="17" t="s">
        <v>91</v>
      </c>
    </row>
    <row r="202" spans="1:47" s="2" customFormat="1" ht="115.2">
      <c r="A202" s="32"/>
      <c r="B202" s="33"/>
      <c r="C202" s="32"/>
      <c r="D202" s="157" t="s">
        <v>151</v>
      </c>
      <c r="E202" s="32"/>
      <c r="F202" s="162" t="s">
        <v>227</v>
      </c>
      <c r="G202" s="32"/>
      <c r="H202" s="32"/>
      <c r="I202" s="159"/>
      <c r="J202" s="32"/>
      <c r="K202" s="32"/>
      <c r="L202" s="33"/>
      <c r="M202" s="160"/>
      <c r="N202" s="161"/>
      <c r="O202" s="58"/>
      <c r="P202" s="58"/>
      <c r="Q202" s="58"/>
      <c r="R202" s="58"/>
      <c r="S202" s="58"/>
      <c r="T202" s="59"/>
      <c r="U202" s="32"/>
      <c r="V202" s="32"/>
      <c r="W202" s="32"/>
      <c r="X202" s="32"/>
      <c r="Y202" s="32"/>
      <c r="Z202" s="32"/>
      <c r="AA202" s="32"/>
      <c r="AB202" s="32"/>
      <c r="AC202" s="32"/>
      <c r="AD202" s="32"/>
      <c r="AE202" s="32"/>
      <c r="AT202" s="17" t="s">
        <v>151</v>
      </c>
      <c r="AU202" s="17" t="s">
        <v>91</v>
      </c>
    </row>
    <row r="203" spans="2:51" s="13" customFormat="1" ht="10.2">
      <c r="B203" s="163"/>
      <c r="D203" s="157" t="s">
        <v>153</v>
      </c>
      <c r="E203" s="164" t="s">
        <v>1</v>
      </c>
      <c r="F203" s="165" t="s">
        <v>350</v>
      </c>
      <c r="H203" s="164" t="s">
        <v>1</v>
      </c>
      <c r="I203" s="166"/>
      <c r="L203" s="163"/>
      <c r="M203" s="167"/>
      <c r="N203" s="168"/>
      <c r="O203" s="168"/>
      <c r="P203" s="168"/>
      <c r="Q203" s="168"/>
      <c r="R203" s="168"/>
      <c r="S203" s="168"/>
      <c r="T203" s="169"/>
      <c r="AT203" s="164" t="s">
        <v>153</v>
      </c>
      <c r="AU203" s="164" t="s">
        <v>91</v>
      </c>
      <c r="AV203" s="13" t="s">
        <v>89</v>
      </c>
      <c r="AW203" s="13" t="s">
        <v>36</v>
      </c>
      <c r="AX203" s="13" t="s">
        <v>81</v>
      </c>
      <c r="AY203" s="164" t="s">
        <v>140</v>
      </c>
    </row>
    <row r="204" spans="2:51" s="13" customFormat="1" ht="10.2">
      <c r="B204" s="163"/>
      <c r="D204" s="157" t="s">
        <v>153</v>
      </c>
      <c r="E204" s="164" t="s">
        <v>1</v>
      </c>
      <c r="F204" s="165" t="s">
        <v>403</v>
      </c>
      <c r="H204" s="164" t="s">
        <v>1</v>
      </c>
      <c r="I204" s="166"/>
      <c r="L204" s="163"/>
      <c r="M204" s="167"/>
      <c r="N204" s="168"/>
      <c r="O204" s="168"/>
      <c r="P204" s="168"/>
      <c r="Q204" s="168"/>
      <c r="R204" s="168"/>
      <c r="S204" s="168"/>
      <c r="T204" s="169"/>
      <c r="AT204" s="164" t="s">
        <v>153</v>
      </c>
      <c r="AU204" s="164" t="s">
        <v>91</v>
      </c>
      <c r="AV204" s="13" t="s">
        <v>89</v>
      </c>
      <c r="AW204" s="13" t="s">
        <v>36</v>
      </c>
      <c r="AX204" s="13" t="s">
        <v>81</v>
      </c>
      <c r="AY204" s="164" t="s">
        <v>140</v>
      </c>
    </row>
    <row r="205" spans="2:51" s="13" customFormat="1" ht="20.4">
      <c r="B205" s="163"/>
      <c r="D205" s="157" t="s">
        <v>153</v>
      </c>
      <c r="E205" s="164" t="s">
        <v>1</v>
      </c>
      <c r="F205" s="165" t="s">
        <v>404</v>
      </c>
      <c r="H205" s="164" t="s">
        <v>1</v>
      </c>
      <c r="I205" s="166"/>
      <c r="L205" s="163"/>
      <c r="M205" s="167"/>
      <c r="N205" s="168"/>
      <c r="O205" s="168"/>
      <c r="P205" s="168"/>
      <c r="Q205" s="168"/>
      <c r="R205" s="168"/>
      <c r="S205" s="168"/>
      <c r="T205" s="169"/>
      <c r="AT205" s="164" t="s">
        <v>153</v>
      </c>
      <c r="AU205" s="164" t="s">
        <v>91</v>
      </c>
      <c r="AV205" s="13" t="s">
        <v>89</v>
      </c>
      <c r="AW205" s="13" t="s">
        <v>36</v>
      </c>
      <c r="AX205" s="13" t="s">
        <v>81</v>
      </c>
      <c r="AY205" s="164" t="s">
        <v>140</v>
      </c>
    </row>
    <row r="206" spans="2:51" s="14" customFormat="1" ht="10.2">
      <c r="B206" s="170"/>
      <c r="D206" s="157" t="s">
        <v>153</v>
      </c>
      <c r="E206" s="171" t="s">
        <v>1</v>
      </c>
      <c r="F206" s="172" t="s">
        <v>405</v>
      </c>
      <c r="H206" s="173">
        <v>0.467</v>
      </c>
      <c r="I206" s="174"/>
      <c r="L206" s="170"/>
      <c r="M206" s="175"/>
      <c r="N206" s="176"/>
      <c r="O206" s="176"/>
      <c r="P206" s="176"/>
      <c r="Q206" s="176"/>
      <c r="R206" s="176"/>
      <c r="S206" s="176"/>
      <c r="T206" s="177"/>
      <c r="AT206" s="171" t="s">
        <v>153</v>
      </c>
      <c r="AU206" s="171" t="s">
        <v>91</v>
      </c>
      <c r="AV206" s="14" t="s">
        <v>91</v>
      </c>
      <c r="AW206" s="14" t="s">
        <v>36</v>
      </c>
      <c r="AX206" s="14" t="s">
        <v>81</v>
      </c>
      <c r="AY206" s="171" t="s">
        <v>140</v>
      </c>
    </row>
    <row r="207" spans="2:51" s="15" customFormat="1" ht="10.2">
      <c r="B207" s="178"/>
      <c r="D207" s="157" t="s">
        <v>153</v>
      </c>
      <c r="E207" s="179" t="s">
        <v>1</v>
      </c>
      <c r="F207" s="180" t="s">
        <v>156</v>
      </c>
      <c r="H207" s="181">
        <v>0.467</v>
      </c>
      <c r="I207" s="182"/>
      <c r="L207" s="178"/>
      <c r="M207" s="183"/>
      <c r="N207" s="184"/>
      <c r="O207" s="184"/>
      <c r="P207" s="184"/>
      <c r="Q207" s="184"/>
      <c r="R207" s="184"/>
      <c r="S207" s="184"/>
      <c r="T207" s="185"/>
      <c r="AT207" s="179" t="s">
        <v>153</v>
      </c>
      <c r="AU207" s="179" t="s">
        <v>91</v>
      </c>
      <c r="AV207" s="15" t="s">
        <v>147</v>
      </c>
      <c r="AW207" s="15" t="s">
        <v>36</v>
      </c>
      <c r="AX207" s="15" t="s">
        <v>89</v>
      </c>
      <c r="AY207" s="179" t="s">
        <v>140</v>
      </c>
    </row>
    <row r="208" spans="2:63" s="12" customFormat="1" ht="22.8" customHeight="1">
      <c r="B208" s="130"/>
      <c r="D208" s="131" t="s">
        <v>80</v>
      </c>
      <c r="E208" s="141" t="s">
        <v>147</v>
      </c>
      <c r="F208" s="141" t="s">
        <v>239</v>
      </c>
      <c r="I208" s="133"/>
      <c r="J208" s="142">
        <f>BK208</f>
        <v>0</v>
      </c>
      <c r="L208" s="130"/>
      <c r="M208" s="135"/>
      <c r="N208" s="136"/>
      <c r="O208" s="136"/>
      <c r="P208" s="137">
        <f>SUM(P209:P241)</f>
        <v>0</v>
      </c>
      <c r="Q208" s="136"/>
      <c r="R208" s="137">
        <f>SUM(R209:R241)</f>
        <v>8.867353439999999</v>
      </c>
      <c r="S208" s="136"/>
      <c r="T208" s="138">
        <f>SUM(T209:T241)</f>
        <v>0</v>
      </c>
      <c r="AR208" s="131" t="s">
        <v>89</v>
      </c>
      <c r="AT208" s="139" t="s">
        <v>80</v>
      </c>
      <c r="AU208" s="139" t="s">
        <v>89</v>
      </c>
      <c r="AY208" s="131" t="s">
        <v>140</v>
      </c>
      <c r="BK208" s="140">
        <f>SUM(BK209:BK241)</f>
        <v>0</v>
      </c>
    </row>
    <row r="209" spans="1:65" s="2" customFormat="1" ht="24.15" customHeight="1">
      <c r="A209" s="32"/>
      <c r="B209" s="143"/>
      <c r="C209" s="144" t="s">
        <v>207</v>
      </c>
      <c r="D209" s="144" t="s">
        <v>142</v>
      </c>
      <c r="E209" s="145" t="s">
        <v>249</v>
      </c>
      <c r="F209" s="146" t="s">
        <v>250</v>
      </c>
      <c r="G209" s="147" t="s">
        <v>145</v>
      </c>
      <c r="H209" s="148">
        <v>1.823</v>
      </c>
      <c r="I209" s="149"/>
      <c r="J209" s="150">
        <f>ROUND(I209*H209,2)</f>
        <v>0</v>
      </c>
      <c r="K209" s="146" t="s">
        <v>159</v>
      </c>
      <c r="L209" s="33"/>
      <c r="M209" s="151" t="s">
        <v>1</v>
      </c>
      <c r="N209" s="152" t="s">
        <v>46</v>
      </c>
      <c r="O209" s="58"/>
      <c r="P209" s="153">
        <f>O209*H209</f>
        <v>0</v>
      </c>
      <c r="Q209" s="153">
        <v>0</v>
      </c>
      <c r="R209" s="153">
        <f>Q209*H209</f>
        <v>0</v>
      </c>
      <c r="S209" s="153">
        <v>0</v>
      </c>
      <c r="T209" s="154">
        <f>S209*H209</f>
        <v>0</v>
      </c>
      <c r="U209" s="32"/>
      <c r="V209" s="32"/>
      <c r="W209" s="32"/>
      <c r="X209" s="32"/>
      <c r="Y209" s="32"/>
      <c r="Z209" s="32"/>
      <c r="AA209" s="32"/>
      <c r="AB209" s="32"/>
      <c r="AC209" s="32"/>
      <c r="AD209" s="32"/>
      <c r="AE209" s="32"/>
      <c r="AR209" s="155" t="s">
        <v>147</v>
      </c>
      <c r="AT209" s="155" t="s">
        <v>142</v>
      </c>
      <c r="AU209" s="155" t="s">
        <v>91</v>
      </c>
      <c r="AY209" s="17" t="s">
        <v>140</v>
      </c>
      <c r="BE209" s="156">
        <f>IF(N209="základní",J209,0)</f>
        <v>0</v>
      </c>
      <c r="BF209" s="156">
        <f>IF(N209="snížená",J209,0)</f>
        <v>0</v>
      </c>
      <c r="BG209" s="156">
        <f>IF(N209="zákl. přenesená",J209,0)</f>
        <v>0</v>
      </c>
      <c r="BH209" s="156">
        <f>IF(N209="sníž. přenesená",J209,0)</f>
        <v>0</v>
      </c>
      <c r="BI209" s="156">
        <f>IF(N209="nulová",J209,0)</f>
        <v>0</v>
      </c>
      <c r="BJ209" s="17" t="s">
        <v>89</v>
      </c>
      <c r="BK209" s="156">
        <f>ROUND(I209*H209,2)</f>
        <v>0</v>
      </c>
      <c r="BL209" s="17" t="s">
        <v>147</v>
      </c>
      <c r="BM209" s="155" t="s">
        <v>406</v>
      </c>
    </row>
    <row r="210" spans="1:47" s="2" customFormat="1" ht="28.8">
      <c r="A210" s="32"/>
      <c r="B210" s="33"/>
      <c r="C210" s="32"/>
      <c r="D210" s="157" t="s">
        <v>149</v>
      </c>
      <c r="E210" s="32"/>
      <c r="F210" s="158" t="s">
        <v>252</v>
      </c>
      <c r="G210" s="32"/>
      <c r="H210" s="32"/>
      <c r="I210" s="159"/>
      <c r="J210" s="32"/>
      <c r="K210" s="32"/>
      <c r="L210" s="33"/>
      <c r="M210" s="160"/>
      <c r="N210" s="161"/>
      <c r="O210" s="58"/>
      <c r="P210" s="58"/>
      <c r="Q210" s="58"/>
      <c r="R210" s="58"/>
      <c r="S210" s="58"/>
      <c r="T210" s="59"/>
      <c r="U210" s="32"/>
      <c r="V210" s="32"/>
      <c r="W210" s="32"/>
      <c r="X210" s="32"/>
      <c r="Y210" s="32"/>
      <c r="Z210" s="32"/>
      <c r="AA210" s="32"/>
      <c r="AB210" s="32"/>
      <c r="AC210" s="32"/>
      <c r="AD210" s="32"/>
      <c r="AE210" s="32"/>
      <c r="AT210" s="17" t="s">
        <v>149</v>
      </c>
      <c r="AU210" s="17" t="s">
        <v>91</v>
      </c>
    </row>
    <row r="211" spans="1:47" s="2" customFormat="1" ht="38.4">
      <c r="A211" s="32"/>
      <c r="B211" s="33"/>
      <c r="C211" s="32"/>
      <c r="D211" s="157" t="s">
        <v>151</v>
      </c>
      <c r="E211" s="32"/>
      <c r="F211" s="162" t="s">
        <v>253</v>
      </c>
      <c r="G211" s="32"/>
      <c r="H211" s="32"/>
      <c r="I211" s="159"/>
      <c r="J211" s="32"/>
      <c r="K211" s="32"/>
      <c r="L211" s="33"/>
      <c r="M211" s="160"/>
      <c r="N211" s="161"/>
      <c r="O211" s="58"/>
      <c r="P211" s="58"/>
      <c r="Q211" s="58"/>
      <c r="R211" s="58"/>
      <c r="S211" s="58"/>
      <c r="T211" s="59"/>
      <c r="U211" s="32"/>
      <c r="V211" s="32"/>
      <c r="W211" s="32"/>
      <c r="X211" s="32"/>
      <c r="Y211" s="32"/>
      <c r="Z211" s="32"/>
      <c r="AA211" s="32"/>
      <c r="AB211" s="32"/>
      <c r="AC211" s="32"/>
      <c r="AD211" s="32"/>
      <c r="AE211" s="32"/>
      <c r="AT211" s="17" t="s">
        <v>151</v>
      </c>
      <c r="AU211" s="17" t="s">
        <v>91</v>
      </c>
    </row>
    <row r="212" spans="2:51" s="13" customFormat="1" ht="10.2">
      <c r="B212" s="163"/>
      <c r="D212" s="157" t="s">
        <v>153</v>
      </c>
      <c r="E212" s="164" t="s">
        <v>1</v>
      </c>
      <c r="F212" s="165" t="s">
        <v>350</v>
      </c>
      <c r="H212" s="164" t="s">
        <v>1</v>
      </c>
      <c r="I212" s="166"/>
      <c r="L212" s="163"/>
      <c r="M212" s="167"/>
      <c r="N212" s="168"/>
      <c r="O212" s="168"/>
      <c r="P212" s="168"/>
      <c r="Q212" s="168"/>
      <c r="R212" s="168"/>
      <c r="S212" s="168"/>
      <c r="T212" s="169"/>
      <c r="AT212" s="164" t="s">
        <v>153</v>
      </c>
      <c r="AU212" s="164" t="s">
        <v>91</v>
      </c>
      <c r="AV212" s="13" t="s">
        <v>89</v>
      </c>
      <c r="AW212" s="13" t="s">
        <v>36</v>
      </c>
      <c r="AX212" s="13" t="s">
        <v>81</v>
      </c>
      <c r="AY212" s="164" t="s">
        <v>140</v>
      </c>
    </row>
    <row r="213" spans="2:51" s="13" customFormat="1" ht="10.2">
      <c r="B213" s="163"/>
      <c r="D213" s="157" t="s">
        <v>153</v>
      </c>
      <c r="E213" s="164" t="s">
        <v>1</v>
      </c>
      <c r="F213" s="165" t="s">
        <v>385</v>
      </c>
      <c r="H213" s="164" t="s">
        <v>1</v>
      </c>
      <c r="I213" s="166"/>
      <c r="L213" s="163"/>
      <c r="M213" s="167"/>
      <c r="N213" s="168"/>
      <c r="O213" s="168"/>
      <c r="P213" s="168"/>
      <c r="Q213" s="168"/>
      <c r="R213" s="168"/>
      <c r="S213" s="168"/>
      <c r="T213" s="169"/>
      <c r="AT213" s="164" t="s">
        <v>153</v>
      </c>
      <c r="AU213" s="164" t="s">
        <v>91</v>
      </c>
      <c r="AV213" s="13" t="s">
        <v>89</v>
      </c>
      <c r="AW213" s="13" t="s">
        <v>36</v>
      </c>
      <c r="AX213" s="13" t="s">
        <v>81</v>
      </c>
      <c r="AY213" s="164" t="s">
        <v>140</v>
      </c>
    </row>
    <row r="214" spans="2:51" s="13" customFormat="1" ht="10.2">
      <c r="B214" s="163"/>
      <c r="D214" s="157" t="s">
        <v>153</v>
      </c>
      <c r="E214" s="164" t="s">
        <v>1</v>
      </c>
      <c r="F214" s="165" t="s">
        <v>254</v>
      </c>
      <c r="H214" s="164" t="s">
        <v>1</v>
      </c>
      <c r="I214" s="166"/>
      <c r="L214" s="163"/>
      <c r="M214" s="167"/>
      <c r="N214" s="168"/>
      <c r="O214" s="168"/>
      <c r="P214" s="168"/>
      <c r="Q214" s="168"/>
      <c r="R214" s="168"/>
      <c r="S214" s="168"/>
      <c r="T214" s="169"/>
      <c r="AT214" s="164" t="s">
        <v>153</v>
      </c>
      <c r="AU214" s="164" t="s">
        <v>91</v>
      </c>
      <c r="AV214" s="13" t="s">
        <v>89</v>
      </c>
      <c r="AW214" s="13" t="s">
        <v>36</v>
      </c>
      <c r="AX214" s="13" t="s">
        <v>81</v>
      </c>
      <c r="AY214" s="164" t="s">
        <v>140</v>
      </c>
    </row>
    <row r="215" spans="2:51" s="13" customFormat="1" ht="10.2">
      <c r="B215" s="163"/>
      <c r="D215" s="157" t="s">
        <v>153</v>
      </c>
      <c r="E215" s="164" t="s">
        <v>1</v>
      </c>
      <c r="F215" s="165" t="s">
        <v>386</v>
      </c>
      <c r="H215" s="164" t="s">
        <v>1</v>
      </c>
      <c r="I215" s="166"/>
      <c r="L215" s="163"/>
      <c r="M215" s="167"/>
      <c r="N215" s="168"/>
      <c r="O215" s="168"/>
      <c r="P215" s="168"/>
      <c r="Q215" s="168"/>
      <c r="R215" s="168"/>
      <c r="S215" s="168"/>
      <c r="T215" s="169"/>
      <c r="AT215" s="164" t="s">
        <v>153</v>
      </c>
      <c r="AU215" s="164" t="s">
        <v>91</v>
      </c>
      <c r="AV215" s="13" t="s">
        <v>89</v>
      </c>
      <c r="AW215" s="13" t="s">
        <v>36</v>
      </c>
      <c r="AX215" s="13" t="s">
        <v>81</v>
      </c>
      <c r="AY215" s="164" t="s">
        <v>140</v>
      </c>
    </row>
    <row r="216" spans="2:51" s="14" customFormat="1" ht="10.2">
      <c r="B216" s="170"/>
      <c r="D216" s="157" t="s">
        <v>153</v>
      </c>
      <c r="E216" s="171" t="s">
        <v>1</v>
      </c>
      <c r="F216" s="172" t="s">
        <v>407</v>
      </c>
      <c r="H216" s="173">
        <v>0.196</v>
      </c>
      <c r="I216" s="174"/>
      <c r="L216" s="170"/>
      <c r="M216" s="175"/>
      <c r="N216" s="176"/>
      <c r="O216" s="176"/>
      <c r="P216" s="176"/>
      <c r="Q216" s="176"/>
      <c r="R216" s="176"/>
      <c r="S216" s="176"/>
      <c r="T216" s="177"/>
      <c r="AT216" s="171" t="s">
        <v>153</v>
      </c>
      <c r="AU216" s="171" t="s">
        <v>91</v>
      </c>
      <c r="AV216" s="14" t="s">
        <v>91</v>
      </c>
      <c r="AW216" s="14" t="s">
        <v>36</v>
      </c>
      <c r="AX216" s="14" t="s">
        <v>81</v>
      </c>
      <c r="AY216" s="171" t="s">
        <v>140</v>
      </c>
    </row>
    <row r="217" spans="2:51" s="13" customFormat="1" ht="10.2">
      <c r="B217" s="163"/>
      <c r="D217" s="157" t="s">
        <v>153</v>
      </c>
      <c r="E217" s="164" t="s">
        <v>1</v>
      </c>
      <c r="F217" s="165" t="s">
        <v>391</v>
      </c>
      <c r="H217" s="164" t="s">
        <v>1</v>
      </c>
      <c r="I217" s="166"/>
      <c r="L217" s="163"/>
      <c r="M217" s="167"/>
      <c r="N217" s="168"/>
      <c r="O217" s="168"/>
      <c r="P217" s="168"/>
      <c r="Q217" s="168"/>
      <c r="R217" s="168"/>
      <c r="S217" s="168"/>
      <c r="T217" s="169"/>
      <c r="AT217" s="164" t="s">
        <v>153</v>
      </c>
      <c r="AU217" s="164" t="s">
        <v>91</v>
      </c>
      <c r="AV217" s="13" t="s">
        <v>89</v>
      </c>
      <c r="AW217" s="13" t="s">
        <v>36</v>
      </c>
      <c r="AX217" s="13" t="s">
        <v>81</v>
      </c>
      <c r="AY217" s="164" t="s">
        <v>140</v>
      </c>
    </row>
    <row r="218" spans="2:51" s="14" customFormat="1" ht="10.2">
      <c r="B218" s="170"/>
      <c r="D218" s="157" t="s">
        <v>153</v>
      </c>
      <c r="E218" s="171" t="s">
        <v>1</v>
      </c>
      <c r="F218" s="172" t="s">
        <v>408</v>
      </c>
      <c r="H218" s="173">
        <v>0.938</v>
      </c>
      <c r="I218" s="174"/>
      <c r="L218" s="170"/>
      <c r="M218" s="175"/>
      <c r="N218" s="176"/>
      <c r="O218" s="176"/>
      <c r="P218" s="176"/>
      <c r="Q218" s="176"/>
      <c r="R218" s="176"/>
      <c r="S218" s="176"/>
      <c r="T218" s="177"/>
      <c r="AT218" s="171" t="s">
        <v>153</v>
      </c>
      <c r="AU218" s="171" t="s">
        <v>91</v>
      </c>
      <c r="AV218" s="14" t="s">
        <v>91</v>
      </c>
      <c r="AW218" s="14" t="s">
        <v>36</v>
      </c>
      <c r="AX218" s="14" t="s">
        <v>81</v>
      </c>
      <c r="AY218" s="171" t="s">
        <v>140</v>
      </c>
    </row>
    <row r="219" spans="2:51" s="13" customFormat="1" ht="10.2">
      <c r="B219" s="163"/>
      <c r="D219" s="157" t="s">
        <v>153</v>
      </c>
      <c r="E219" s="164" t="s">
        <v>1</v>
      </c>
      <c r="F219" s="165" t="s">
        <v>393</v>
      </c>
      <c r="H219" s="164" t="s">
        <v>1</v>
      </c>
      <c r="I219" s="166"/>
      <c r="L219" s="163"/>
      <c r="M219" s="167"/>
      <c r="N219" s="168"/>
      <c r="O219" s="168"/>
      <c r="P219" s="168"/>
      <c r="Q219" s="168"/>
      <c r="R219" s="168"/>
      <c r="S219" s="168"/>
      <c r="T219" s="169"/>
      <c r="AT219" s="164" t="s">
        <v>153</v>
      </c>
      <c r="AU219" s="164" t="s">
        <v>91</v>
      </c>
      <c r="AV219" s="13" t="s">
        <v>89</v>
      </c>
      <c r="AW219" s="13" t="s">
        <v>36</v>
      </c>
      <c r="AX219" s="13" t="s">
        <v>81</v>
      </c>
      <c r="AY219" s="164" t="s">
        <v>140</v>
      </c>
    </row>
    <row r="220" spans="2:51" s="14" customFormat="1" ht="10.2">
      <c r="B220" s="170"/>
      <c r="D220" s="157" t="s">
        <v>153</v>
      </c>
      <c r="E220" s="171" t="s">
        <v>1</v>
      </c>
      <c r="F220" s="172" t="s">
        <v>409</v>
      </c>
      <c r="H220" s="173">
        <v>0.216</v>
      </c>
      <c r="I220" s="174"/>
      <c r="L220" s="170"/>
      <c r="M220" s="175"/>
      <c r="N220" s="176"/>
      <c r="O220" s="176"/>
      <c r="P220" s="176"/>
      <c r="Q220" s="176"/>
      <c r="R220" s="176"/>
      <c r="S220" s="176"/>
      <c r="T220" s="177"/>
      <c r="AT220" s="171" t="s">
        <v>153</v>
      </c>
      <c r="AU220" s="171" t="s">
        <v>91</v>
      </c>
      <c r="AV220" s="14" t="s">
        <v>91</v>
      </c>
      <c r="AW220" s="14" t="s">
        <v>36</v>
      </c>
      <c r="AX220" s="14" t="s">
        <v>81</v>
      </c>
      <c r="AY220" s="171" t="s">
        <v>140</v>
      </c>
    </row>
    <row r="221" spans="2:51" s="13" customFormat="1" ht="10.2">
      <c r="B221" s="163"/>
      <c r="D221" s="157" t="s">
        <v>153</v>
      </c>
      <c r="E221" s="164" t="s">
        <v>1</v>
      </c>
      <c r="F221" s="165" t="s">
        <v>410</v>
      </c>
      <c r="H221" s="164" t="s">
        <v>1</v>
      </c>
      <c r="I221" s="166"/>
      <c r="L221" s="163"/>
      <c r="M221" s="167"/>
      <c r="N221" s="168"/>
      <c r="O221" s="168"/>
      <c r="P221" s="168"/>
      <c r="Q221" s="168"/>
      <c r="R221" s="168"/>
      <c r="S221" s="168"/>
      <c r="T221" s="169"/>
      <c r="AT221" s="164" t="s">
        <v>153</v>
      </c>
      <c r="AU221" s="164" t="s">
        <v>91</v>
      </c>
      <c r="AV221" s="13" t="s">
        <v>89</v>
      </c>
      <c r="AW221" s="13" t="s">
        <v>36</v>
      </c>
      <c r="AX221" s="13" t="s">
        <v>81</v>
      </c>
      <c r="AY221" s="164" t="s">
        <v>140</v>
      </c>
    </row>
    <row r="222" spans="2:51" s="14" customFormat="1" ht="10.2">
      <c r="B222" s="170"/>
      <c r="D222" s="157" t="s">
        <v>153</v>
      </c>
      <c r="E222" s="171" t="s">
        <v>1</v>
      </c>
      <c r="F222" s="172" t="s">
        <v>411</v>
      </c>
      <c r="H222" s="173">
        <v>0.34</v>
      </c>
      <c r="I222" s="174"/>
      <c r="L222" s="170"/>
      <c r="M222" s="175"/>
      <c r="N222" s="176"/>
      <c r="O222" s="176"/>
      <c r="P222" s="176"/>
      <c r="Q222" s="176"/>
      <c r="R222" s="176"/>
      <c r="S222" s="176"/>
      <c r="T222" s="177"/>
      <c r="AT222" s="171" t="s">
        <v>153</v>
      </c>
      <c r="AU222" s="171" t="s">
        <v>91</v>
      </c>
      <c r="AV222" s="14" t="s">
        <v>91</v>
      </c>
      <c r="AW222" s="14" t="s">
        <v>36</v>
      </c>
      <c r="AX222" s="14" t="s">
        <v>81</v>
      </c>
      <c r="AY222" s="171" t="s">
        <v>140</v>
      </c>
    </row>
    <row r="223" spans="2:51" s="13" customFormat="1" ht="10.2">
      <c r="B223" s="163"/>
      <c r="D223" s="157" t="s">
        <v>153</v>
      </c>
      <c r="E223" s="164" t="s">
        <v>1</v>
      </c>
      <c r="F223" s="165" t="s">
        <v>412</v>
      </c>
      <c r="H223" s="164" t="s">
        <v>1</v>
      </c>
      <c r="I223" s="166"/>
      <c r="L223" s="163"/>
      <c r="M223" s="167"/>
      <c r="N223" s="168"/>
      <c r="O223" s="168"/>
      <c r="P223" s="168"/>
      <c r="Q223" s="168"/>
      <c r="R223" s="168"/>
      <c r="S223" s="168"/>
      <c r="T223" s="169"/>
      <c r="AT223" s="164" t="s">
        <v>153</v>
      </c>
      <c r="AU223" s="164" t="s">
        <v>91</v>
      </c>
      <c r="AV223" s="13" t="s">
        <v>89</v>
      </c>
      <c r="AW223" s="13" t="s">
        <v>36</v>
      </c>
      <c r="AX223" s="13" t="s">
        <v>81</v>
      </c>
      <c r="AY223" s="164" t="s">
        <v>140</v>
      </c>
    </row>
    <row r="224" spans="2:51" s="14" customFormat="1" ht="10.2">
      <c r="B224" s="170"/>
      <c r="D224" s="157" t="s">
        <v>153</v>
      </c>
      <c r="E224" s="171" t="s">
        <v>1</v>
      </c>
      <c r="F224" s="172" t="s">
        <v>413</v>
      </c>
      <c r="H224" s="173">
        <v>0.133</v>
      </c>
      <c r="I224" s="174"/>
      <c r="L224" s="170"/>
      <c r="M224" s="175"/>
      <c r="N224" s="176"/>
      <c r="O224" s="176"/>
      <c r="P224" s="176"/>
      <c r="Q224" s="176"/>
      <c r="R224" s="176"/>
      <c r="S224" s="176"/>
      <c r="T224" s="177"/>
      <c r="AT224" s="171" t="s">
        <v>153</v>
      </c>
      <c r="AU224" s="171" t="s">
        <v>91</v>
      </c>
      <c r="AV224" s="14" t="s">
        <v>91</v>
      </c>
      <c r="AW224" s="14" t="s">
        <v>36</v>
      </c>
      <c r="AX224" s="14" t="s">
        <v>81</v>
      </c>
      <c r="AY224" s="171" t="s">
        <v>140</v>
      </c>
    </row>
    <row r="225" spans="2:51" s="15" customFormat="1" ht="10.2">
      <c r="B225" s="178"/>
      <c r="D225" s="157" t="s">
        <v>153</v>
      </c>
      <c r="E225" s="179" t="s">
        <v>1</v>
      </c>
      <c r="F225" s="180" t="s">
        <v>156</v>
      </c>
      <c r="H225" s="181">
        <v>1.823</v>
      </c>
      <c r="I225" s="182"/>
      <c r="L225" s="178"/>
      <c r="M225" s="183"/>
      <c r="N225" s="184"/>
      <c r="O225" s="184"/>
      <c r="P225" s="184"/>
      <c r="Q225" s="184"/>
      <c r="R225" s="184"/>
      <c r="S225" s="184"/>
      <c r="T225" s="185"/>
      <c r="AT225" s="179" t="s">
        <v>153</v>
      </c>
      <c r="AU225" s="179" t="s">
        <v>91</v>
      </c>
      <c r="AV225" s="15" t="s">
        <v>147</v>
      </c>
      <c r="AW225" s="15" t="s">
        <v>36</v>
      </c>
      <c r="AX225" s="15" t="s">
        <v>89</v>
      </c>
      <c r="AY225" s="179" t="s">
        <v>140</v>
      </c>
    </row>
    <row r="226" spans="1:65" s="2" customFormat="1" ht="24.15" customHeight="1">
      <c r="A226" s="32"/>
      <c r="B226" s="143"/>
      <c r="C226" s="144" t="s">
        <v>216</v>
      </c>
      <c r="D226" s="144" t="s">
        <v>142</v>
      </c>
      <c r="E226" s="145" t="s">
        <v>414</v>
      </c>
      <c r="F226" s="146" t="s">
        <v>415</v>
      </c>
      <c r="G226" s="147" t="s">
        <v>145</v>
      </c>
      <c r="H226" s="148">
        <v>3.643</v>
      </c>
      <c r="I226" s="149"/>
      <c r="J226" s="150">
        <f>ROUND(I226*H226,2)</f>
        <v>0</v>
      </c>
      <c r="K226" s="146" t="s">
        <v>146</v>
      </c>
      <c r="L226" s="33"/>
      <c r="M226" s="151" t="s">
        <v>1</v>
      </c>
      <c r="N226" s="152" t="s">
        <v>46</v>
      </c>
      <c r="O226" s="58"/>
      <c r="P226" s="153">
        <f>O226*H226</f>
        <v>0</v>
      </c>
      <c r="Q226" s="153">
        <v>2.43408</v>
      </c>
      <c r="R226" s="153">
        <f>Q226*H226</f>
        <v>8.867353439999999</v>
      </c>
      <c r="S226" s="153">
        <v>0</v>
      </c>
      <c r="T226" s="154">
        <f>S226*H226</f>
        <v>0</v>
      </c>
      <c r="U226" s="32"/>
      <c r="V226" s="32"/>
      <c r="W226" s="32"/>
      <c r="X226" s="32"/>
      <c r="Y226" s="32"/>
      <c r="Z226" s="32"/>
      <c r="AA226" s="32"/>
      <c r="AB226" s="32"/>
      <c r="AC226" s="32"/>
      <c r="AD226" s="32"/>
      <c r="AE226" s="32"/>
      <c r="AR226" s="155" t="s">
        <v>147</v>
      </c>
      <c r="AT226" s="155" t="s">
        <v>142</v>
      </c>
      <c r="AU226" s="155" t="s">
        <v>91</v>
      </c>
      <c r="AY226" s="17" t="s">
        <v>140</v>
      </c>
      <c r="BE226" s="156">
        <f>IF(N226="základní",J226,0)</f>
        <v>0</v>
      </c>
      <c r="BF226" s="156">
        <f>IF(N226="snížená",J226,0)</f>
        <v>0</v>
      </c>
      <c r="BG226" s="156">
        <f>IF(N226="zákl. přenesená",J226,0)</f>
        <v>0</v>
      </c>
      <c r="BH226" s="156">
        <f>IF(N226="sníž. přenesená",J226,0)</f>
        <v>0</v>
      </c>
      <c r="BI226" s="156">
        <f>IF(N226="nulová",J226,0)</f>
        <v>0</v>
      </c>
      <c r="BJ226" s="17" t="s">
        <v>89</v>
      </c>
      <c r="BK226" s="156">
        <f>ROUND(I226*H226,2)</f>
        <v>0</v>
      </c>
      <c r="BL226" s="17" t="s">
        <v>147</v>
      </c>
      <c r="BM226" s="155" t="s">
        <v>416</v>
      </c>
    </row>
    <row r="227" spans="1:47" s="2" customFormat="1" ht="28.8">
      <c r="A227" s="32"/>
      <c r="B227" s="33"/>
      <c r="C227" s="32"/>
      <c r="D227" s="157" t="s">
        <v>149</v>
      </c>
      <c r="E227" s="32"/>
      <c r="F227" s="158" t="s">
        <v>417</v>
      </c>
      <c r="G227" s="32"/>
      <c r="H227" s="32"/>
      <c r="I227" s="159"/>
      <c r="J227" s="32"/>
      <c r="K227" s="32"/>
      <c r="L227" s="33"/>
      <c r="M227" s="160"/>
      <c r="N227" s="161"/>
      <c r="O227" s="58"/>
      <c r="P227" s="58"/>
      <c r="Q227" s="58"/>
      <c r="R227" s="58"/>
      <c r="S227" s="58"/>
      <c r="T227" s="59"/>
      <c r="U227" s="32"/>
      <c r="V227" s="32"/>
      <c r="W227" s="32"/>
      <c r="X227" s="32"/>
      <c r="Y227" s="32"/>
      <c r="Z227" s="32"/>
      <c r="AA227" s="32"/>
      <c r="AB227" s="32"/>
      <c r="AC227" s="32"/>
      <c r="AD227" s="32"/>
      <c r="AE227" s="32"/>
      <c r="AT227" s="17" t="s">
        <v>149</v>
      </c>
      <c r="AU227" s="17" t="s">
        <v>91</v>
      </c>
    </row>
    <row r="228" spans="1:47" s="2" customFormat="1" ht="96">
      <c r="A228" s="32"/>
      <c r="B228" s="33"/>
      <c r="C228" s="32"/>
      <c r="D228" s="157" t="s">
        <v>151</v>
      </c>
      <c r="E228" s="32"/>
      <c r="F228" s="162" t="s">
        <v>418</v>
      </c>
      <c r="G228" s="32"/>
      <c r="H228" s="32"/>
      <c r="I228" s="159"/>
      <c r="J228" s="32"/>
      <c r="K228" s="32"/>
      <c r="L228" s="33"/>
      <c r="M228" s="160"/>
      <c r="N228" s="161"/>
      <c r="O228" s="58"/>
      <c r="P228" s="58"/>
      <c r="Q228" s="58"/>
      <c r="R228" s="58"/>
      <c r="S228" s="58"/>
      <c r="T228" s="59"/>
      <c r="U228" s="32"/>
      <c r="V228" s="32"/>
      <c r="W228" s="32"/>
      <c r="X228" s="32"/>
      <c r="Y228" s="32"/>
      <c r="Z228" s="32"/>
      <c r="AA228" s="32"/>
      <c r="AB228" s="32"/>
      <c r="AC228" s="32"/>
      <c r="AD228" s="32"/>
      <c r="AE228" s="32"/>
      <c r="AT228" s="17" t="s">
        <v>151</v>
      </c>
      <c r="AU228" s="17" t="s">
        <v>91</v>
      </c>
    </row>
    <row r="229" spans="2:51" s="13" customFormat="1" ht="10.2">
      <c r="B229" s="163"/>
      <c r="D229" s="157" t="s">
        <v>153</v>
      </c>
      <c r="E229" s="164" t="s">
        <v>1</v>
      </c>
      <c r="F229" s="165" t="s">
        <v>350</v>
      </c>
      <c r="H229" s="164" t="s">
        <v>1</v>
      </c>
      <c r="I229" s="166"/>
      <c r="L229" s="163"/>
      <c r="M229" s="167"/>
      <c r="N229" s="168"/>
      <c r="O229" s="168"/>
      <c r="P229" s="168"/>
      <c r="Q229" s="168"/>
      <c r="R229" s="168"/>
      <c r="S229" s="168"/>
      <c r="T229" s="169"/>
      <c r="AT229" s="164" t="s">
        <v>153</v>
      </c>
      <c r="AU229" s="164" t="s">
        <v>91</v>
      </c>
      <c r="AV229" s="13" t="s">
        <v>89</v>
      </c>
      <c r="AW229" s="13" t="s">
        <v>36</v>
      </c>
      <c r="AX229" s="13" t="s">
        <v>81</v>
      </c>
      <c r="AY229" s="164" t="s">
        <v>140</v>
      </c>
    </row>
    <row r="230" spans="2:51" s="13" customFormat="1" ht="10.2">
      <c r="B230" s="163"/>
      <c r="D230" s="157" t="s">
        <v>153</v>
      </c>
      <c r="E230" s="164" t="s">
        <v>1</v>
      </c>
      <c r="F230" s="165" t="s">
        <v>385</v>
      </c>
      <c r="H230" s="164" t="s">
        <v>1</v>
      </c>
      <c r="I230" s="166"/>
      <c r="L230" s="163"/>
      <c r="M230" s="167"/>
      <c r="N230" s="168"/>
      <c r="O230" s="168"/>
      <c r="P230" s="168"/>
      <c r="Q230" s="168"/>
      <c r="R230" s="168"/>
      <c r="S230" s="168"/>
      <c r="T230" s="169"/>
      <c r="AT230" s="164" t="s">
        <v>153</v>
      </c>
      <c r="AU230" s="164" t="s">
        <v>91</v>
      </c>
      <c r="AV230" s="13" t="s">
        <v>89</v>
      </c>
      <c r="AW230" s="13" t="s">
        <v>36</v>
      </c>
      <c r="AX230" s="13" t="s">
        <v>81</v>
      </c>
      <c r="AY230" s="164" t="s">
        <v>140</v>
      </c>
    </row>
    <row r="231" spans="2:51" s="13" customFormat="1" ht="10.2">
      <c r="B231" s="163"/>
      <c r="D231" s="157" t="s">
        <v>153</v>
      </c>
      <c r="E231" s="164" t="s">
        <v>1</v>
      </c>
      <c r="F231" s="165" t="s">
        <v>419</v>
      </c>
      <c r="H231" s="164" t="s">
        <v>1</v>
      </c>
      <c r="I231" s="166"/>
      <c r="L231" s="163"/>
      <c r="M231" s="167"/>
      <c r="N231" s="168"/>
      <c r="O231" s="168"/>
      <c r="P231" s="168"/>
      <c r="Q231" s="168"/>
      <c r="R231" s="168"/>
      <c r="S231" s="168"/>
      <c r="T231" s="169"/>
      <c r="AT231" s="164" t="s">
        <v>153</v>
      </c>
      <c r="AU231" s="164" t="s">
        <v>91</v>
      </c>
      <c r="AV231" s="13" t="s">
        <v>89</v>
      </c>
      <c r="AW231" s="13" t="s">
        <v>36</v>
      </c>
      <c r="AX231" s="13" t="s">
        <v>81</v>
      </c>
      <c r="AY231" s="164" t="s">
        <v>140</v>
      </c>
    </row>
    <row r="232" spans="2:51" s="14" customFormat="1" ht="10.2">
      <c r="B232" s="170"/>
      <c r="D232" s="157" t="s">
        <v>153</v>
      </c>
      <c r="E232" s="171" t="s">
        <v>1</v>
      </c>
      <c r="F232" s="172" t="s">
        <v>420</v>
      </c>
      <c r="H232" s="173">
        <v>3.643</v>
      </c>
      <c r="I232" s="174"/>
      <c r="L232" s="170"/>
      <c r="M232" s="175"/>
      <c r="N232" s="176"/>
      <c r="O232" s="176"/>
      <c r="P232" s="176"/>
      <c r="Q232" s="176"/>
      <c r="R232" s="176"/>
      <c r="S232" s="176"/>
      <c r="T232" s="177"/>
      <c r="AT232" s="171" t="s">
        <v>153</v>
      </c>
      <c r="AU232" s="171" t="s">
        <v>91</v>
      </c>
      <c r="AV232" s="14" t="s">
        <v>91</v>
      </c>
      <c r="AW232" s="14" t="s">
        <v>36</v>
      </c>
      <c r="AX232" s="14" t="s">
        <v>81</v>
      </c>
      <c r="AY232" s="171" t="s">
        <v>140</v>
      </c>
    </row>
    <row r="233" spans="2:51" s="15" customFormat="1" ht="10.2">
      <c r="B233" s="178"/>
      <c r="D233" s="157" t="s">
        <v>153</v>
      </c>
      <c r="E233" s="179" t="s">
        <v>1</v>
      </c>
      <c r="F233" s="180" t="s">
        <v>156</v>
      </c>
      <c r="H233" s="181">
        <v>3.643</v>
      </c>
      <c r="I233" s="182"/>
      <c r="L233" s="178"/>
      <c r="M233" s="183"/>
      <c r="N233" s="184"/>
      <c r="O233" s="184"/>
      <c r="P233" s="184"/>
      <c r="Q233" s="184"/>
      <c r="R233" s="184"/>
      <c r="S233" s="184"/>
      <c r="T233" s="185"/>
      <c r="AT233" s="179" t="s">
        <v>153</v>
      </c>
      <c r="AU233" s="179" t="s">
        <v>91</v>
      </c>
      <c r="AV233" s="15" t="s">
        <v>147</v>
      </c>
      <c r="AW233" s="15" t="s">
        <v>36</v>
      </c>
      <c r="AX233" s="15" t="s">
        <v>89</v>
      </c>
      <c r="AY233" s="179" t="s">
        <v>140</v>
      </c>
    </row>
    <row r="234" spans="1:65" s="2" customFormat="1" ht="24.15" customHeight="1">
      <c r="A234" s="32"/>
      <c r="B234" s="143"/>
      <c r="C234" s="144" t="s">
        <v>221</v>
      </c>
      <c r="D234" s="144" t="s">
        <v>142</v>
      </c>
      <c r="E234" s="145" t="s">
        <v>421</v>
      </c>
      <c r="F234" s="146" t="s">
        <v>422</v>
      </c>
      <c r="G234" s="147" t="s">
        <v>210</v>
      </c>
      <c r="H234" s="148">
        <v>10.5</v>
      </c>
      <c r="I234" s="149"/>
      <c r="J234" s="150">
        <f>ROUND(I234*H234,2)</f>
        <v>0</v>
      </c>
      <c r="K234" s="146" t="s">
        <v>146</v>
      </c>
      <c r="L234" s="33"/>
      <c r="M234" s="151" t="s">
        <v>1</v>
      </c>
      <c r="N234" s="152" t="s">
        <v>46</v>
      </c>
      <c r="O234" s="58"/>
      <c r="P234" s="153">
        <f>O234*H234</f>
        <v>0</v>
      </c>
      <c r="Q234" s="153">
        <v>0</v>
      </c>
      <c r="R234" s="153">
        <f>Q234*H234</f>
        <v>0</v>
      </c>
      <c r="S234" s="153">
        <v>0</v>
      </c>
      <c r="T234" s="154">
        <f>S234*H234</f>
        <v>0</v>
      </c>
      <c r="U234" s="32"/>
      <c r="V234" s="32"/>
      <c r="W234" s="32"/>
      <c r="X234" s="32"/>
      <c r="Y234" s="32"/>
      <c r="Z234" s="32"/>
      <c r="AA234" s="32"/>
      <c r="AB234" s="32"/>
      <c r="AC234" s="32"/>
      <c r="AD234" s="32"/>
      <c r="AE234" s="32"/>
      <c r="AR234" s="155" t="s">
        <v>147</v>
      </c>
      <c r="AT234" s="155" t="s">
        <v>142</v>
      </c>
      <c r="AU234" s="155" t="s">
        <v>91</v>
      </c>
      <c r="AY234" s="17" t="s">
        <v>140</v>
      </c>
      <c r="BE234" s="156">
        <f>IF(N234="základní",J234,0)</f>
        <v>0</v>
      </c>
      <c r="BF234" s="156">
        <f>IF(N234="snížená",J234,0)</f>
        <v>0</v>
      </c>
      <c r="BG234" s="156">
        <f>IF(N234="zákl. přenesená",J234,0)</f>
        <v>0</v>
      </c>
      <c r="BH234" s="156">
        <f>IF(N234="sníž. přenesená",J234,0)</f>
        <v>0</v>
      </c>
      <c r="BI234" s="156">
        <f>IF(N234="nulová",J234,0)</f>
        <v>0</v>
      </c>
      <c r="BJ234" s="17" t="s">
        <v>89</v>
      </c>
      <c r="BK234" s="156">
        <f>ROUND(I234*H234,2)</f>
        <v>0</v>
      </c>
      <c r="BL234" s="17" t="s">
        <v>147</v>
      </c>
      <c r="BM234" s="155" t="s">
        <v>423</v>
      </c>
    </row>
    <row r="235" spans="1:47" s="2" customFormat="1" ht="28.8">
      <c r="A235" s="32"/>
      <c r="B235" s="33"/>
      <c r="C235" s="32"/>
      <c r="D235" s="157" t="s">
        <v>149</v>
      </c>
      <c r="E235" s="32"/>
      <c r="F235" s="158" t="s">
        <v>424</v>
      </c>
      <c r="G235" s="32"/>
      <c r="H235" s="32"/>
      <c r="I235" s="159"/>
      <c r="J235" s="32"/>
      <c r="K235" s="32"/>
      <c r="L235" s="33"/>
      <c r="M235" s="160"/>
      <c r="N235" s="161"/>
      <c r="O235" s="58"/>
      <c r="P235" s="58"/>
      <c r="Q235" s="58"/>
      <c r="R235" s="58"/>
      <c r="S235" s="58"/>
      <c r="T235" s="59"/>
      <c r="U235" s="32"/>
      <c r="V235" s="32"/>
      <c r="W235" s="32"/>
      <c r="X235" s="32"/>
      <c r="Y235" s="32"/>
      <c r="Z235" s="32"/>
      <c r="AA235" s="32"/>
      <c r="AB235" s="32"/>
      <c r="AC235" s="32"/>
      <c r="AD235" s="32"/>
      <c r="AE235" s="32"/>
      <c r="AT235" s="17" t="s">
        <v>149</v>
      </c>
      <c r="AU235" s="17" t="s">
        <v>91</v>
      </c>
    </row>
    <row r="236" spans="1:47" s="2" customFormat="1" ht="96">
      <c r="A236" s="32"/>
      <c r="B236" s="33"/>
      <c r="C236" s="32"/>
      <c r="D236" s="157" t="s">
        <v>151</v>
      </c>
      <c r="E236" s="32"/>
      <c r="F236" s="162" t="s">
        <v>418</v>
      </c>
      <c r="G236" s="32"/>
      <c r="H236" s="32"/>
      <c r="I236" s="159"/>
      <c r="J236" s="32"/>
      <c r="K236" s="32"/>
      <c r="L236" s="33"/>
      <c r="M236" s="160"/>
      <c r="N236" s="161"/>
      <c r="O236" s="58"/>
      <c r="P236" s="58"/>
      <c r="Q236" s="58"/>
      <c r="R236" s="58"/>
      <c r="S236" s="58"/>
      <c r="T236" s="59"/>
      <c r="U236" s="32"/>
      <c r="V236" s="32"/>
      <c r="W236" s="32"/>
      <c r="X236" s="32"/>
      <c r="Y236" s="32"/>
      <c r="Z236" s="32"/>
      <c r="AA236" s="32"/>
      <c r="AB236" s="32"/>
      <c r="AC236" s="32"/>
      <c r="AD236" s="32"/>
      <c r="AE236" s="32"/>
      <c r="AT236" s="17" t="s">
        <v>151</v>
      </c>
      <c r="AU236" s="17" t="s">
        <v>91</v>
      </c>
    </row>
    <row r="237" spans="2:51" s="13" customFormat="1" ht="10.2">
      <c r="B237" s="163"/>
      <c r="D237" s="157" t="s">
        <v>153</v>
      </c>
      <c r="E237" s="164" t="s">
        <v>1</v>
      </c>
      <c r="F237" s="165" t="s">
        <v>350</v>
      </c>
      <c r="H237" s="164" t="s">
        <v>1</v>
      </c>
      <c r="I237" s="166"/>
      <c r="L237" s="163"/>
      <c r="M237" s="167"/>
      <c r="N237" s="168"/>
      <c r="O237" s="168"/>
      <c r="P237" s="168"/>
      <c r="Q237" s="168"/>
      <c r="R237" s="168"/>
      <c r="S237" s="168"/>
      <c r="T237" s="169"/>
      <c r="AT237" s="164" t="s">
        <v>153</v>
      </c>
      <c r="AU237" s="164" t="s">
        <v>91</v>
      </c>
      <c r="AV237" s="13" t="s">
        <v>89</v>
      </c>
      <c r="AW237" s="13" t="s">
        <v>36</v>
      </c>
      <c r="AX237" s="13" t="s">
        <v>81</v>
      </c>
      <c r="AY237" s="164" t="s">
        <v>140</v>
      </c>
    </row>
    <row r="238" spans="2:51" s="13" customFormat="1" ht="10.2">
      <c r="B238" s="163"/>
      <c r="D238" s="157" t="s">
        <v>153</v>
      </c>
      <c r="E238" s="164" t="s">
        <v>1</v>
      </c>
      <c r="F238" s="165" t="s">
        <v>385</v>
      </c>
      <c r="H238" s="164" t="s">
        <v>1</v>
      </c>
      <c r="I238" s="166"/>
      <c r="L238" s="163"/>
      <c r="M238" s="167"/>
      <c r="N238" s="168"/>
      <c r="O238" s="168"/>
      <c r="P238" s="168"/>
      <c r="Q238" s="168"/>
      <c r="R238" s="168"/>
      <c r="S238" s="168"/>
      <c r="T238" s="169"/>
      <c r="AT238" s="164" t="s">
        <v>153</v>
      </c>
      <c r="AU238" s="164" t="s">
        <v>91</v>
      </c>
      <c r="AV238" s="13" t="s">
        <v>89</v>
      </c>
      <c r="AW238" s="13" t="s">
        <v>36</v>
      </c>
      <c r="AX238" s="13" t="s">
        <v>81</v>
      </c>
      <c r="AY238" s="164" t="s">
        <v>140</v>
      </c>
    </row>
    <row r="239" spans="2:51" s="13" customFormat="1" ht="10.2">
      <c r="B239" s="163"/>
      <c r="D239" s="157" t="s">
        <v>153</v>
      </c>
      <c r="E239" s="164" t="s">
        <v>1</v>
      </c>
      <c r="F239" s="165" t="s">
        <v>419</v>
      </c>
      <c r="H239" s="164" t="s">
        <v>1</v>
      </c>
      <c r="I239" s="166"/>
      <c r="L239" s="163"/>
      <c r="M239" s="167"/>
      <c r="N239" s="168"/>
      <c r="O239" s="168"/>
      <c r="P239" s="168"/>
      <c r="Q239" s="168"/>
      <c r="R239" s="168"/>
      <c r="S239" s="168"/>
      <c r="T239" s="169"/>
      <c r="AT239" s="164" t="s">
        <v>153</v>
      </c>
      <c r="AU239" s="164" t="s">
        <v>91</v>
      </c>
      <c r="AV239" s="13" t="s">
        <v>89</v>
      </c>
      <c r="AW239" s="13" t="s">
        <v>36</v>
      </c>
      <c r="AX239" s="13" t="s">
        <v>81</v>
      </c>
      <c r="AY239" s="164" t="s">
        <v>140</v>
      </c>
    </row>
    <row r="240" spans="2:51" s="14" customFormat="1" ht="10.2">
      <c r="B240" s="170"/>
      <c r="D240" s="157" t="s">
        <v>153</v>
      </c>
      <c r="E240" s="171" t="s">
        <v>1</v>
      </c>
      <c r="F240" s="172" t="s">
        <v>425</v>
      </c>
      <c r="H240" s="173">
        <v>10.5</v>
      </c>
      <c r="I240" s="174"/>
      <c r="L240" s="170"/>
      <c r="M240" s="175"/>
      <c r="N240" s="176"/>
      <c r="O240" s="176"/>
      <c r="P240" s="176"/>
      <c r="Q240" s="176"/>
      <c r="R240" s="176"/>
      <c r="S240" s="176"/>
      <c r="T240" s="177"/>
      <c r="AT240" s="171" t="s">
        <v>153</v>
      </c>
      <c r="AU240" s="171" t="s">
        <v>91</v>
      </c>
      <c r="AV240" s="14" t="s">
        <v>91</v>
      </c>
      <c r="AW240" s="14" t="s">
        <v>36</v>
      </c>
      <c r="AX240" s="14" t="s">
        <v>81</v>
      </c>
      <c r="AY240" s="171" t="s">
        <v>140</v>
      </c>
    </row>
    <row r="241" spans="2:51" s="15" customFormat="1" ht="10.2">
      <c r="B241" s="178"/>
      <c r="D241" s="157" t="s">
        <v>153</v>
      </c>
      <c r="E241" s="179" t="s">
        <v>1</v>
      </c>
      <c r="F241" s="180" t="s">
        <v>156</v>
      </c>
      <c r="H241" s="181">
        <v>10.5</v>
      </c>
      <c r="I241" s="182"/>
      <c r="L241" s="178"/>
      <c r="M241" s="183"/>
      <c r="N241" s="184"/>
      <c r="O241" s="184"/>
      <c r="P241" s="184"/>
      <c r="Q241" s="184"/>
      <c r="R241" s="184"/>
      <c r="S241" s="184"/>
      <c r="T241" s="185"/>
      <c r="AT241" s="179" t="s">
        <v>153</v>
      </c>
      <c r="AU241" s="179" t="s">
        <v>91</v>
      </c>
      <c r="AV241" s="15" t="s">
        <v>147</v>
      </c>
      <c r="AW241" s="15" t="s">
        <v>36</v>
      </c>
      <c r="AX241" s="15" t="s">
        <v>89</v>
      </c>
      <c r="AY241" s="179" t="s">
        <v>140</v>
      </c>
    </row>
    <row r="242" spans="2:63" s="12" customFormat="1" ht="22.8" customHeight="1">
      <c r="B242" s="130"/>
      <c r="D242" s="131" t="s">
        <v>80</v>
      </c>
      <c r="E242" s="141" t="s">
        <v>207</v>
      </c>
      <c r="F242" s="141" t="s">
        <v>426</v>
      </c>
      <c r="I242" s="133"/>
      <c r="J242" s="142">
        <f>BK242</f>
        <v>0</v>
      </c>
      <c r="L242" s="130"/>
      <c r="M242" s="135"/>
      <c r="N242" s="136"/>
      <c r="O242" s="136"/>
      <c r="P242" s="137">
        <f>SUM(P243:P286)</f>
        <v>0</v>
      </c>
      <c r="Q242" s="136"/>
      <c r="R242" s="137">
        <f>SUM(R243:R286)</f>
        <v>0.7211901000000001</v>
      </c>
      <c r="S242" s="136"/>
      <c r="T242" s="138">
        <f>SUM(T243:T286)</f>
        <v>0</v>
      </c>
      <c r="AR242" s="131" t="s">
        <v>89</v>
      </c>
      <c r="AT242" s="139" t="s">
        <v>80</v>
      </c>
      <c r="AU242" s="139" t="s">
        <v>89</v>
      </c>
      <c r="AY242" s="131" t="s">
        <v>140</v>
      </c>
      <c r="BK242" s="140">
        <f>SUM(BK243:BK286)</f>
        <v>0</v>
      </c>
    </row>
    <row r="243" spans="1:65" s="2" customFormat="1" ht="24.15" customHeight="1">
      <c r="A243" s="32"/>
      <c r="B243" s="143"/>
      <c r="C243" s="144" t="s">
        <v>230</v>
      </c>
      <c r="D243" s="144" t="s">
        <v>142</v>
      </c>
      <c r="E243" s="145" t="s">
        <v>427</v>
      </c>
      <c r="F243" s="146" t="s">
        <v>428</v>
      </c>
      <c r="G243" s="147" t="s">
        <v>291</v>
      </c>
      <c r="H243" s="148">
        <v>9.45</v>
      </c>
      <c r="I243" s="149"/>
      <c r="J243" s="150">
        <f>ROUND(I243*H243,2)</f>
        <v>0</v>
      </c>
      <c r="K243" s="146" t="s">
        <v>159</v>
      </c>
      <c r="L243" s="33"/>
      <c r="M243" s="151" t="s">
        <v>1</v>
      </c>
      <c r="N243" s="152" t="s">
        <v>46</v>
      </c>
      <c r="O243" s="58"/>
      <c r="P243" s="153">
        <f>O243*H243</f>
        <v>0</v>
      </c>
      <c r="Q243" s="153">
        <v>1.8E-05</v>
      </c>
      <c r="R243" s="153">
        <f>Q243*H243</f>
        <v>0.0001701</v>
      </c>
      <c r="S243" s="153">
        <v>0</v>
      </c>
      <c r="T243" s="154">
        <f>S243*H243</f>
        <v>0</v>
      </c>
      <c r="U243" s="32"/>
      <c r="V243" s="32"/>
      <c r="W243" s="32"/>
      <c r="X243" s="32"/>
      <c r="Y243" s="32"/>
      <c r="Z243" s="32"/>
      <c r="AA243" s="32"/>
      <c r="AB243" s="32"/>
      <c r="AC243" s="32"/>
      <c r="AD243" s="32"/>
      <c r="AE243" s="32"/>
      <c r="AR243" s="155" t="s">
        <v>147</v>
      </c>
      <c r="AT243" s="155" t="s">
        <v>142</v>
      </c>
      <c r="AU243" s="155" t="s">
        <v>91</v>
      </c>
      <c r="AY243" s="17" t="s">
        <v>140</v>
      </c>
      <c r="BE243" s="156">
        <f>IF(N243="základní",J243,0)</f>
        <v>0</v>
      </c>
      <c r="BF243" s="156">
        <f>IF(N243="snížená",J243,0)</f>
        <v>0</v>
      </c>
      <c r="BG243" s="156">
        <f>IF(N243="zákl. přenesená",J243,0)</f>
        <v>0</v>
      </c>
      <c r="BH243" s="156">
        <f>IF(N243="sníž. přenesená",J243,0)</f>
        <v>0</v>
      </c>
      <c r="BI243" s="156">
        <f>IF(N243="nulová",J243,0)</f>
        <v>0</v>
      </c>
      <c r="BJ243" s="17" t="s">
        <v>89</v>
      </c>
      <c r="BK243" s="156">
        <f>ROUND(I243*H243,2)</f>
        <v>0</v>
      </c>
      <c r="BL243" s="17" t="s">
        <v>147</v>
      </c>
      <c r="BM243" s="155" t="s">
        <v>429</v>
      </c>
    </row>
    <row r="244" spans="1:47" s="2" customFormat="1" ht="28.8">
      <c r="A244" s="32"/>
      <c r="B244" s="33"/>
      <c r="C244" s="32"/>
      <c r="D244" s="157" t="s">
        <v>149</v>
      </c>
      <c r="E244" s="32"/>
      <c r="F244" s="158" t="s">
        <v>430</v>
      </c>
      <c r="G244" s="32"/>
      <c r="H244" s="32"/>
      <c r="I244" s="159"/>
      <c r="J244" s="32"/>
      <c r="K244" s="32"/>
      <c r="L244" s="33"/>
      <c r="M244" s="160"/>
      <c r="N244" s="161"/>
      <c r="O244" s="58"/>
      <c r="P244" s="58"/>
      <c r="Q244" s="58"/>
      <c r="R244" s="58"/>
      <c r="S244" s="58"/>
      <c r="T244" s="59"/>
      <c r="U244" s="32"/>
      <c r="V244" s="32"/>
      <c r="W244" s="32"/>
      <c r="X244" s="32"/>
      <c r="Y244" s="32"/>
      <c r="Z244" s="32"/>
      <c r="AA244" s="32"/>
      <c r="AB244" s="32"/>
      <c r="AC244" s="32"/>
      <c r="AD244" s="32"/>
      <c r="AE244" s="32"/>
      <c r="AT244" s="17" t="s">
        <v>149</v>
      </c>
      <c r="AU244" s="17" t="s">
        <v>91</v>
      </c>
    </row>
    <row r="245" spans="1:47" s="2" customFormat="1" ht="124.8">
      <c r="A245" s="32"/>
      <c r="B245" s="33"/>
      <c r="C245" s="32"/>
      <c r="D245" s="157" t="s">
        <v>151</v>
      </c>
      <c r="E245" s="32"/>
      <c r="F245" s="162" t="s">
        <v>431</v>
      </c>
      <c r="G245" s="32"/>
      <c r="H245" s="32"/>
      <c r="I245" s="159"/>
      <c r="J245" s="32"/>
      <c r="K245" s="32"/>
      <c r="L245" s="33"/>
      <c r="M245" s="160"/>
      <c r="N245" s="161"/>
      <c r="O245" s="58"/>
      <c r="P245" s="58"/>
      <c r="Q245" s="58"/>
      <c r="R245" s="58"/>
      <c r="S245" s="58"/>
      <c r="T245" s="59"/>
      <c r="U245" s="32"/>
      <c r="V245" s="32"/>
      <c r="W245" s="32"/>
      <c r="X245" s="32"/>
      <c r="Y245" s="32"/>
      <c r="Z245" s="32"/>
      <c r="AA245" s="32"/>
      <c r="AB245" s="32"/>
      <c r="AC245" s="32"/>
      <c r="AD245" s="32"/>
      <c r="AE245" s="32"/>
      <c r="AT245" s="17" t="s">
        <v>151</v>
      </c>
      <c r="AU245" s="17" t="s">
        <v>91</v>
      </c>
    </row>
    <row r="246" spans="2:51" s="13" customFormat="1" ht="10.2">
      <c r="B246" s="163"/>
      <c r="D246" s="157" t="s">
        <v>153</v>
      </c>
      <c r="E246" s="164" t="s">
        <v>1</v>
      </c>
      <c r="F246" s="165" t="s">
        <v>350</v>
      </c>
      <c r="H246" s="164" t="s">
        <v>1</v>
      </c>
      <c r="I246" s="166"/>
      <c r="L246" s="163"/>
      <c r="M246" s="167"/>
      <c r="N246" s="168"/>
      <c r="O246" s="168"/>
      <c r="P246" s="168"/>
      <c r="Q246" s="168"/>
      <c r="R246" s="168"/>
      <c r="S246" s="168"/>
      <c r="T246" s="169"/>
      <c r="AT246" s="164" t="s">
        <v>153</v>
      </c>
      <c r="AU246" s="164" t="s">
        <v>91</v>
      </c>
      <c r="AV246" s="13" t="s">
        <v>89</v>
      </c>
      <c r="AW246" s="13" t="s">
        <v>36</v>
      </c>
      <c r="AX246" s="13" t="s">
        <v>81</v>
      </c>
      <c r="AY246" s="164" t="s">
        <v>140</v>
      </c>
    </row>
    <row r="247" spans="2:51" s="13" customFormat="1" ht="10.2">
      <c r="B247" s="163"/>
      <c r="D247" s="157" t="s">
        <v>153</v>
      </c>
      <c r="E247" s="164" t="s">
        <v>1</v>
      </c>
      <c r="F247" s="165" t="s">
        <v>385</v>
      </c>
      <c r="H247" s="164" t="s">
        <v>1</v>
      </c>
      <c r="I247" s="166"/>
      <c r="L247" s="163"/>
      <c r="M247" s="167"/>
      <c r="N247" s="168"/>
      <c r="O247" s="168"/>
      <c r="P247" s="168"/>
      <c r="Q247" s="168"/>
      <c r="R247" s="168"/>
      <c r="S247" s="168"/>
      <c r="T247" s="169"/>
      <c r="AT247" s="164" t="s">
        <v>153</v>
      </c>
      <c r="AU247" s="164" t="s">
        <v>91</v>
      </c>
      <c r="AV247" s="13" t="s">
        <v>89</v>
      </c>
      <c r="AW247" s="13" t="s">
        <v>36</v>
      </c>
      <c r="AX247" s="13" t="s">
        <v>81</v>
      </c>
      <c r="AY247" s="164" t="s">
        <v>140</v>
      </c>
    </row>
    <row r="248" spans="2:51" s="13" customFormat="1" ht="20.4">
      <c r="B248" s="163"/>
      <c r="D248" s="157" t="s">
        <v>153</v>
      </c>
      <c r="E248" s="164" t="s">
        <v>1</v>
      </c>
      <c r="F248" s="165" t="s">
        <v>432</v>
      </c>
      <c r="H248" s="164" t="s">
        <v>1</v>
      </c>
      <c r="I248" s="166"/>
      <c r="L248" s="163"/>
      <c r="M248" s="167"/>
      <c r="N248" s="168"/>
      <c r="O248" s="168"/>
      <c r="P248" s="168"/>
      <c r="Q248" s="168"/>
      <c r="R248" s="168"/>
      <c r="S248" s="168"/>
      <c r="T248" s="169"/>
      <c r="AT248" s="164" t="s">
        <v>153</v>
      </c>
      <c r="AU248" s="164" t="s">
        <v>91</v>
      </c>
      <c r="AV248" s="13" t="s">
        <v>89</v>
      </c>
      <c r="AW248" s="13" t="s">
        <v>36</v>
      </c>
      <c r="AX248" s="13" t="s">
        <v>81</v>
      </c>
      <c r="AY248" s="164" t="s">
        <v>140</v>
      </c>
    </row>
    <row r="249" spans="2:51" s="14" customFormat="1" ht="10.2">
      <c r="B249" s="170"/>
      <c r="D249" s="157" t="s">
        <v>153</v>
      </c>
      <c r="E249" s="171" t="s">
        <v>1</v>
      </c>
      <c r="F249" s="172" t="s">
        <v>433</v>
      </c>
      <c r="H249" s="173">
        <v>9.45</v>
      </c>
      <c r="I249" s="174"/>
      <c r="L249" s="170"/>
      <c r="M249" s="175"/>
      <c r="N249" s="176"/>
      <c r="O249" s="176"/>
      <c r="P249" s="176"/>
      <c r="Q249" s="176"/>
      <c r="R249" s="176"/>
      <c r="S249" s="176"/>
      <c r="T249" s="177"/>
      <c r="AT249" s="171" t="s">
        <v>153</v>
      </c>
      <c r="AU249" s="171" t="s">
        <v>91</v>
      </c>
      <c r="AV249" s="14" t="s">
        <v>91</v>
      </c>
      <c r="AW249" s="14" t="s">
        <v>36</v>
      </c>
      <c r="AX249" s="14" t="s">
        <v>81</v>
      </c>
      <c r="AY249" s="171" t="s">
        <v>140</v>
      </c>
    </row>
    <row r="250" spans="2:51" s="15" customFormat="1" ht="10.2">
      <c r="B250" s="178"/>
      <c r="D250" s="157" t="s">
        <v>153</v>
      </c>
      <c r="E250" s="179" t="s">
        <v>1</v>
      </c>
      <c r="F250" s="180" t="s">
        <v>156</v>
      </c>
      <c r="H250" s="181">
        <v>9.45</v>
      </c>
      <c r="I250" s="182"/>
      <c r="L250" s="178"/>
      <c r="M250" s="183"/>
      <c r="N250" s="184"/>
      <c r="O250" s="184"/>
      <c r="P250" s="184"/>
      <c r="Q250" s="184"/>
      <c r="R250" s="184"/>
      <c r="S250" s="184"/>
      <c r="T250" s="185"/>
      <c r="AT250" s="179" t="s">
        <v>153</v>
      </c>
      <c r="AU250" s="179" t="s">
        <v>91</v>
      </c>
      <c r="AV250" s="15" t="s">
        <v>147</v>
      </c>
      <c r="AW250" s="15" t="s">
        <v>36</v>
      </c>
      <c r="AX250" s="15" t="s">
        <v>89</v>
      </c>
      <c r="AY250" s="179" t="s">
        <v>140</v>
      </c>
    </row>
    <row r="251" spans="1:65" s="2" customFormat="1" ht="14.4" customHeight="1">
      <c r="A251" s="32"/>
      <c r="B251" s="143"/>
      <c r="C251" s="186" t="s">
        <v>240</v>
      </c>
      <c r="D251" s="186" t="s">
        <v>303</v>
      </c>
      <c r="E251" s="187" t="s">
        <v>434</v>
      </c>
      <c r="F251" s="188" t="s">
        <v>435</v>
      </c>
      <c r="G251" s="189" t="s">
        <v>291</v>
      </c>
      <c r="H251" s="190">
        <v>5</v>
      </c>
      <c r="I251" s="191"/>
      <c r="J251" s="192">
        <f>ROUND(I251*H251,2)</f>
        <v>0</v>
      </c>
      <c r="K251" s="188" t="s">
        <v>146</v>
      </c>
      <c r="L251" s="193"/>
      <c r="M251" s="194" t="s">
        <v>1</v>
      </c>
      <c r="N251" s="195" t="s">
        <v>46</v>
      </c>
      <c r="O251" s="58"/>
      <c r="P251" s="153">
        <f>O251*H251</f>
        <v>0</v>
      </c>
      <c r="Q251" s="153">
        <v>0.0442</v>
      </c>
      <c r="R251" s="153">
        <f>Q251*H251</f>
        <v>0.22100000000000003</v>
      </c>
      <c r="S251" s="153">
        <v>0</v>
      </c>
      <c r="T251" s="154">
        <f>S251*H251</f>
        <v>0</v>
      </c>
      <c r="U251" s="32"/>
      <c r="V251" s="32"/>
      <c r="W251" s="32"/>
      <c r="X251" s="32"/>
      <c r="Y251" s="32"/>
      <c r="Z251" s="32"/>
      <c r="AA251" s="32"/>
      <c r="AB251" s="32"/>
      <c r="AC251" s="32"/>
      <c r="AD251" s="32"/>
      <c r="AE251" s="32"/>
      <c r="AR251" s="155" t="s">
        <v>207</v>
      </c>
      <c r="AT251" s="155" t="s">
        <v>303</v>
      </c>
      <c r="AU251" s="155" t="s">
        <v>91</v>
      </c>
      <c r="AY251" s="17" t="s">
        <v>140</v>
      </c>
      <c r="BE251" s="156">
        <f>IF(N251="základní",J251,0)</f>
        <v>0</v>
      </c>
      <c r="BF251" s="156">
        <f>IF(N251="snížená",J251,0)</f>
        <v>0</v>
      </c>
      <c r="BG251" s="156">
        <f>IF(N251="zákl. přenesená",J251,0)</f>
        <v>0</v>
      </c>
      <c r="BH251" s="156">
        <f>IF(N251="sníž. přenesená",J251,0)</f>
        <v>0</v>
      </c>
      <c r="BI251" s="156">
        <f>IF(N251="nulová",J251,0)</f>
        <v>0</v>
      </c>
      <c r="BJ251" s="17" t="s">
        <v>89</v>
      </c>
      <c r="BK251" s="156">
        <f>ROUND(I251*H251,2)</f>
        <v>0</v>
      </c>
      <c r="BL251" s="17" t="s">
        <v>147</v>
      </c>
      <c r="BM251" s="155" t="s">
        <v>436</v>
      </c>
    </row>
    <row r="252" spans="1:47" s="2" customFormat="1" ht="10.2">
      <c r="A252" s="32"/>
      <c r="B252" s="33"/>
      <c r="C252" s="32"/>
      <c r="D252" s="157" t="s">
        <v>149</v>
      </c>
      <c r="E252" s="32"/>
      <c r="F252" s="158" t="s">
        <v>435</v>
      </c>
      <c r="G252" s="32"/>
      <c r="H252" s="32"/>
      <c r="I252" s="159"/>
      <c r="J252" s="32"/>
      <c r="K252" s="32"/>
      <c r="L252" s="33"/>
      <c r="M252" s="160"/>
      <c r="N252" s="161"/>
      <c r="O252" s="58"/>
      <c r="P252" s="58"/>
      <c r="Q252" s="58"/>
      <c r="R252" s="58"/>
      <c r="S252" s="58"/>
      <c r="T252" s="59"/>
      <c r="U252" s="32"/>
      <c r="V252" s="32"/>
      <c r="W252" s="32"/>
      <c r="X252" s="32"/>
      <c r="Y252" s="32"/>
      <c r="Z252" s="32"/>
      <c r="AA252" s="32"/>
      <c r="AB252" s="32"/>
      <c r="AC252" s="32"/>
      <c r="AD252" s="32"/>
      <c r="AE252" s="32"/>
      <c r="AT252" s="17" t="s">
        <v>149</v>
      </c>
      <c r="AU252" s="17" t="s">
        <v>91</v>
      </c>
    </row>
    <row r="253" spans="2:51" s="13" customFormat="1" ht="10.2">
      <c r="B253" s="163"/>
      <c r="D253" s="157" t="s">
        <v>153</v>
      </c>
      <c r="E253" s="164" t="s">
        <v>1</v>
      </c>
      <c r="F253" s="165" t="s">
        <v>350</v>
      </c>
      <c r="H253" s="164" t="s">
        <v>1</v>
      </c>
      <c r="I253" s="166"/>
      <c r="L253" s="163"/>
      <c r="M253" s="167"/>
      <c r="N253" s="168"/>
      <c r="O253" s="168"/>
      <c r="P253" s="168"/>
      <c r="Q253" s="168"/>
      <c r="R253" s="168"/>
      <c r="S253" s="168"/>
      <c r="T253" s="169"/>
      <c r="AT253" s="164" t="s">
        <v>153</v>
      </c>
      <c r="AU253" s="164" t="s">
        <v>91</v>
      </c>
      <c r="AV253" s="13" t="s">
        <v>89</v>
      </c>
      <c r="AW253" s="13" t="s">
        <v>36</v>
      </c>
      <c r="AX253" s="13" t="s">
        <v>81</v>
      </c>
      <c r="AY253" s="164" t="s">
        <v>140</v>
      </c>
    </row>
    <row r="254" spans="2:51" s="13" customFormat="1" ht="10.2">
      <c r="B254" s="163"/>
      <c r="D254" s="157" t="s">
        <v>153</v>
      </c>
      <c r="E254" s="164" t="s">
        <v>1</v>
      </c>
      <c r="F254" s="165" t="s">
        <v>385</v>
      </c>
      <c r="H254" s="164" t="s">
        <v>1</v>
      </c>
      <c r="I254" s="166"/>
      <c r="L254" s="163"/>
      <c r="M254" s="167"/>
      <c r="N254" s="168"/>
      <c r="O254" s="168"/>
      <c r="P254" s="168"/>
      <c r="Q254" s="168"/>
      <c r="R254" s="168"/>
      <c r="S254" s="168"/>
      <c r="T254" s="169"/>
      <c r="AT254" s="164" t="s">
        <v>153</v>
      </c>
      <c r="AU254" s="164" t="s">
        <v>91</v>
      </c>
      <c r="AV254" s="13" t="s">
        <v>89</v>
      </c>
      <c r="AW254" s="13" t="s">
        <v>36</v>
      </c>
      <c r="AX254" s="13" t="s">
        <v>81</v>
      </c>
      <c r="AY254" s="164" t="s">
        <v>140</v>
      </c>
    </row>
    <row r="255" spans="2:51" s="13" customFormat="1" ht="20.4">
      <c r="B255" s="163"/>
      <c r="D255" s="157" t="s">
        <v>153</v>
      </c>
      <c r="E255" s="164" t="s">
        <v>1</v>
      </c>
      <c r="F255" s="165" t="s">
        <v>437</v>
      </c>
      <c r="H255" s="164" t="s">
        <v>1</v>
      </c>
      <c r="I255" s="166"/>
      <c r="L255" s="163"/>
      <c r="M255" s="167"/>
      <c r="N255" s="168"/>
      <c r="O255" s="168"/>
      <c r="P255" s="168"/>
      <c r="Q255" s="168"/>
      <c r="R255" s="168"/>
      <c r="S255" s="168"/>
      <c r="T255" s="169"/>
      <c r="AT255" s="164" t="s">
        <v>153</v>
      </c>
      <c r="AU255" s="164" t="s">
        <v>91</v>
      </c>
      <c r="AV255" s="13" t="s">
        <v>89</v>
      </c>
      <c r="AW255" s="13" t="s">
        <v>36</v>
      </c>
      <c r="AX255" s="13" t="s">
        <v>81</v>
      </c>
      <c r="AY255" s="164" t="s">
        <v>140</v>
      </c>
    </row>
    <row r="256" spans="2:51" s="14" customFormat="1" ht="10.2">
      <c r="B256" s="170"/>
      <c r="D256" s="157" t="s">
        <v>153</v>
      </c>
      <c r="E256" s="171" t="s">
        <v>1</v>
      </c>
      <c r="F256" s="172" t="s">
        <v>438</v>
      </c>
      <c r="H256" s="173">
        <v>5</v>
      </c>
      <c r="I256" s="174"/>
      <c r="L256" s="170"/>
      <c r="M256" s="175"/>
      <c r="N256" s="176"/>
      <c r="O256" s="176"/>
      <c r="P256" s="176"/>
      <c r="Q256" s="176"/>
      <c r="R256" s="176"/>
      <c r="S256" s="176"/>
      <c r="T256" s="177"/>
      <c r="AT256" s="171" t="s">
        <v>153</v>
      </c>
      <c r="AU256" s="171" t="s">
        <v>91</v>
      </c>
      <c r="AV256" s="14" t="s">
        <v>91</v>
      </c>
      <c r="AW256" s="14" t="s">
        <v>36</v>
      </c>
      <c r="AX256" s="14" t="s">
        <v>81</v>
      </c>
      <c r="AY256" s="171" t="s">
        <v>140</v>
      </c>
    </row>
    <row r="257" spans="2:51" s="15" customFormat="1" ht="10.2">
      <c r="B257" s="178"/>
      <c r="D257" s="157" t="s">
        <v>153</v>
      </c>
      <c r="E257" s="179" t="s">
        <v>1</v>
      </c>
      <c r="F257" s="180" t="s">
        <v>156</v>
      </c>
      <c r="H257" s="181">
        <v>5</v>
      </c>
      <c r="I257" s="182"/>
      <c r="L257" s="178"/>
      <c r="M257" s="183"/>
      <c r="N257" s="184"/>
      <c r="O257" s="184"/>
      <c r="P257" s="184"/>
      <c r="Q257" s="184"/>
      <c r="R257" s="184"/>
      <c r="S257" s="184"/>
      <c r="T257" s="185"/>
      <c r="AT257" s="179" t="s">
        <v>153</v>
      </c>
      <c r="AU257" s="179" t="s">
        <v>91</v>
      </c>
      <c r="AV257" s="15" t="s">
        <v>147</v>
      </c>
      <c r="AW257" s="15" t="s">
        <v>36</v>
      </c>
      <c r="AX257" s="15" t="s">
        <v>89</v>
      </c>
      <c r="AY257" s="179" t="s">
        <v>140</v>
      </c>
    </row>
    <row r="258" spans="1:65" s="2" customFormat="1" ht="24.15" customHeight="1">
      <c r="A258" s="32"/>
      <c r="B258" s="143"/>
      <c r="C258" s="144" t="s">
        <v>248</v>
      </c>
      <c r="D258" s="144" t="s">
        <v>142</v>
      </c>
      <c r="E258" s="145" t="s">
        <v>439</v>
      </c>
      <c r="F258" s="146" t="s">
        <v>440</v>
      </c>
      <c r="G258" s="147" t="s">
        <v>441</v>
      </c>
      <c r="H258" s="148">
        <v>2</v>
      </c>
      <c r="I258" s="149"/>
      <c r="J258" s="150">
        <f>ROUND(I258*H258,2)</f>
        <v>0</v>
      </c>
      <c r="K258" s="146" t="s">
        <v>146</v>
      </c>
      <c r="L258" s="33"/>
      <c r="M258" s="151" t="s">
        <v>1</v>
      </c>
      <c r="N258" s="152" t="s">
        <v>46</v>
      </c>
      <c r="O258" s="58"/>
      <c r="P258" s="153">
        <f>O258*H258</f>
        <v>0</v>
      </c>
      <c r="Q258" s="153">
        <v>0</v>
      </c>
      <c r="R258" s="153">
        <f>Q258*H258</f>
        <v>0</v>
      </c>
      <c r="S258" s="153">
        <v>0</v>
      </c>
      <c r="T258" s="154">
        <f>S258*H258</f>
        <v>0</v>
      </c>
      <c r="U258" s="32"/>
      <c r="V258" s="32"/>
      <c r="W258" s="32"/>
      <c r="X258" s="32"/>
      <c r="Y258" s="32"/>
      <c r="Z258" s="32"/>
      <c r="AA258" s="32"/>
      <c r="AB258" s="32"/>
      <c r="AC258" s="32"/>
      <c r="AD258" s="32"/>
      <c r="AE258" s="32"/>
      <c r="AR258" s="155" t="s">
        <v>147</v>
      </c>
      <c r="AT258" s="155" t="s">
        <v>142</v>
      </c>
      <c r="AU258" s="155" t="s">
        <v>91</v>
      </c>
      <c r="AY258" s="17" t="s">
        <v>140</v>
      </c>
      <c r="BE258" s="156">
        <f>IF(N258="základní",J258,0)</f>
        <v>0</v>
      </c>
      <c r="BF258" s="156">
        <f>IF(N258="snížená",J258,0)</f>
        <v>0</v>
      </c>
      <c r="BG258" s="156">
        <f>IF(N258="zákl. přenesená",J258,0)</f>
        <v>0</v>
      </c>
      <c r="BH258" s="156">
        <f>IF(N258="sníž. přenesená",J258,0)</f>
        <v>0</v>
      </c>
      <c r="BI258" s="156">
        <f>IF(N258="nulová",J258,0)</f>
        <v>0</v>
      </c>
      <c r="BJ258" s="17" t="s">
        <v>89</v>
      </c>
      <c r="BK258" s="156">
        <f>ROUND(I258*H258,2)</f>
        <v>0</v>
      </c>
      <c r="BL258" s="17" t="s">
        <v>147</v>
      </c>
      <c r="BM258" s="155" t="s">
        <v>442</v>
      </c>
    </row>
    <row r="259" spans="1:47" s="2" customFormat="1" ht="19.2">
      <c r="A259" s="32"/>
      <c r="B259" s="33"/>
      <c r="C259" s="32"/>
      <c r="D259" s="157" t="s">
        <v>149</v>
      </c>
      <c r="E259" s="32"/>
      <c r="F259" s="158" t="s">
        <v>443</v>
      </c>
      <c r="G259" s="32"/>
      <c r="H259" s="32"/>
      <c r="I259" s="159"/>
      <c r="J259" s="32"/>
      <c r="K259" s="32"/>
      <c r="L259" s="33"/>
      <c r="M259" s="160"/>
      <c r="N259" s="161"/>
      <c r="O259" s="58"/>
      <c r="P259" s="58"/>
      <c r="Q259" s="58"/>
      <c r="R259" s="58"/>
      <c r="S259" s="58"/>
      <c r="T259" s="59"/>
      <c r="U259" s="32"/>
      <c r="V259" s="32"/>
      <c r="W259" s="32"/>
      <c r="X259" s="32"/>
      <c r="Y259" s="32"/>
      <c r="Z259" s="32"/>
      <c r="AA259" s="32"/>
      <c r="AB259" s="32"/>
      <c r="AC259" s="32"/>
      <c r="AD259" s="32"/>
      <c r="AE259" s="32"/>
      <c r="AT259" s="17" t="s">
        <v>149</v>
      </c>
      <c r="AU259" s="17" t="s">
        <v>91</v>
      </c>
    </row>
    <row r="260" spans="1:47" s="2" customFormat="1" ht="172.8">
      <c r="A260" s="32"/>
      <c r="B260" s="33"/>
      <c r="C260" s="32"/>
      <c r="D260" s="157" t="s">
        <v>151</v>
      </c>
      <c r="E260" s="32"/>
      <c r="F260" s="162" t="s">
        <v>444</v>
      </c>
      <c r="G260" s="32"/>
      <c r="H260" s="32"/>
      <c r="I260" s="159"/>
      <c r="J260" s="32"/>
      <c r="K260" s="32"/>
      <c r="L260" s="33"/>
      <c r="M260" s="160"/>
      <c r="N260" s="161"/>
      <c r="O260" s="58"/>
      <c r="P260" s="58"/>
      <c r="Q260" s="58"/>
      <c r="R260" s="58"/>
      <c r="S260" s="58"/>
      <c r="T260" s="59"/>
      <c r="U260" s="32"/>
      <c r="V260" s="32"/>
      <c r="W260" s="32"/>
      <c r="X260" s="32"/>
      <c r="Y260" s="32"/>
      <c r="Z260" s="32"/>
      <c r="AA260" s="32"/>
      <c r="AB260" s="32"/>
      <c r="AC260" s="32"/>
      <c r="AD260" s="32"/>
      <c r="AE260" s="32"/>
      <c r="AT260" s="17" t="s">
        <v>151</v>
      </c>
      <c r="AU260" s="17" t="s">
        <v>91</v>
      </c>
    </row>
    <row r="261" spans="2:51" s="13" customFormat="1" ht="10.2">
      <c r="B261" s="163"/>
      <c r="D261" s="157" t="s">
        <v>153</v>
      </c>
      <c r="E261" s="164" t="s">
        <v>1</v>
      </c>
      <c r="F261" s="165" t="s">
        <v>350</v>
      </c>
      <c r="H261" s="164" t="s">
        <v>1</v>
      </c>
      <c r="I261" s="166"/>
      <c r="L261" s="163"/>
      <c r="M261" s="167"/>
      <c r="N261" s="168"/>
      <c r="O261" s="168"/>
      <c r="P261" s="168"/>
      <c r="Q261" s="168"/>
      <c r="R261" s="168"/>
      <c r="S261" s="168"/>
      <c r="T261" s="169"/>
      <c r="AT261" s="164" t="s">
        <v>153</v>
      </c>
      <c r="AU261" s="164" t="s">
        <v>91</v>
      </c>
      <c r="AV261" s="13" t="s">
        <v>89</v>
      </c>
      <c r="AW261" s="13" t="s">
        <v>36</v>
      </c>
      <c r="AX261" s="13" t="s">
        <v>81</v>
      </c>
      <c r="AY261" s="164" t="s">
        <v>140</v>
      </c>
    </row>
    <row r="262" spans="2:51" s="13" customFormat="1" ht="10.2">
      <c r="B262" s="163"/>
      <c r="D262" s="157" t="s">
        <v>153</v>
      </c>
      <c r="E262" s="164" t="s">
        <v>1</v>
      </c>
      <c r="F262" s="165" t="s">
        <v>268</v>
      </c>
      <c r="H262" s="164" t="s">
        <v>1</v>
      </c>
      <c r="I262" s="166"/>
      <c r="L262" s="163"/>
      <c r="M262" s="167"/>
      <c r="N262" s="168"/>
      <c r="O262" s="168"/>
      <c r="P262" s="168"/>
      <c r="Q262" s="168"/>
      <c r="R262" s="168"/>
      <c r="S262" s="168"/>
      <c r="T262" s="169"/>
      <c r="AT262" s="164" t="s">
        <v>153</v>
      </c>
      <c r="AU262" s="164" t="s">
        <v>91</v>
      </c>
      <c r="AV262" s="13" t="s">
        <v>89</v>
      </c>
      <c r="AW262" s="13" t="s">
        <v>36</v>
      </c>
      <c r="AX262" s="13" t="s">
        <v>81</v>
      </c>
      <c r="AY262" s="164" t="s">
        <v>140</v>
      </c>
    </row>
    <row r="263" spans="2:51" s="14" customFormat="1" ht="10.2">
      <c r="B263" s="170"/>
      <c r="D263" s="157" t="s">
        <v>153</v>
      </c>
      <c r="E263" s="171" t="s">
        <v>1</v>
      </c>
      <c r="F263" s="172" t="s">
        <v>445</v>
      </c>
      <c r="H263" s="173">
        <v>2</v>
      </c>
      <c r="I263" s="174"/>
      <c r="L263" s="170"/>
      <c r="M263" s="175"/>
      <c r="N263" s="176"/>
      <c r="O263" s="176"/>
      <c r="P263" s="176"/>
      <c r="Q263" s="176"/>
      <c r="R263" s="176"/>
      <c r="S263" s="176"/>
      <c r="T263" s="177"/>
      <c r="AT263" s="171" t="s">
        <v>153</v>
      </c>
      <c r="AU263" s="171" t="s">
        <v>91</v>
      </c>
      <c r="AV263" s="14" t="s">
        <v>91</v>
      </c>
      <c r="AW263" s="14" t="s">
        <v>36</v>
      </c>
      <c r="AX263" s="14" t="s">
        <v>81</v>
      </c>
      <c r="AY263" s="171" t="s">
        <v>140</v>
      </c>
    </row>
    <row r="264" spans="2:51" s="15" customFormat="1" ht="10.2">
      <c r="B264" s="178"/>
      <c r="D264" s="157" t="s">
        <v>153</v>
      </c>
      <c r="E264" s="179" t="s">
        <v>1</v>
      </c>
      <c r="F264" s="180" t="s">
        <v>156</v>
      </c>
      <c r="H264" s="181">
        <v>2</v>
      </c>
      <c r="I264" s="182"/>
      <c r="L264" s="178"/>
      <c r="M264" s="183"/>
      <c r="N264" s="184"/>
      <c r="O264" s="184"/>
      <c r="P264" s="184"/>
      <c r="Q264" s="184"/>
      <c r="R264" s="184"/>
      <c r="S264" s="184"/>
      <c r="T264" s="185"/>
      <c r="AT264" s="179" t="s">
        <v>153</v>
      </c>
      <c r="AU264" s="179" t="s">
        <v>91</v>
      </c>
      <c r="AV264" s="15" t="s">
        <v>147</v>
      </c>
      <c r="AW264" s="15" t="s">
        <v>36</v>
      </c>
      <c r="AX264" s="15" t="s">
        <v>89</v>
      </c>
      <c r="AY264" s="179" t="s">
        <v>140</v>
      </c>
    </row>
    <row r="265" spans="1:65" s="2" customFormat="1" ht="14.4" customHeight="1">
      <c r="A265" s="32"/>
      <c r="B265" s="143"/>
      <c r="C265" s="186" t="s">
        <v>256</v>
      </c>
      <c r="D265" s="186" t="s">
        <v>303</v>
      </c>
      <c r="E265" s="187" t="s">
        <v>446</v>
      </c>
      <c r="F265" s="188" t="s">
        <v>447</v>
      </c>
      <c r="G265" s="189" t="s">
        <v>441</v>
      </c>
      <c r="H265" s="190">
        <v>1</v>
      </c>
      <c r="I265" s="191"/>
      <c r="J265" s="192">
        <f>ROUND(I265*H265,2)</f>
        <v>0</v>
      </c>
      <c r="K265" s="188" t="s">
        <v>159</v>
      </c>
      <c r="L265" s="193"/>
      <c r="M265" s="194" t="s">
        <v>1</v>
      </c>
      <c r="N265" s="195" t="s">
        <v>46</v>
      </c>
      <c r="O265" s="58"/>
      <c r="P265" s="153">
        <f>O265*H265</f>
        <v>0</v>
      </c>
      <c r="Q265" s="153">
        <v>0.0108</v>
      </c>
      <c r="R265" s="153">
        <f>Q265*H265</f>
        <v>0.0108</v>
      </c>
      <c r="S265" s="153">
        <v>0</v>
      </c>
      <c r="T265" s="154">
        <f>S265*H265</f>
        <v>0</v>
      </c>
      <c r="U265" s="32"/>
      <c r="V265" s="32"/>
      <c r="W265" s="32"/>
      <c r="X265" s="32"/>
      <c r="Y265" s="32"/>
      <c r="Z265" s="32"/>
      <c r="AA265" s="32"/>
      <c r="AB265" s="32"/>
      <c r="AC265" s="32"/>
      <c r="AD265" s="32"/>
      <c r="AE265" s="32"/>
      <c r="AR265" s="155" t="s">
        <v>207</v>
      </c>
      <c r="AT265" s="155" t="s">
        <v>303</v>
      </c>
      <c r="AU265" s="155" t="s">
        <v>91</v>
      </c>
      <c r="AY265" s="17" t="s">
        <v>140</v>
      </c>
      <c r="BE265" s="156">
        <f>IF(N265="základní",J265,0)</f>
        <v>0</v>
      </c>
      <c r="BF265" s="156">
        <f>IF(N265="snížená",J265,0)</f>
        <v>0</v>
      </c>
      <c r="BG265" s="156">
        <f>IF(N265="zákl. přenesená",J265,0)</f>
        <v>0</v>
      </c>
      <c r="BH265" s="156">
        <f>IF(N265="sníž. přenesená",J265,0)</f>
        <v>0</v>
      </c>
      <c r="BI265" s="156">
        <f>IF(N265="nulová",J265,0)</f>
        <v>0</v>
      </c>
      <c r="BJ265" s="17" t="s">
        <v>89</v>
      </c>
      <c r="BK265" s="156">
        <f>ROUND(I265*H265,2)</f>
        <v>0</v>
      </c>
      <c r="BL265" s="17" t="s">
        <v>147</v>
      </c>
      <c r="BM265" s="155" t="s">
        <v>448</v>
      </c>
    </row>
    <row r="266" spans="2:51" s="13" customFormat="1" ht="10.2">
      <c r="B266" s="163"/>
      <c r="D266" s="157" t="s">
        <v>153</v>
      </c>
      <c r="E266" s="164" t="s">
        <v>1</v>
      </c>
      <c r="F266" s="165" t="s">
        <v>350</v>
      </c>
      <c r="H266" s="164" t="s">
        <v>1</v>
      </c>
      <c r="I266" s="166"/>
      <c r="L266" s="163"/>
      <c r="M266" s="167"/>
      <c r="N266" s="168"/>
      <c r="O266" s="168"/>
      <c r="P266" s="168"/>
      <c r="Q266" s="168"/>
      <c r="R266" s="168"/>
      <c r="S266" s="168"/>
      <c r="T266" s="169"/>
      <c r="AT266" s="164" t="s">
        <v>153</v>
      </c>
      <c r="AU266" s="164" t="s">
        <v>91</v>
      </c>
      <c r="AV266" s="13" t="s">
        <v>89</v>
      </c>
      <c r="AW266" s="13" t="s">
        <v>36</v>
      </c>
      <c r="AX266" s="13" t="s">
        <v>81</v>
      </c>
      <c r="AY266" s="164" t="s">
        <v>140</v>
      </c>
    </row>
    <row r="267" spans="2:51" s="13" customFormat="1" ht="10.2">
      <c r="B267" s="163"/>
      <c r="D267" s="157" t="s">
        <v>153</v>
      </c>
      <c r="E267" s="164" t="s">
        <v>1</v>
      </c>
      <c r="F267" s="165" t="s">
        <v>268</v>
      </c>
      <c r="H267" s="164" t="s">
        <v>1</v>
      </c>
      <c r="I267" s="166"/>
      <c r="L267" s="163"/>
      <c r="M267" s="167"/>
      <c r="N267" s="168"/>
      <c r="O267" s="168"/>
      <c r="P267" s="168"/>
      <c r="Q267" s="168"/>
      <c r="R267" s="168"/>
      <c r="S267" s="168"/>
      <c r="T267" s="169"/>
      <c r="AT267" s="164" t="s">
        <v>153</v>
      </c>
      <c r="AU267" s="164" t="s">
        <v>91</v>
      </c>
      <c r="AV267" s="13" t="s">
        <v>89</v>
      </c>
      <c r="AW267" s="13" t="s">
        <v>36</v>
      </c>
      <c r="AX267" s="13" t="s">
        <v>81</v>
      </c>
      <c r="AY267" s="164" t="s">
        <v>140</v>
      </c>
    </row>
    <row r="268" spans="2:51" s="13" customFormat="1" ht="10.2">
      <c r="B268" s="163"/>
      <c r="D268" s="157" t="s">
        <v>153</v>
      </c>
      <c r="E268" s="164" t="s">
        <v>1</v>
      </c>
      <c r="F268" s="165" t="s">
        <v>386</v>
      </c>
      <c r="H268" s="164" t="s">
        <v>1</v>
      </c>
      <c r="I268" s="166"/>
      <c r="L268" s="163"/>
      <c r="M268" s="167"/>
      <c r="N268" s="168"/>
      <c r="O268" s="168"/>
      <c r="P268" s="168"/>
      <c r="Q268" s="168"/>
      <c r="R268" s="168"/>
      <c r="S268" s="168"/>
      <c r="T268" s="169"/>
      <c r="AT268" s="164" t="s">
        <v>153</v>
      </c>
      <c r="AU268" s="164" t="s">
        <v>91</v>
      </c>
      <c r="AV268" s="13" t="s">
        <v>89</v>
      </c>
      <c r="AW268" s="13" t="s">
        <v>36</v>
      </c>
      <c r="AX268" s="13" t="s">
        <v>81</v>
      </c>
      <c r="AY268" s="164" t="s">
        <v>140</v>
      </c>
    </row>
    <row r="269" spans="2:51" s="14" customFormat="1" ht="10.2">
      <c r="B269" s="170"/>
      <c r="D269" s="157" t="s">
        <v>153</v>
      </c>
      <c r="E269" s="171" t="s">
        <v>1</v>
      </c>
      <c r="F269" s="172" t="s">
        <v>449</v>
      </c>
      <c r="H269" s="173">
        <v>1</v>
      </c>
      <c r="I269" s="174"/>
      <c r="L269" s="170"/>
      <c r="M269" s="175"/>
      <c r="N269" s="176"/>
      <c r="O269" s="176"/>
      <c r="P269" s="176"/>
      <c r="Q269" s="176"/>
      <c r="R269" s="176"/>
      <c r="S269" s="176"/>
      <c r="T269" s="177"/>
      <c r="AT269" s="171" t="s">
        <v>153</v>
      </c>
      <c r="AU269" s="171" t="s">
        <v>91</v>
      </c>
      <c r="AV269" s="14" t="s">
        <v>91</v>
      </c>
      <c r="AW269" s="14" t="s">
        <v>36</v>
      </c>
      <c r="AX269" s="14" t="s">
        <v>81</v>
      </c>
      <c r="AY269" s="171" t="s">
        <v>140</v>
      </c>
    </row>
    <row r="270" spans="2:51" s="15" customFormat="1" ht="10.2">
      <c r="B270" s="178"/>
      <c r="D270" s="157" t="s">
        <v>153</v>
      </c>
      <c r="E270" s="179" t="s">
        <v>1</v>
      </c>
      <c r="F270" s="180" t="s">
        <v>156</v>
      </c>
      <c r="H270" s="181">
        <v>1</v>
      </c>
      <c r="I270" s="182"/>
      <c r="L270" s="178"/>
      <c r="M270" s="183"/>
      <c r="N270" s="184"/>
      <c r="O270" s="184"/>
      <c r="P270" s="184"/>
      <c r="Q270" s="184"/>
      <c r="R270" s="184"/>
      <c r="S270" s="184"/>
      <c r="T270" s="185"/>
      <c r="AT270" s="179" t="s">
        <v>153</v>
      </c>
      <c r="AU270" s="179" t="s">
        <v>91</v>
      </c>
      <c r="AV270" s="15" t="s">
        <v>147</v>
      </c>
      <c r="AW270" s="15" t="s">
        <v>36</v>
      </c>
      <c r="AX270" s="15" t="s">
        <v>89</v>
      </c>
      <c r="AY270" s="179" t="s">
        <v>140</v>
      </c>
    </row>
    <row r="271" spans="1:65" s="2" customFormat="1" ht="14.4" customHeight="1">
      <c r="A271" s="32"/>
      <c r="B271" s="143"/>
      <c r="C271" s="186" t="s">
        <v>8</v>
      </c>
      <c r="D271" s="186" t="s">
        <v>303</v>
      </c>
      <c r="E271" s="187" t="s">
        <v>450</v>
      </c>
      <c r="F271" s="188" t="s">
        <v>451</v>
      </c>
      <c r="G271" s="189" t="s">
        <v>441</v>
      </c>
      <c r="H271" s="190">
        <v>1</v>
      </c>
      <c r="I271" s="191"/>
      <c r="J271" s="192">
        <f>ROUND(I271*H271,2)</f>
        <v>0</v>
      </c>
      <c r="K271" s="188" t="s">
        <v>159</v>
      </c>
      <c r="L271" s="193"/>
      <c r="M271" s="194" t="s">
        <v>1</v>
      </c>
      <c r="N271" s="195" t="s">
        <v>46</v>
      </c>
      <c r="O271" s="58"/>
      <c r="P271" s="153">
        <f>O271*H271</f>
        <v>0</v>
      </c>
      <c r="Q271" s="153">
        <v>0.007</v>
      </c>
      <c r="R271" s="153">
        <f>Q271*H271</f>
        <v>0.007</v>
      </c>
      <c r="S271" s="153">
        <v>0</v>
      </c>
      <c r="T271" s="154">
        <f>S271*H271</f>
        <v>0</v>
      </c>
      <c r="U271" s="32"/>
      <c r="V271" s="32"/>
      <c r="W271" s="32"/>
      <c r="X271" s="32"/>
      <c r="Y271" s="32"/>
      <c r="Z271" s="32"/>
      <c r="AA271" s="32"/>
      <c r="AB271" s="32"/>
      <c r="AC271" s="32"/>
      <c r="AD271" s="32"/>
      <c r="AE271" s="32"/>
      <c r="AR271" s="155" t="s">
        <v>207</v>
      </c>
      <c r="AT271" s="155" t="s">
        <v>303</v>
      </c>
      <c r="AU271" s="155" t="s">
        <v>91</v>
      </c>
      <c r="AY271" s="17" t="s">
        <v>140</v>
      </c>
      <c r="BE271" s="156">
        <f>IF(N271="základní",J271,0)</f>
        <v>0</v>
      </c>
      <c r="BF271" s="156">
        <f>IF(N271="snížená",J271,0)</f>
        <v>0</v>
      </c>
      <c r="BG271" s="156">
        <f>IF(N271="zákl. přenesená",J271,0)</f>
        <v>0</v>
      </c>
      <c r="BH271" s="156">
        <f>IF(N271="sníž. přenesená",J271,0)</f>
        <v>0</v>
      </c>
      <c r="BI271" s="156">
        <f>IF(N271="nulová",J271,0)</f>
        <v>0</v>
      </c>
      <c r="BJ271" s="17" t="s">
        <v>89</v>
      </c>
      <c r="BK271" s="156">
        <f>ROUND(I271*H271,2)</f>
        <v>0</v>
      </c>
      <c r="BL271" s="17" t="s">
        <v>147</v>
      </c>
      <c r="BM271" s="155" t="s">
        <v>452</v>
      </c>
    </row>
    <row r="272" spans="2:51" s="13" customFormat="1" ht="10.2">
      <c r="B272" s="163"/>
      <c r="D272" s="157" t="s">
        <v>153</v>
      </c>
      <c r="E272" s="164" t="s">
        <v>1</v>
      </c>
      <c r="F272" s="165" t="s">
        <v>350</v>
      </c>
      <c r="H272" s="164" t="s">
        <v>1</v>
      </c>
      <c r="I272" s="166"/>
      <c r="L272" s="163"/>
      <c r="M272" s="167"/>
      <c r="N272" s="168"/>
      <c r="O272" s="168"/>
      <c r="P272" s="168"/>
      <c r="Q272" s="168"/>
      <c r="R272" s="168"/>
      <c r="S272" s="168"/>
      <c r="T272" s="169"/>
      <c r="AT272" s="164" t="s">
        <v>153</v>
      </c>
      <c r="AU272" s="164" t="s">
        <v>91</v>
      </c>
      <c r="AV272" s="13" t="s">
        <v>89</v>
      </c>
      <c r="AW272" s="13" t="s">
        <v>36</v>
      </c>
      <c r="AX272" s="13" t="s">
        <v>81</v>
      </c>
      <c r="AY272" s="164" t="s">
        <v>140</v>
      </c>
    </row>
    <row r="273" spans="2:51" s="13" customFormat="1" ht="10.2">
      <c r="B273" s="163"/>
      <c r="D273" s="157" t="s">
        <v>153</v>
      </c>
      <c r="E273" s="164" t="s">
        <v>1</v>
      </c>
      <c r="F273" s="165" t="s">
        <v>268</v>
      </c>
      <c r="H273" s="164" t="s">
        <v>1</v>
      </c>
      <c r="I273" s="166"/>
      <c r="L273" s="163"/>
      <c r="M273" s="167"/>
      <c r="N273" s="168"/>
      <c r="O273" s="168"/>
      <c r="P273" s="168"/>
      <c r="Q273" s="168"/>
      <c r="R273" s="168"/>
      <c r="S273" s="168"/>
      <c r="T273" s="169"/>
      <c r="AT273" s="164" t="s">
        <v>153</v>
      </c>
      <c r="AU273" s="164" t="s">
        <v>91</v>
      </c>
      <c r="AV273" s="13" t="s">
        <v>89</v>
      </c>
      <c r="AW273" s="13" t="s">
        <v>36</v>
      </c>
      <c r="AX273" s="13" t="s">
        <v>81</v>
      </c>
      <c r="AY273" s="164" t="s">
        <v>140</v>
      </c>
    </row>
    <row r="274" spans="2:51" s="13" customFormat="1" ht="10.2">
      <c r="B274" s="163"/>
      <c r="D274" s="157" t="s">
        <v>153</v>
      </c>
      <c r="E274" s="164" t="s">
        <v>1</v>
      </c>
      <c r="F274" s="165" t="s">
        <v>393</v>
      </c>
      <c r="H274" s="164" t="s">
        <v>1</v>
      </c>
      <c r="I274" s="166"/>
      <c r="L274" s="163"/>
      <c r="M274" s="167"/>
      <c r="N274" s="168"/>
      <c r="O274" s="168"/>
      <c r="P274" s="168"/>
      <c r="Q274" s="168"/>
      <c r="R274" s="168"/>
      <c r="S274" s="168"/>
      <c r="T274" s="169"/>
      <c r="AT274" s="164" t="s">
        <v>153</v>
      </c>
      <c r="AU274" s="164" t="s">
        <v>91</v>
      </c>
      <c r="AV274" s="13" t="s">
        <v>89</v>
      </c>
      <c r="AW274" s="13" t="s">
        <v>36</v>
      </c>
      <c r="AX274" s="13" t="s">
        <v>81</v>
      </c>
      <c r="AY274" s="164" t="s">
        <v>140</v>
      </c>
    </row>
    <row r="275" spans="2:51" s="14" customFormat="1" ht="10.2">
      <c r="B275" s="170"/>
      <c r="D275" s="157" t="s">
        <v>153</v>
      </c>
      <c r="E275" s="171" t="s">
        <v>1</v>
      </c>
      <c r="F275" s="172" t="s">
        <v>449</v>
      </c>
      <c r="H275" s="173">
        <v>1</v>
      </c>
      <c r="I275" s="174"/>
      <c r="L275" s="170"/>
      <c r="M275" s="175"/>
      <c r="N275" s="176"/>
      <c r="O275" s="176"/>
      <c r="P275" s="176"/>
      <c r="Q275" s="176"/>
      <c r="R275" s="176"/>
      <c r="S275" s="176"/>
      <c r="T275" s="177"/>
      <c r="AT275" s="171" t="s">
        <v>153</v>
      </c>
      <c r="AU275" s="171" t="s">
        <v>91</v>
      </c>
      <c r="AV275" s="14" t="s">
        <v>91</v>
      </c>
      <c r="AW275" s="14" t="s">
        <v>36</v>
      </c>
      <c r="AX275" s="14" t="s">
        <v>81</v>
      </c>
      <c r="AY275" s="171" t="s">
        <v>140</v>
      </c>
    </row>
    <row r="276" spans="2:51" s="15" customFormat="1" ht="10.2">
      <c r="B276" s="178"/>
      <c r="D276" s="157" t="s">
        <v>153</v>
      </c>
      <c r="E276" s="179" t="s">
        <v>1</v>
      </c>
      <c r="F276" s="180" t="s">
        <v>156</v>
      </c>
      <c r="H276" s="181">
        <v>1</v>
      </c>
      <c r="I276" s="182"/>
      <c r="L276" s="178"/>
      <c r="M276" s="183"/>
      <c r="N276" s="184"/>
      <c r="O276" s="184"/>
      <c r="P276" s="184"/>
      <c r="Q276" s="184"/>
      <c r="R276" s="184"/>
      <c r="S276" s="184"/>
      <c r="T276" s="185"/>
      <c r="AT276" s="179" t="s">
        <v>153</v>
      </c>
      <c r="AU276" s="179" t="s">
        <v>91</v>
      </c>
      <c r="AV276" s="15" t="s">
        <v>147</v>
      </c>
      <c r="AW276" s="15" t="s">
        <v>36</v>
      </c>
      <c r="AX276" s="15" t="s">
        <v>89</v>
      </c>
      <c r="AY276" s="179" t="s">
        <v>140</v>
      </c>
    </row>
    <row r="277" spans="1:65" s="2" customFormat="1" ht="14.4" customHeight="1">
      <c r="A277" s="32"/>
      <c r="B277" s="143"/>
      <c r="C277" s="144" t="s">
        <v>271</v>
      </c>
      <c r="D277" s="144" t="s">
        <v>142</v>
      </c>
      <c r="E277" s="145" t="s">
        <v>453</v>
      </c>
      <c r="F277" s="146" t="s">
        <v>454</v>
      </c>
      <c r="G277" s="147" t="s">
        <v>441</v>
      </c>
      <c r="H277" s="148">
        <v>18</v>
      </c>
      <c r="I277" s="149"/>
      <c r="J277" s="150">
        <f>ROUND(I277*H277,2)</f>
        <v>0</v>
      </c>
      <c r="K277" s="146" t="s">
        <v>159</v>
      </c>
      <c r="L277" s="33"/>
      <c r="M277" s="151" t="s">
        <v>1</v>
      </c>
      <c r="N277" s="152" t="s">
        <v>46</v>
      </c>
      <c r="O277" s="58"/>
      <c r="P277" s="153">
        <f>O277*H277</f>
        <v>0</v>
      </c>
      <c r="Q277" s="153">
        <v>0</v>
      </c>
      <c r="R277" s="153">
        <f>Q277*H277</f>
        <v>0</v>
      </c>
      <c r="S277" s="153">
        <v>0</v>
      </c>
      <c r="T277" s="154">
        <f>S277*H277</f>
        <v>0</v>
      </c>
      <c r="U277" s="32"/>
      <c r="V277" s="32"/>
      <c r="W277" s="32"/>
      <c r="X277" s="32"/>
      <c r="Y277" s="32"/>
      <c r="Z277" s="32"/>
      <c r="AA277" s="32"/>
      <c r="AB277" s="32"/>
      <c r="AC277" s="32"/>
      <c r="AD277" s="32"/>
      <c r="AE277" s="32"/>
      <c r="AR277" s="155" t="s">
        <v>147</v>
      </c>
      <c r="AT277" s="155" t="s">
        <v>142</v>
      </c>
      <c r="AU277" s="155" t="s">
        <v>91</v>
      </c>
      <c r="AY277" s="17" t="s">
        <v>140</v>
      </c>
      <c r="BE277" s="156">
        <f>IF(N277="základní",J277,0)</f>
        <v>0</v>
      </c>
      <c r="BF277" s="156">
        <f>IF(N277="snížená",J277,0)</f>
        <v>0</v>
      </c>
      <c r="BG277" s="156">
        <f>IF(N277="zákl. přenesená",J277,0)</f>
        <v>0</v>
      </c>
      <c r="BH277" s="156">
        <f>IF(N277="sníž. přenesená",J277,0)</f>
        <v>0</v>
      </c>
      <c r="BI277" s="156">
        <f>IF(N277="nulová",J277,0)</f>
        <v>0</v>
      </c>
      <c r="BJ277" s="17" t="s">
        <v>89</v>
      </c>
      <c r="BK277" s="156">
        <f>ROUND(I277*H277,2)</f>
        <v>0</v>
      </c>
      <c r="BL277" s="17" t="s">
        <v>147</v>
      </c>
      <c r="BM277" s="155" t="s">
        <v>455</v>
      </c>
    </row>
    <row r="278" spans="2:51" s="13" customFormat="1" ht="10.2">
      <c r="B278" s="163"/>
      <c r="D278" s="157" t="s">
        <v>153</v>
      </c>
      <c r="E278" s="164" t="s">
        <v>1</v>
      </c>
      <c r="F278" s="165" t="s">
        <v>350</v>
      </c>
      <c r="H278" s="164" t="s">
        <v>1</v>
      </c>
      <c r="I278" s="166"/>
      <c r="L278" s="163"/>
      <c r="M278" s="167"/>
      <c r="N278" s="168"/>
      <c r="O278" s="168"/>
      <c r="P278" s="168"/>
      <c r="Q278" s="168"/>
      <c r="R278" s="168"/>
      <c r="S278" s="168"/>
      <c r="T278" s="169"/>
      <c r="AT278" s="164" t="s">
        <v>153</v>
      </c>
      <c r="AU278" s="164" t="s">
        <v>91</v>
      </c>
      <c r="AV278" s="13" t="s">
        <v>89</v>
      </c>
      <c r="AW278" s="13" t="s">
        <v>36</v>
      </c>
      <c r="AX278" s="13" t="s">
        <v>81</v>
      </c>
      <c r="AY278" s="164" t="s">
        <v>140</v>
      </c>
    </row>
    <row r="279" spans="2:51" s="13" customFormat="1" ht="10.2">
      <c r="B279" s="163"/>
      <c r="D279" s="157" t="s">
        <v>153</v>
      </c>
      <c r="E279" s="164" t="s">
        <v>1</v>
      </c>
      <c r="F279" s="165" t="s">
        <v>268</v>
      </c>
      <c r="H279" s="164" t="s">
        <v>1</v>
      </c>
      <c r="I279" s="166"/>
      <c r="L279" s="163"/>
      <c r="M279" s="167"/>
      <c r="N279" s="168"/>
      <c r="O279" s="168"/>
      <c r="P279" s="168"/>
      <c r="Q279" s="168"/>
      <c r="R279" s="168"/>
      <c r="S279" s="168"/>
      <c r="T279" s="169"/>
      <c r="AT279" s="164" t="s">
        <v>153</v>
      </c>
      <c r="AU279" s="164" t="s">
        <v>91</v>
      </c>
      <c r="AV279" s="13" t="s">
        <v>89</v>
      </c>
      <c r="AW279" s="13" t="s">
        <v>36</v>
      </c>
      <c r="AX279" s="13" t="s">
        <v>81</v>
      </c>
      <c r="AY279" s="164" t="s">
        <v>140</v>
      </c>
    </row>
    <row r="280" spans="2:51" s="14" customFormat="1" ht="10.2">
      <c r="B280" s="170"/>
      <c r="D280" s="157" t="s">
        <v>153</v>
      </c>
      <c r="E280" s="171" t="s">
        <v>1</v>
      </c>
      <c r="F280" s="172" t="s">
        <v>456</v>
      </c>
      <c r="H280" s="173">
        <v>18</v>
      </c>
      <c r="I280" s="174"/>
      <c r="L280" s="170"/>
      <c r="M280" s="175"/>
      <c r="N280" s="176"/>
      <c r="O280" s="176"/>
      <c r="P280" s="176"/>
      <c r="Q280" s="176"/>
      <c r="R280" s="176"/>
      <c r="S280" s="176"/>
      <c r="T280" s="177"/>
      <c r="AT280" s="171" t="s">
        <v>153</v>
      </c>
      <c r="AU280" s="171" t="s">
        <v>91</v>
      </c>
      <c r="AV280" s="14" t="s">
        <v>91</v>
      </c>
      <c r="AW280" s="14" t="s">
        <v>36</v>
      </c>
      <c r="AX280" s="14" t="s">
        <v>81</v>
      </c>
      <c r="AY280" s="171" t="s">
        <v>140</v>
      </c>
    </row>
    <row r="281" spans="2:51" s="15" customFormat="1" ht="10.2">
      <c r="B281" s="178"/>
      <c r="D281" s="157" t="s">
        <v>153</v>
      </c>
      <c r="E281" s="179" t="s">
        <v>1</v>
      </c>
      <c r="F281" s="180" t="s">
        <v>156</v>
      </c>
      <c r="H281" s="181">
        <v>18</v>
      </c>
      <c r="I281" s="182"/>
      <c r="L281" s="178"/>
      <c r="M281" s="183"/>
      <c r="N281" s="184"/>
      <c r="O281" s="184"/>
      <c r="P281" s="184"/>
      <c r="Q281" s="184"/>
      <c r="R281" s="184"/>
      <c r="S281" s="184"/>
      <c r="T281" s="185"/>
      <c r="AT281" s="179" t="s">
        <v>153</v>
      </c>
      <c r="AU281" s="179" t="s">
        <v>91</v>
      </c>
      <c r="AV281" s="15" t="s">
        <v>147</v>
      </c>
      <c r="AW281" s="15" t="s">
        <v>36</v>
      </c>
      <c r="AX281" s="15" t="s">
        <v>89</v>
      </c>
      <c r="AY281" s="179" t="s">
        <v>140</v>
      </c>
    </row>
    <row r="282" spans="1:65" s="2" customFormat="1" ht="14.4" customHeight="1">
      <c r="A282" s="32"/>
      <c r="B282" s="143"/>
      <c r="C282" s="186" t="s">
        <v>280</v>
      </c>
      <c r="D282" s="186" t="s">
        <v>303</v>
      </c>
      <c r="E282" s="187" t="s">
        <v>457</v>
      </c>
      <c r="F282" s="188" t="s">
        <v>458</v>
      </c>
      <c r="G282" s="189" t="s">
        <v>441</v>
      </c>
      <c r="H282" s="190">
        <v>18</v>
      </c>
      <c r="I282" s="191"/>
      <c r="J282" s="192">
        <f>ROUND(I282*H282,2)</f>
        <v>0</v>
      </c>
      <c r="K282" s="188" t="s">
        <v>159</v>
      </c>
      <c r="L282" s="193"/>
      <c r="M282" s="194" t="s">
        <v>1</v>
      </c>
      <c r="N282" s="195" t="s">
        <v>46</v>
      </c>
      <c r="O282" s="58"/>
      <c r="P282" s="153">
        <f>O282*H282</f>
        <v>0</v>
      </c>
      <c r="Q282" s="153">
        <v>0.02679</v>
      </c>
      <c r="R282" s="153">
        <f>Q282*H282</f>
        <v>0.48222000000000004</v>
      </c>
      <c r="S282" s="153">
        <v>0</v>
      </c>
      <c r="T282" s="154">
        <f>S282*H282</f>
        <v>0</v>
      </c>
      <c r="U282" s="32"/>
      <c r="V282" s="32"/>
      <c r="W282" s="32"/>
      <c r="X282" s="32"/>
      <c r="Y282" s="32"/>
      <c r="Z282" s="32"/>
      <c r="AA282" s="32"/>
      <c r="AB282" s="32"/>
      <c r="AC282" s="32"/>
      <c r="AD282" s="32"/>
      <c r="AE282" s="32"/>
      <c r="AR282" s="155" t="s">
        <v>207</v>
      </c>
      <c r="AT282" s="155" t="s">
        <v>303</v>
      </c>
      <c r="AU282" s="155" t="s">
        <v>91</v>
      </c>
      <c r="AY282" s="17" t="s">
        <v>140</v>
      </c>
      <c r="BE282" s="156">
        <f>IF(N282="základní",J282,0)</f>
        <v>0</v>
      </c>
      <c r="BF282" s="156">
        <f>IF(N282="snížená",J282,0)</f>
        <v>0</v>
      </c>
      <c r="BG282" s="156">
        <f>IF(N282="zákl. přenesená",J282,0)</f>
        <v>0</v>
      </c>
      <c r="BH282" s="156">
        <f>IF(N282="sníž. přenesená",J282,0)</f>
        <v>0</v>
      </c>
      <c r="BI282" s="156">
        <f>IF(N282="nulová",J282,0)</f>
        <v>0</v>
      </c>
      <c r="BJ282" s="17" t="s">
        <v>89</v>
      </c>
      <c r="BK282" s="156">
        <f>ROUND(I282*H282,2)</f>
        <v>0</v>
      </c>
      <c r="BL282" s="17" t="s">
        <v>147</v>
      </c>
      <c r="BM282" s="155" t="s">
        <v>459</v>
      </c>
    </row>
    <row r="283" spans="2:51" s="13" customFormat="1" ht="10.2">
      <c r="B283" s="163"/>
      <c r="D283" s="157" t="s">
        <v>153</v>
      </c>
      <c r="E283" s="164" t="s">
        <v>1</v>
      </c>
      <c r="F283" s="165" t="s">
        <v>350</v>
      </c>
      <c r="H283" s="164" t="s">
        <v>1</v>
      </c>
      <c r="I283" s="166"/>
      <c r="L283" s="163"/>
      <c r="M283" s="167"/>
      <c r="N283" s="168"/>
      <c r="O283" s="168"/>
      <c r="P283" s="168"/>
      <c r="Q283" s="168"/>
      <c r="R283" s="168"/>
      <c r="S283" s="168"/>
      <c r="T283" s="169"/>
      <c r="AT283" s="164" t="s">
        <v>153</v>
      </c>
      <c r="AU283" s="164" t="s">
        <v>91</v>
      </c>
      <c r="AV283" s="13" t="s">
        <v>89</v>
      </c>
      <c r="AW283" s="13" t="s">
        <v>36</v>
      </c>
      <c r="AX283" s="13" t="s">
        <v>81</v>
      </c>
      <c r="AY283" s="164" t="s">
        <v>140</v>
      </c>
    </row>
    <row r="284" spans="2:51" s="13" customFormat="1" ht="10.2">
      <c r="B284" s="163"/>
      <c r="D284" s="157" t="s">
        <v>153</v>
      </c>
      <c r="E284" s="164" t="s">
        <v>1</v>
      </c>
      <c r="F284" s="165" t="s">
        <v>268</v>
      </c>
      <c r="H284" s="164" t="s">
        <v>1</v>
      </c>
      <c r="I284" s="166"/>
      <c r="L284" s="163"/>
      <c r="M284" s="167"/>
      <c r="N284" s="168"/>
      <c r="O284" s="168"/>
      <c r="P284" s="168"/>
      <c r="Q284" s="168"/>
      <c r="R284" s="168"/>
      <c r="S284" s="168"/>
      <c r="T284" s="169"/>
      <c r="AT284" s="164" t="s">
        <v>153</v>
      </c>
      <c r="AU284" s="164" t="s">
        <v>91</v>
      </c>
      <c r="AV284" s="13" t="s">
        <v>89</v>
      </c>
      <c r="AW284" s="13" t="s">
        <v>36</v>
      </c>
      <c r="AX284" s="13" t="s">
        <v>81</v>
      </c>
      <c r="AY284" s="164" t="s">
        <v>140</v>
      </c>
    </row>
    <row r="285" spans="2:51" s="14" customFormat="1" ht="10.2">
      <c r="B285" s="170"/>
      <c r="D285" s="157" t="s">
        <v>153</v>
      </c>
      <c r="E285" s="171" t="s">
        <v>1</v>
      </c>
      <c r="F285" s="172" t="s">
        <v>456</v>
      </c>
      <c r="H285" s="173">
        <v>18</v>
      </c>
      <c r="I285" s="174"/>
      <c r="L285" s="170"/>
      <c r="M285" s="175"/>
      <c r="N285" s="176"/>
      <c r="O285" s="176"/>
      <c r="P285" s="176"/>
      <c r="Q285" s="176"/>
      <c r="R285" s="176"/>
      <c r="S285" s="176"/>
      <c r="T285" s="177"/>
      <c r="AT285" s="171" t="s">
        <v>153</v>
      </c>
      <c r="AU285" s="171" t="s">
        <v>91</v>
      </c>
      <c r="AV285" s="14" t="s">
        <v>91</v>
      </c>
      <c r="AW285" s="14" t="s">
        <v>36</v>
      </c>
      <c r="AX285" s="14" t="s">
        <v>81</v>
      </c>
      <c r="AY285" s="171" t="s">
        <v>140</v>
      </c>
    </row>
    <row r="286" spans="2:51" s="15" customFormat="1" ht="10.2">
      <c r="B286" s="178"/>
      <c r="D286" s="157" t="s">
        <v>153</v>
      </c>
      <c r="E286" s="179" t="s">
        <v>1</v>
      </c>
      <c r="F286" s="180" t="s">
        <v>156</v>
      </c>
      <c r="H286" s="181">
        <v>18</v>
      </c>
      <c r="I286" s="182"/>
      <c r="L286" s="178"/>
      <c r="M286" s="183"/>
      <c r="N286" s="184"/>
      <c r="O286" s="184"/>
      <c r="P286" s="184"/>
      <c r="Q286" s="184"/>
      <c r="R286" s="184"/>
      <c r="S286" s="184"/>
      <c r="T286" s="185"/>
      <c r="AT286" s="179" t="s">
        <v>153</v>
      </c>
      <c r="AU286" s="179" t="s">
        <v>91</v>
      </c>
      <c r="AV286" s="15" t="s">
        <v>147</v>
      </c>
      <c r="AW286" s="15" t="s">
        <v>36</v>
      </c>
      <c r="AX286" s="15" t="s">
        <v>89</v>
      </c>
      <c r="AY286" s="179" t="s">
        <v>140</v>
      </c>
    </row>
    <row r="287" spans="2:63" s="12" customFormat="1" ht="22.8" customHeight="1">
      <c r="B287" s="130"/>
      <c r="D287" s="131" t="s">
        <v>80</v>
      </c>
      <c r="E287" s="141" t="s">
        <v>216</v>
      </c>
      <c r="F287" s="141" t="s">
        <v>262</v>
      </c>
      <c r="I287" s="133"/>
      <c r="J287" s="142">
        <f>BK287</f>
        <v>0</v>
      </c>
      <c r="L287" s="130"/>
      <c r="M287" s="135"/>
      <c r="N287" s="136"/>
      <c r="O287" s="136"/>
      <c r="P287" s="137">
        <f>SUM(P288:P325)</f>
        <v>0</v>
      </c>
      <c r="Q287" s="136"/>
      <c r="R287" s="137">
        <f>SUM(R288:R325)</f>
        <v>0.059375</v>
      </c>
      <c r="S287" s="136"/>
      <c r="T287" s="138">
        <f>SUM(T288:T325)</f>
        <v>3.2472000000000003</v>
      </c>
      <c r="AR287" s="131" t="s">
        <v>89</v>
      </c>
      <c r="AT287" s="139" t="s">
        <v>80</v>
      </c>
      <c r="AU287" s="139" t="s">
        <v>89</v>
      </c>
      <c r="AY287" s="131" t="s">
        <v>140</v>
      </c>
      <c r="BK287" s="140">
        <f>SUM(BK288:BK325)</f>
        <v>0</v>
      </c>
    </row>
    <row r="288" spans="1:65" s="2" customFormat="1" ht="14.4" customHeight="1">
      <c r="A288" s="32"/>
      <c r="B288" s="143"/>
      <c r="C288" s="144" t="s">
        <v>288</v>
      </c>
      <c r="D288" s="144" t="s">
        <v>142</v>
      </c>
      <c r="E288" s="145" t="s">
        <v>460</v>
      </c>
      <c r="F288" s="146" t="s">
        <v>461</v>
      </c>
      <c r="G288" s="147" t="s">
        <v>210</v>
      </c>
      <c r="H288" s="148">
        <v>0.675</v>
      </c>
      <c r="I288" s="149"/>
      <c r="J288" s="150">
        <f>ROUND(I288*H288,2)</f>
        <v>0</v>
      </c>
      <c r="K288" s="146" t="s">
        <v>159</v>
      </c>
      <c r="L288" s="33"/>
      <c r="M288" s="151" t="s">
        <v>1</v>
      </c>
      <c r="N288" s="152" t="s">
        <v>46</v>
      </c>
      <c r="O288" s="58"/>
      <c r="P288" s="153">
        <f>O288*H288</f>
        <v>0</v>
      </c>
      <c r="Q288" s="153">
        <v>0.043</v>
      </c>
      <c r="R288" s="153">
        <f>Q288*H288</f>
        <v>0.029025</v>
      </c>
      <c r="S288" s="153">
        <v>0</v>
      </c>
      <c r="T288" s="154">
        <f>S288*H288</f>
        <v>0</v>
      </c>
      <c r="U288" s="32"/>
      <c r="V288" s="32"/>
      <c r="W288" s="32"/>
      <c r="X288" s="32"/>
      <c r="Y288" s="32"/>
      <c r="Z288" s="32"/>
      <c r="AA288" s="32"/>
      <c r="AB288" s="32"/>
      <c r="AC288" s="32"/>
      <c r="AD288" s="32"/>
      <c r="AE288" s="32"/>
      <c r="AR288" s="155" t="s">
        <v>147</v>
      </c>
      <c r="AT288" s="155" t="s">
        <v>142</v>
      </c>
      <c r="AU288" s="155" t="s">
        <v>91</v>
      </c>
      <c r="AY288" s="17" t="s">
        <v>140</v>
      </c>
      <c r="BE288" s="156">
        <f>IF(N288="základní",J288,0)</f>
        <v>0</v>
      </c>
      <c r="BF288" s="156">
        <f>IF(N288="snížená",J288,0)</f>
        <v>0</v>
      </c>
      <c r="BG288" s="156">
        <f>IF(N288="zákl. přenesená",J288,0)</f>
        <v>0</v>
      </c>
      <c r="BH288" s="156">
        <f>IF(N288="sníž. přenesená",J288,0)</f>
        <v>0</v>
      </c>
      <c r="BI288" s="156">
        <f>IF(N288="nulová",J288,0)</f>
        <v>0</v>
      </c>
      <c r="BJ288" s="17" t="s">
        <v>89</v>
      </c>
      <c r="BK288" s="156">
        <f>ROUND(I288*H288,2)</f>
        <v>0</v>
      </c>
      <c r="BL288" s="17" t="s">
        <v>147</v>
      </c>
      <c r="BM288" s="155" t="s">
        <v>462</v>
      </c>
    </row>
    <row r="289" spans="1:47" s="2" customFormat="1" ht="19.2">
      <c r="A289" s="32"/>
      <c r="B289" s="33"/>
      <c r="C289" s="32"/>
      <c r="D289" s="157" t="s">
        <v>149</v>
      </c>
      <c r="E289" s="32"/>
      <c r="F289" s="158" t="s">
        <v>463</v>
      </c>
      <c r="G289" s="32"/>
      <c r="H289" s="32"/>
      <c r="I289" s="159"/>
      <c r="J289" s="32"/>
      <c r="K289" s="32"/>
      <c r="L289" s="33"/>
      <c r="M289" s="160"/>
      <c r="N289" s="161"/>
      <c r="O289" s="58"/>
      <c r="P289" s="58"/>
      <c r="Q289" s="58"/>
      <c r="R289" s="58"/>
      <c r="S289" s="58"/>
      <c r="T289" s="59"/>
      <c r="U289" s="32"/>
      <c r="V289" s="32"/>
      <c r="W289" s="32"/>
      <c r="X289" s="32"/>
      <c r="Y289" s="32"/>
      <c r="Z289" s="32"/>
      <c r="AA289" s="32"/>
      <c r="AB289" s="32"/>
      <c r="AC289" s="32"/>
      <c r="AD289" s="32"/>
      <c r="AE289" s="32"/>
      <c r="AT289" s="17" t="s">
        <v>149</v>
      </c>
      <c r="AU289" s="17" t="s">
        <v>91</v>
      </c>
    </row>
    <row r="290" spans="1:47" s="2" customFormat="1" ht="76.8">
      <c r="A290" s="32"/>
      <c r="B290" s="33"/>
      <c r="C290" s="32"/>
      <c r="D290" s="157" t="s">
        <v>151</v>
      </c>
      <c r="E290" s="32"/>
      <c r="F290" s="162" t="s">
        <v>464</v>
      </c>
      <c r="G290" s="32"/>
      <c r="H290" s="32"/>
      <c r="I290" s="159"/>
      <c r="J290" s="32"/>
      <c r="K290" s="32"/>
      <c r="L290" s="33"/>
      <c r="M290" s="160"/>
      <c r="N290" s="161"/>
      <c r="O290" s="58"/>
      <c r="P290" s="58"/>
      <c r="Q290" s="58"/>
      <c r="R290" s="58"/>
      <c r="S290" s="58"/>
      <c r="T290" s="59"/>
      <c r="U290" s="32"/>
      <c r="V290" s="32"/>
      <c r="W290" s="32"/>
      <c r="X290" s="32"/>
      <c r="Y290" s="32"/>
      <c r="Z290" s="32"/>
      <c r="AA290" s="32"/>
      <c r="AB290" s="32"/>
      <c r="AC290" s="32"/>
      <c r="AD290" s="32"/>
      <c r="AE290" s="32"/>
      <c r="AT290" s="17" t="s">
        <v>151</v>
      </c>
      <c r="AU290" s="17" t="s">
        <v>91</v>
      </c>
    </row>
    <row r="291" spans="1:47" s="2" customFormat="1" ht="38.4">
      <c r="A291" s="32"/>
      <c r="B291" s="33"/>
      <c r="C291" s="32"/>
      <c r="D291" s="157" t="s">
        <v>319</v>
      </c>
      <c r="E291" s="32"/>
      <c r="F291" s="162" t="s">
        <v>465</v>
      </c>
      <c r="G291" s="32"/>
      <c r="H291" s="32"/>
      <c r="I291" s="159"/>
      <c r="J291" s="32"/>
      <c r="K291" s="32"/>
      <c r="L291" s="33"/>
      <c r="M291" s="160"/>
      <c r="N291" s="161"/>
      <c r="O291" s="58"/>
      <c r="P291" s="58"/>
      <c r="Q291" s="58"/>
      <c r="R291" s="58"/>
      <c r="S291" s="58"/>
      <c r="T291" s="59"/>
      <c r="U291" s="32"/>
      <c r="V291" s="32"/>
      <c r="W291" s="32"/>
      <c r="X291" s="32"/>
      <c r="Y291" s="32"/>
      <c r="Z291" s="32"/>
      <c r="AA291" s="32"/>
      <c r="AB291" s="32"/>
      <c r="AC291" s="32"/>
      <c r="AD291" s="32"/>
      <c r="AE291" s="32"/>
      <c r="AT291" s="17" t="s">
        <v>319</v>
      </c>
      <c r="AU291" s="17" t="s">
        <v>91</v>
      </c>
    </row>
    <row r="292" spans="2:51" s="13" customFormat="1" ht="10.2">
      <c r="B292" s="163"/>
      <c r="D292" s="157" t="s">
        <v>153</v>
      </c>
      <c r="E292" s="164" t="s">
        <v>1</v>
      </c>
      <c r="F292" s="165" t="s">
        <v>350</v>
      </c>
      <c r="H292" s="164" t="s">
        <v>1</v>
      </c>
      <c r="I292" s="166"/>
      <c r="L292" s="163"/>
      <c r="M292" s="167"/>
      <c r="N292" s="168"/>
      <c r="O292" s="168"/>
      <c r="P292" s="168"/>
      <c r="Q292" s="168"/>
      <c r="R292" s="168"/>
      <c r="S292" s="168"/>
      <c r="T292" s="169"/>
      <c r="AT292" s="164" t="s">
        <v>153</v>
      </c>
      <c r="AU292" s="164" t="s">
        <v>91</v>
      </c>
      <c r="AV292" s="13" t="s">
        <v>89</v>
      </c>
      <c r="AW292" s="13" t="s">
        <v>36</v>
      </c>
      <c r="AX292" s="13" t="s">
        <v>81</v>
      </c>
      <c r="AY292" s="164" t="s">
        <v>140</v>
      </c>
    </row>
    <row r="293" spans="2:51" s="13" customFormat="1" ht="10.2">
      <c r="B293" s="163"/>
      <c r="D293" s="157" t="s">
        <v>153</v>
      </c>
      <c r="E293" s="164" t="s">
        <v>1</v>
      </c>
      <c r="F293" s="165" t="s">
        <v>385</v>
      </c>
      <c r="H293" s="164" t="s">
        <v>1</v>
      </c>
      <c r="I293" s="166"/>
      <c r="L293" s="163"/>
      <c r="M293" s="167"/>
      <c r="N293" s="168"/>
      <c r="O293" s="168"/>
      <c r="P293" s="168"/>
      <c r="Q293" s="168"/>
      <c r="R293" s="168"/>
      <c r="S293" s="168"/>
      <c r="T293" s="169"/>
      <c r="AT293" s="164" t="s">
        <v>153</v>
      </c>
      <c r="AU293" s="164" t="s">
        <v>91</v>
      </c>
      <c r="AV293" s="13" t="s">
        <v>89</v>
      </c>
      <c r="AW293" s="13" t="s">
        <v>36</v>
      </c>
      <c r="AX293" s="13" t="s">
        <v>81</v>
      </c>
      <c r="AY293" s="164" t="s">
        <v>140</v>
      </c>
    </row>
    <row r="294" spans="2:51" s="13" customFormat="1" ht="20.4">
      <c r="B294" s="163"/>
      <c r="D294" s="157" t="s">
        <v>153</v>
      </c>
      <c r="E294" s="164" t="s">
        <v>1</v>
      </c>
      <c r="F294" s="165" t="s">
        <v>466</v>
      </c>
      <c r="H294" s="164" t="s">
        <v>1</v>
      </c>
      <c r="I294" s="166"/>
      <c r="L294" s="163"/>
      <c r="M294" s="167"/>
      <c r="N294" s="168"/>
      <c r="O294" s="168"/>
      <c r="P294" s="168"/>
      <c r="Q294" s="168"/>
      <c r="R294" s="168"/>
      <c r="S294" s="168"/>
      <c r="T294" s="169"/>
      <c r="AT294" s="164" t="s">
        <v>153</v>
      </c>
      <c r="AU294" s="164" t="s">
        <v>91</v>
      </c>
      <c r="AV294" s="13" t="s">
        <v>89</v>
      </c>
      <c r="AW294" s="13" t="s">
        <v>36</v>
      </c>
      <c r="AX294" s="13" t="s">
        <v>81</v>
      </c>
      <c r="AY294" s="164" t="s">
        <v>140</v>
      </c>
    </row>
    <row r="295" spans="2:51" s="14" customFormat="1" ht="10.2">
      <c r="B295" s="170"/>
      <c r="D295" s="157" t="s">
        <v>153</v>
      </c>
      <c r="E295" s="171" t="s">
        <v>1</v>
      </c>
      <c r="F295" s="172" t="s">
        <v>467</v>
      </c>
      <c r="H295" s="173">
        <v>0.675</v>
      </c>
      <c r="I295" s="174"/>
      <c r="L295" s="170"/>
      <c r="M295" s="175"/>
      <c r="N295" s="176"/>
      <c r="O295" s="176"/>
      <c r="P295" s="176"/>
      <c r="Q295" s="176"/>
      <c r="R295" s="176"/>
      <c r="S295" s="176"/>
      <c r="T295" s="177"/>
      <c r="AT295" s="171" t="s">
        <v>153</v>
      </c>
      <c r="AU295" s="171" t="s">
        <v>91</v>
      </c>
      <c r="AV295" s="14" t="s">
        <v>91</v>
      </c>
      <c r="AW295" s="14" t="s">
        <v>36</v>
      </c>
      <c r="AX295" s="14" t="s">
        <v>89</v>
      </c>
      <c r="AY295" s="171" t="s">
        <v>140</v>
      </c>
    </row>
    <row r="296" spans="1:65" s="2" customFormat="1" ht="14.4" customHeight="1">
      <c r="A296" s="32"/>
      <c r="B296" s="143"/>
      <c r="C296" s="144" t="s">
        <v>302</v>
      </c>
      <c r="D296" s="144" t="s">
        <v>142</v>
      </c>
      <c r="E296" s="145" t="s">
        <v>468</v>
      </c>
      <c r="F296" s="146" t="s">
        <v>469</v>
      </c>
      <c r="G296" s="147" t="s">
        <v>441</v>
      </c>
      <c r="H296" s="148">
        <v>9</v>
      </c>
      <c r="I296" s="149"/>
      <c r="J296" s="150">
        <f>ROUND(I296*H296,2)</f>
        <v>0</v>
      </c>
      <c r="K296" s="146" t="s">
        <v>146</v>
      </c>
      <c r="L296" s="33"/>
      <c r="M296" s="151" t="s">
        <v>1</v>
      </c>
      <c r="N296" s="152" t="s">
        <v>46</v>
      </c>
      <c r="O296" s="58"/>
      <c r="P296" s="153">
        <f>O296*H296</f>
        <v>0</v>
      </c>
      <c r="Q296" s="153">
        <v>0.00015</v>
      </c>
      <c r="R296" s="153">
        <f>Q296*H296</f>
        <v>0.0013499999999999999</v>
      </c>
      <c r="S296" s="153">
        <v>0</v>
      </c>
      <c r="T296" s="154">
        <f>S296*H296</f>
        <v>0</v>
      </c>
      <c r="U296" s="32"/>
      <c r="V296" s="32"/>
      <c r="W296" s="32"/>
      <c r="X296" s="32"/>
      <c r="Y296" s="32"/>
      <c r="Z296" s="32"/>
      <c r="AA296" s="32"/>
      <c r="AB296" s="32"/>
      <c r="AC296" s="32"/>
      <c r="AD296" s="32"/>
      <c r="AE296" s="32"/>
      <c r="AR296" s="155" t="s">
        <v>147</v>
      </c>
      <c r="AT296" s="155" t="s">
        <v>142</v>
      </c>
      <c r="AU296" s="155" t="s">
        <v>91</v>
      </c>
      <c r="AY296" s="17" t="s">
        <v>140</v>
      </c>
      <c r="BE296" s="156">
        <f>IF(N296="základní",J296,0)</f>
        <v>0</v>
      </c>
      <c r="BF296" s="156">
        <f>IF(N296="snížená",J296,0)</f>
        <v>0</v>
      </c>
      <c r="BG296" s="156">
        <f>IF(N296="zákl. přenesená",J296,0)</f>
        <v>0</v>
      </c>
      <c r="BH296" s="156">
        <f>IF(N296="sníž. přenesená",J296,0)</f>
        <v>0</v>
      </c>
      <c r="BI296" s="156">
        <f>IF(N296="nulová",J296,0)</f>
        <v>0</v>
      </c>
      <c r="BJ296" s="17" t="s">
        <v>89</v>
      </c>
      <c r="BK296" s="156">
        <f>ROUND(I296*H296,2)</f>
        <v>0</v>
      </c>
      <c r="BL296" s="17" t="s">
        <v>147</v>
      </c>
      <c r="BM296" s="155" t="s">
        <v>470</v>
      </c>
    </row>
    <row r="297" spans="1:47" s="2" customFormat="1" ht="28.8">
      <c r="A297" s="32"/>
      <c r="B297" s="33"/>
      <c r="C297" s="32"/>
      <c r="D297" s="157" t="s">
        <v>149</v>
      </c>
      <c r="E297" s="32"/>
      <c r="F297" s="158" t="s">
        <v>471</v>
      </c>
      <c r="G297" s="32"/>
      <c r="H297" s="32"/>
      <c r="I297" s="159"/>
      <c r="J297" s="32"/>
      <c r="K297" s="32"/>
      <c r="L297" s="33"/>
      <c r="M297" s="160"/>
      <c r="N297" s="161"/>
      <c r="O297" s="58"/>
      <c r="P297" s="58"/>
      <c r="Q297" s="58"/>
      <c r="R297" s="58"/>
      <c r="S297" s="58"/>
      <c r="T297" s="59"/>
      <c r="U297" s="32"/>
      <c r="V297" s="32"/>
      <c r="W297" s="32"/>
      <c r="X297" s="32"/>
      <c r="Y297" s="32"/>
      <c r="Z297" s="32"/>
      <c r="AA297" s="32"/>
      <c r="AB297" s="32"/>
      <c r="AC297" s="32"/>
      <c r="AD297" s="32"/>
      <c r="AE297" s="32"/>
      <c r="AT297" s="17" t="s">
        <v>149</v>
      </c>
      <c r="AU297" s="17" t="s">
        <v>91</v>
      </c>
    </row>
    <row r="298" spans="1:47" s="2" customFormat="1" ht="86.4">
      <c r="A298" s="32"/>
      <c r="B298" s="33"/>
      <c r="C298" s="32"/>
      <c r="D298" s="157" t="s">
        <v>151</v>
      </c>
      <c r="E298" s="32"/>
      <c r="F298" s="162" t="s">
        <v>472</v>
      </c>
      <c r="G298" s="32"/>
      <c r="H298" s="32"/>
      <c r="I298" s="159"/>
      <c r="J298" s="32"/>
      <c r="K298" s="32"/>
      <c r="L298" s="33"/>
      <c r="M298" s="160"/>
      <c r="N298" s="161"/>
      <c r="O298" s="58"/>
      <c r="P298" s="58"/>
      <c r="Q298" s="58"/>
      <c r="R298" s="58"/>
      <c r="S298" s="58"/>
      <c r="T298" s="59"/>
      <c r="U298" s="32"/>
      <c r="V298" s="32"/>
      <c r="W298" s="32"/>
      <c r="X298" s="32"/>
      <c r="Y298" s="32"/>
      <c r="Z298" s="32"/>
      <c r="AA298" s="32"/>
      <c r="AB298" s="32"/>
      <c r="AC298" s="32"/>
      <c r="AD298" s="32"/>
      <c r="AE298" s="32"/>
      <c r="AT298" s="17" t="s">
        <v>151</v>
      </c>
      <c r="AU298" s="17" t="s">
        <v>91</v>
      </c>
    </row>
    <row r="299" spans="2:51" s="13" customFormat="1" ht="10.2">
      <c r="B299" s="163"/>
      <c r="D299" s="157" t="s">
        <v>153</v>
      </c>
      <c r="E299" s="164" t="s">
        <v>1</v>
      </c>
      <c r="F299" s="165" t="s">
        <v>350</v>
      </c>
      <c r="H299" s="164" t="s">
        <v>1</v>
      </c>
      <c r="I299" s="166"/>
      <c r="L299" s="163"/>
      <c r="M299" s="167"/>
      <c r="N299" s="168"/>
      <c r="O299" s="168"/>
      <c r="P299" s="168"/>
      <c r="Q299" s="168"/>
      <c r="R299" s="168"/>
      <c r="S299" s="168"/>
      <c r="T299" s="169"/>
      <c r="AT299" s="164" t="s">
        <v>153</v>
      </c>
      <c r="AU299" s="164" t="s">
        <v>91</v>
      </c>
      <c r="AV299" s="13" t="s">
        <v>89</v>
      </c>
      <c r="AW299" s="13" t="s">
        <v>36</v>
      </c>
      <c r="AX299" s="13" t="s">
        <v>81</v>
      </c>
      <c r="AY299" s="164" t="s">
        <v>140</v>
      </c>
    </row>
    <row r="300" spans="2:51" s="13" customFormat="1" ht="10.2">
      <c r="B300" s="163"/>
      <c r="D300" s="157" t="s">
        <v>153</v>
      </c>
      <c r="E300" s="164" t="s">
        <v>1</v>
      </c>
      <c r="F300" s="165" t="s">
        <v>385</v>
      </c>
      <c r="H300" s="164" t="s">
        <v>1</v>
      </c>
      <c r="I300" s="166"/>
      <c r="L300" s="163"/>
      <c r="M300" s="167"/>
      <c r="N300" s="168"/>
      <c r="O300" s="168"/>
      <c r="P300" s="168"/>
      <c r="Q300" s="168"/>
      <c r="R300" s="168"/>
      <c r="S300" s="168"/>
      <c r="T300" s="169"/>
      <c r="AT300" s="164" t="s">
        <v>153</v>
      </c>
      <c r="AU300" s="164" t="s">
        <v>91</v>
      </c>
      <c r="AV300" s="13" t="s">
        <v>89</v>
      </c>
      <c r="AW300" s="13" t="s">
        <v>36</v>
      </c>
      <c r="AX300" s="13" t="s">
        <v>81</v>
      </c>
      <c r="AY300" s="164" t="s">
        <v>140</v>
      </c>
    </row>
    <row r="301" spans="2:51" s="13" customFormat="1" ht="10.2">
      <c r="B301" s="163"/>
      <c r="D301" s="157" t="s">
        <v>153</v>
      </c>
      <c r="E301" s="164" t="s">
        <v>1</v>
      </c>
      <c r="F301" s="165" t="s">
        <v>473</v>
      </c>
      <c r="H301" s="164" t="s">
        <v>1</v>
      </c>
      <c r="I301" s="166"/>
      <c r="L301" s="163"/>
      <c r="M301" s="167"/>
      <c r="N301" s="168"/>
      <c r="O301" s="168"/>
      <c r="P301" s="168"/>
      <c r="Q301" s="168"/>
      <c r="R301" s="168"/>
      <c r="S301" s="168"/>
      <c r="T301" s="169"/>
      <c r="AT301" s="164" t="s">
        <v>153</v>
      </c>
      <c r="AU301" s="164" t="s">
        <v>91</v>
      </c>
      <c r="AV301" s="13" t="s">
        <v>89</v>
      </c>
      <c r="AW301" s="13" t="s">
        <v>36</v>
      </c>
      <c r="AX301" s="13" t="s">
        <v>81</v>
      </c>
      <c r="AY301" s="164" t="s">
        <v>140</v>
      </c>
    </row>
    <row r="302" spans="2:51" s="14" customFormat="1" ht="10.2">
      <c r="B302" s="170"/>
      <c r="D302" s="157" t="s">
        <v>153</v>
      </c>
      <c r="E302" s="171" t="s">
        <v>1</v>
      </c>
      <c r="F302" s="172" t="s">
        <v>474</v>
      </c>
      <c r="H302" s="173">
        <v>4</v>
      </c>
      <c r="I302" s="174"/>
      <c r="L302" s="170"/>
      <c r="M302" s="175"/>
      <c r="N302" s="176"/>
      <c r="O302" s="176"/>
      <c r="P302" s="176"/>
      <c r="Q302" s="176"/>
      <c r="R302" s="176"/>
      <c r="S302" s="176"/>
      <c r="T302" s="177"/>
      <c r="AT302" s="171" t="s">
        <v>153</v>
      </c>
      <c r="AU302" s="171" t="s">
        <v>91</v>
      </c>
      <c r="AV302" s="14" t="s">
        <v>91</v>
      </c>
      <c r="AW302" s="14" t="s">
        <v>36</v>
      </c>
      <c r="AX302" s="14" t="s">
        <v>81</v>
      </c>
      <c r="AY302" s="171" t="s">
        <v>140</v>
      </c>
    </row>
    <row r="303" spans="2:51" s="14" customFormat="1" ht="10.2">
      <c r="B303" s="170"/>
      <c r="D303" s="157" t="s">
        <v>153</v>
      </c>
      <c r="E303" s="171" t="s">
        <v>1</v>
      </c>
      <c r="F303" s="172" t="s">
        <v>445</v>
      </c>
      <c r="H303" s="173">
        <v>2</v>
      </c>
      <c r="I303" s="174"/>
      <c r="L303" s="170"/>
      <c r="M303" s="175"/>
      <c r="N303" s="176"/>
      <c r="O303" s="176"/>
      <c r="P303" s="176"/>
      <c r="Q303" s="176"/>
      <c r="R303" s="176"/>
      <c r="S303" s="176"/>
      <c r="T303" s="177"/>
      <c r="AT303" s="171" t="s">
        <v>153</v>
      </c>
      <c r="AU303" s="171" t="s">
        <v>91</v>
      </c>
      <c r="AV303" s="14" t="s">
        <v>91</v>
      </c>
      <c r="AW303" s="14" t="s">
        <v>36</v>
      </c>
      <c r="AX303" s="14" t="s">
        <v>81</v>
      </c>
      <c r="AY303" s="171" t="s">
        <v>140</v>
      </c>
    </row>
    <row r="304" spans="2:51" s="13" customFormat="1" ht="10.2">
      <c r="B304" s="163"/>
      <c r="D304" s="157" t="s">
        <v>153</v>
      </c>
      <c r="E304" s="164" t="s">
        <v>1</v>
      </c>
      <c r="F304" s="165" t="s">
        <v>475</v>
      </c>
      <c r="H304" s="164" t="s">
        <v>1</v>
      </c>
      <c r="I304" s="166"/>
      <c r="L304" s="163"/>
      <c r="M304" s="167"/>
      <c r="N304" s="168"/>
      <c r="O304" s="168"/>
      <c r="P304" s="168"/>
      <c r="Q304" s="168"/>
      <c r="R304" s="168"/>
      <c r="S304" s="168"/>
      <c r="T304" s="169"/>
      <c r="AT304" s="164" t="s">
        <v>153</v>
      </c>
      <c r="AU304" s="164" t="s">
        <v>91</v>
      </c>
      <c r="AV304" s="13" t="s">
        <v>89</v>
      </c>
      <c r="AW304" s="13" t="s">
        <v>36</v>
      </c>
      <c r="AX304" s="13" t="s">
        <v>81</v>
      </c>
      <c r="AY304" s="164" t="s">
        <v>140</v>
      </c>
    </row>
    <row r="305" spans="2:51" s="14" customFormat="1" ht="10.2">
      <c r="B305" s="170"/>
      <c r="D305" s="157" t="s">
        <v>153</v>
      </c>
      <c r="E305" s="171" t="s">
        <v>1</v>
      </c>
      <c r="F305" s="172" t="s">
        <v>445</v>
      </c>
      <c r="H305" s="173">
        <v>2</v>
      </c>
      <c r="I305" s="174"/>
      <c r="L305" s="170"/>
      <c r="M305" s="175"/>
      <c r="N305" s="176"/>
      <c r="O305" s="176"/>
      <c r="P305" s="176"/>
      <c r="Q305" s="176"/>
      <c r="R305" s="176"/>
      <c r="S305" s="176"/>
      <c r="T305" s="177"/>
      <c r="AT305" s="171" t="s">
        <v>153</v>
      </c>
      <c r="AU305" s="171" t="s">
        <v>91</v>
      </c>
      <c r="AV305" s="14" t="s">
        <v>91</v>
      </c>
      <c r="AW305" s="14" t="s">
        <v>36</v>
      </c>
      <c r="AX305" s="14" t="s">
        <v>81</v>
      </c>
      <c r="AY305" s="171" t="s">
        <v>140</v>
      </c>
    </row>
    <row r="306" spans="2:51" s="14" customFormat="1" ht="10.2">
      <c r="B306" s="170"/>
      <c r="D306" s="157" t="s">
        <v>153</v>
      </c>
      <c r="E306" s="171" t="s">
        <v>1</v>
      </c>
      <c r="F306" s="172" t="s">
        <v>449</v>
      </c>
      <c r="H306" s="173">
        <v>1</v>
      </c>
      <c r="I306" s="174"/>
      <c r="L306" s="170"/>
      <c r="M306" s="175"/>
      <c r="N306" s="176"/>
      <c r="O306" s="176"/>
      <c r="P306" s="176"/>
      <c r="Q306" s="176"/>
      <c r="R306" s="176"/>
      <c r="S306" s="176"/>
      <c r="T306" s="177"/>
      <c r="AT306" s="171" t="s">
        <v>153</v>
      </c>
      <c r="AU306" s="171" t="s">
        <v>91</v>
      </c>
      <c r="AV306" s="14" t="s">
        <v>91</v>
      </c>
      <c r="AW306" s="14" t="s">
        <v>36</v>
      </c>
      <c r="AX306" s="14" t="s">
        <v>81</v>
      </c>
      <c r="AY306" s="171" t="s">
        <v>140</v>
      </c>
    </row>
    <row r="307" spans="2:51" s="15" customFormat="1" ht="10.2">
      <c r="B307" s="178"/>
      <c r="D307" s="157" t="s">
        <v>153</v>
      </c>
      <c r="E307" s="179" t="s">
        <v>1</v>
      </c>
      <c r="F307" s="180" t="s">
        <v>156</v>
      </c>
      <c r="H307" s="181">
        <v>9</v>
      </c>
      <c r="I307" s="182"/>
      <c r="L307" s="178"/>
      <c r="M307" s="183"/>
      <c r="N307" s="184"/>
      <c r="O307" s="184"/>
      <c r="P307" s="184"/>
      <c r="Q307" s="184"/>
      <c r="R307" s="184"/>
      <c r="S307" s="184"/>
      <c r="T307" s="185"/>
      <c r="AT307" s="179" t="s">
        <v>153</v>
      </c>
      <c r="AU307" s="179" t="s">
        <v>91</v>
      </c>
      <c r="AV307" s="15" t="s">
        <v>147</v>
      </c>
      <c r="AW307" s="15" t="s">
        <v>36</v>
      </c>
      <c r="AX307" s="15" t="s">
        <v>89</v>
      </c>
      <c r="AY307" s="179" t="s">
        <v>140</v>
      </c>
    </row>
    <row r="308" spans="1:65" s="2" customFormat="1" ht="14.4" customHeight="1">
      <c r="A308" s="32"/>
      <c r="B308" s="143"/>
      <c r="C308" s="186" t="s">
        <v>311</v>
      </c>
      <c r="D308" s="186" t="s">
        <v>303</v>
      </c>
      <c r="E308" s="187" t="s">
        <v>476</v>
      </c>
      <c r="F308" s="188" t="s">
        <v>477</v>
      </c>
      <c r="G308" s="189" t="s">
        <v>224</v>
      </c>
      <c r="H308" s="190">
        <v>0.029</v>
      </c>
      <c r="I308" s="191"/>
      <c r="J308" s="192">
        <f>ROUND(I308*H308,2)</f>
        <v>0</v>
      </c>
      <c r="K308" s="188" t="s">
        <v>159</v>
      </c>
      <c r="L308" s="193"/>
      <c r="M308" s="194" t="s">
        <v>1</v>
      </c>
      <c r="N308" s="195" t="s">
        <v>46</v>
      </c>
      <c r="O308" s="58"/>
      <c r="P308" s="153">
        <f>O308*H308</f>
        <v>0</v>
      </c>
      <c r="Q308" s="153">
        <v>1</v>
      </c>
      <c r="R308" s="153">
        <f>Q308*H308</f>
        <v>0.029</v>
      </c>
      <c r="S308" s="153">
        <v>0</v>
      </c>
      <c r="T308" s="154">
        <f>S308*H308</f>
        <v>0</v>
      </c>
      <c r="U308" s="32"/>
      <c r="V308" s="32"/>
      <c r="W308" s="32"/>
      <c r="X308" s="32"/>
      <c r="Y308" s="32"/>
      <c r="Z308" s="32"/>
      <c r="AA308" s="32"/>
      <c r="AB308" s="32"/>
      <c r="AC308" s="32"/>
      <c r="AD308" s="32"/>
      <c r="AE308" s="32"/>
      <c r="AR308" s="155" t="s">
        <v>207</v>
      </c>
      <c r="AT308" s="155" t="s">
        <v>303</v>
      </c>
      <c r="AU308" s="155" t="s">
        <v>91</v>
      </c>
      <c r="AY308" s="17" t="s">
        <v>140</v>
      </c>
      <c r="BE308" s="156">
        <f>IF(N308="základní",J308,0)</f>
        <v>0</v>
      </c>
      <c r="BF308" s="156">
        <f>IF(N308="snížená",J308,0)</f>
        <v>0</v>
      </c>
      <c r="BG308" s="156">
        <f>IF(N308="zákl. přenesená",J308,0)</f>
        <v>0</v>
      </c>
      <c r="BH308" s="156">
        <f>IF(N308="sníž. přenesená",J308,0)</f>
        <v>0</v>
      </c>
      <c r="BI308" s="156">
        <f>IF(N308="nulová",J308,0)</f>
        <v>0</v>
      </c>
      <c r="BJ308" s="17" t="s">
        <v>89</v>
      </c>
      <c r="BK308" s="156">
        <f>ROUND(I308*H308,2)</f>
        <v>0</v>
      </c>
      <c r="BL308" s="17" t="s">
        <v>147</v>
      </c>
      <c r="BM308" s="155" t="s">
        <v>478</v>
      </c>
    </row>
    <row r="309" spans="1:47" s="2" customFormat="1" ht="19.2">
      <c r="A309" s="32"/>
      <c r="B309" s="33"/>
      <c r="C309" s="32"/>
      <c r="D309" s="157" t="s">
        <v>319</v>
      </c>
      <c r="E309" s="32"/>
      <c r="F309" s="162" t="s">
        <v>479</v>
      </c>
      <c r="G309" s="32"/>
      <c r="H309" s="32"/>
      <c r="I309" s="159"/>
      <c r="J309" s="32"/>
      <c r="K309" s="32"/>
      <c r="L309" s="33"/>
      <c r="M309" s="160"/>
      <c r="N309" s="161"/>
      <c r="O309" s="58"/>
      <c r="P309" s="58"/>
      <c r="Q309" s="58"/>
      <c r="R309" s="58"/>
      <c r="S309" s="58"/>
      <c r="T309" s="59"/>
      <c r="U309" s="32"/>
      <c r="V309" s="32"/>
      <c r="W309" s="32"/>
      <c r="X309" s="32"/>
      <c r="Y309" s="32"/>
      <c r="Z309" s="32"/>
      <c r="AA309" s="32"/>
      <c r="AB309" s="32"/>
      <c r="AC309" s="32"/>
      <c r="AD309" s="32"/>
      <c r="AE309" s="32"/>
      <c r="AT309" s="17" t="s">
        <v>319</v>
      </c>
      <c r="AU309" s="17" t="s">
        <v>91</v>
      </c>
    </row>
    <row r="310" spans="2:51" s="13" customFormat="1" ht="10.2">
      <c r="B310" s="163"/>
      <c r="D310" s="157" t="s">
        <v>153</v>
      </c>
      <c r="E310" s="164" t="s">
        <v>1</v>
      </c>
      <c r="F310" s="165" t="s">
        <v>92</v>
      </c>
      <c r="H310" s="164" t="s">
        <v>1</v>
      </c>
      <c r="I310" s="166"/>
      <c r="L310" s="163"/>
      <c r="M310" s="167"/>
      <c r="N310" s="168"/>
      <c r="O310" s="168"/>
      <c r="P310" s="168"/>
      <c r="Q310" s="168"/>
      <c r="R310" s="168"/>
      <c r="S310" s="168"/>
      <c r="T310" s="169"/>
      <c r="AT310" s="164" t="s">
        <v>153</v>
      </c>
      <c r="AU310" s="164" t="s">
        <v>91</v>
      </c>
      <c r="AV310" s="13" t="s">
        <v>89</v>
      </c>
      <c r="AW310" s="13" t="s">
        <v>36</v>
      </c>
      <c r="AX310" s="13" t="s">
        <v>81</v>
      </c>
      <c r="AY310" s="164" t="s">
        <v>140</v>
      </c>
    </row>
    <row r="311" spans="2:51" s="13" customFormat="1" ht="10.2">
      <c r="B311" s="163"/>
      <c r="D311" s="157" t="s">
        <v>153</v>
      </c>
      <c r="E311" s="164" t="s">
        <v>1</v>
      </c>
      <c r="F311" s="165" t="s">
        <v>385</v>
      </c>
      <c r="H311" s="164" t="s">
        <v>1</v>
      </c>
      <c r="I311" s="166"/>
      <c r="L311" s="163"/>
      <c r="M311" s="167"/>
      <c r="N311" s="168"/>
      <c r="O311" s="168"/>
      <c r="P311" s="168"/>
      <c r="Q311" s="168"/>
      <c r="R311" s="168"/>
      <c r="S311" s="168"/>
      <c r="T311" s="169"/>
      <c r="AT311" s="164" t="s">
        <v>153</v>
      </c>
      <c r="AU311" s="164" t="s">
        <v>91</v>
      </c>
      <c r="AV311" s="13" t="s">
        <v>89</v>
      </c>
      <c r="AW311" s="13" t="s">
        <v>36</v>
      </c>
      <c r="AX311" s="13" t="s">
        <v>81</v>
      </c>
      <c r="AY311" s="164" t="s">
        <v>140</v>
      </c>
    </row>
    <row r="312" spans="2:51" s="13" customFormat="1" ht="10.2">
      <c r="B312" s="163"/>
      <c r="D312" s="157" t="s">
        <v>153</v>
      </c>
      <c r="E312" s="164" t="s">
        <v>1</v>
      </c>
      <c r="F312" s="165" t="s">
        <v>473</v>
      </c>
      <c r="H312" s="164" t="s">
        <v>1</v>
      </c>
      <c r="I312" s="166"/>
      <c r="L312" s="163"/>
      <c r="M312" s="167"/>
      <c r="N312" s="168"/>
      <c r="O312" s="168"/>
      <c r="P312" s="168"/>
      <c r="Q312" s="168"/>
      <c r="R312" s="168"/>
      <c r="S312" s="168"/>
      <c r="T312" s="169"/>
      <c r="AT312" s="164" t="s">
        <v>153</v>
      </c>
      <c r="AU312" s="164" t="s">
        <v>91</v>
      </c>
      <c r="AV312" s="13" t="s">
        <v>89</v>
      </c>
      <c r="AW312" s="13" t="s">
        <v>36</v>
      </c>
      <c r="AX312" s="13" t="s">
        <v>81</v>
      </c>
      <c r="AY312" s="164" t="s">
        <v>140</v>
      </c>
    </row>
    <row r="313" spans="2:51" s="14" customFormat="1" ht="10.2">
      <c r="B313" s="170"/>
      <c r="D313" s="157" t="s">
        <v>153</v>
      </c>
      <c r="E313" s="171" t="s">
        <v>1</v>
      </c>
      <c r="F313" s="172" t="s">
        <v>480</v>
      </c>
      <c r="H313" s="173">
        <v>0.015</v>
      </c>
      <c r="I313" s="174"/>
      <c r="L313" s="170"/>
      <c r="M313" s="175"/>
      <c r="N313" s="176"/>
      <c r="O313" s="176"/>
      <c r="P313" s="176"/>
      <c r="Q313" s="176"/>
      <c r="R313" s="176"/>
      <c r="S313" s="176"/>
      <c r="T313" s="177"/>
      <c r="AT313" s="171" t="s">
        <v>153</v>
      </c>
      <c r="AU313" s="171" t="s">
        <v>91</v>
      </c>
      <c r="AV313" s="14" t="s">
        <v>91</v>
      </c>
      <c r="AW313" s="14" t="s">
        <v>36</v>
      </c>
      <c r="AX313" s="14" t="s">
        <v>81</v>
      </c>
      <c r="AY313" s="171" t="s">
        <v>140</v>
      </c>
    </row>
    <row r="314" spans="2:51" s="14" customFormat="1" ht="10.2">
      <c r="B314" s="170"/>
      <c r="D314" s="157" t="s">
        <v>153</v>
      </c>
      <c r="E314" s="171" t="s">
        <v>1</v>
      </c>
      <c r="F314" s="172" t="s">
        <v>481</v>
      </c>
      <c r="H314" s="173">
        <v>0.005</v>
      </c>
      <c r="I314" s="174"/>
      <c r="L314" s="170"/>
      <c r="M314" s="175"/>
      <c r="N314" s="176"/>
      <c r="O314" s="176"/>
      <c r="P314" s="176"/>
      <c r="Q314" s="176"/>
      <c r="R314" s="176"/>
      <c r="S314" s="176"/>
      <c r="T314" s="177"/>
      <c r="AT314" s="171" t="s">
        <v>153</v>
      </c>
      <c r="AU314" s="171" t="s">
        <v>91</v>
      </c>
      <c r="AV314" s="14" t="s">
        <v>91</v>
      </c>
      <c r="AW314" s="14" t="s">
        <v>36</v>
      </c>
      <c r="AX314" s="14" t="s">
        <v>81</v>
      </c>
      <c r="AY314" s="171" t="s">
        <v>140</v>
      </c>
    </row>
    <row r="315" spans="2:51" s="13" customFormat="1" ht="10.2">
      <c r="B315" s="163"/>
      <c r="D315" s="157" t="s">
        <v>153</v>
      </c>
      <c r="E315" s="164" t="s">
        <v>1</v>
      </c>
      <c r="F315" s="165" t="s">
        <v>475</v>
      </c>
      <c r="H315" s="164" t="s">
        <v>1</v>
      </c>
      <c r="I315" s="166"/>
      <c r="L315" s="163"/>
      <c r="M315" s="167"/>
      <c r="N315" s="168"/>
      <c r="O315" s="168"/>
      <c r="P315" s="168"/>
      <c r="Q315" s="168"/>
      <c r="R315" s="168"/>
      <c r="S315" s="168"/>
      <c r="T315" s="169"/>
      <c r="AT315" s="164" t="s">
        <v>153</v>
      </c>
      <c r="AU315" s="164" t="s">
        <v>91</v>
      </c>
      <c r="AV315" s="13" t="s">
        <v>89</v>
      </c>
      <c r="AW315" s="13" t="s">
        <v>36</v>
      </c>
      <c r="AX315" s="13" t="s">
        <v>81</v>
      </c>
      <c r="AY315" s="164" t="s">
        <v>140</v>
      </c>
    </row>
    <row r="316" spans="2:51" s="14" customFormat="1" ht="10.2">
      <c r="B316" s="170"/>
      <c r="D316" s="157" t="s">
        <v>153</v>
      </c>
      <c r="E316" s="171" t="s">
        <v>1</v>
      </c>
      <c r="F316" s="172" t="s">
        <v>482</v>
      </c>
      <c r="H316" s="173">
        <v>0.007</v>
      </c>
      <c r="I316" s="174"/>
      <c r="L316" s="170"/>
      <c r="M316" s="175"/>
      <c r="N316" s="176"/>
      <c r="O316" s="176"/>
      <c r="P316" s="176"/>
      <c r="Q316" s="176"/>
      <c r="R316" s="176"/>
      <c r="S316" s="176"/>
      <c r="T316" s="177"/>
      <c r="AT316" s="171" t="s">
        <v>153</v>
      </c>
      <c r="AU316" s="171" t="s">
        <v>91</v>
      </c>
      <c r="AV316" s="14" t="s">
        <v>91</v>
      </c>
      <c r="AW316" s="14" t="s">
        <v>36</v>
      </c>
      <c r="AX316" s="14" t="s">
        <v>81</v>
      </c>
      <c r="AY316" s="171" t="s">
        <v>140</v>
      </c>
    </row>
    <row r="317" spans="2:51" s="14" customFormat="1" ht="10.2">
      <c r="B317" s="170"/>
      <c r="D317" s="157" t="s">
        <v>153</v>
      </c>
      <c r="E317" s="171" t="s">
        <v>1</v>
      </c>
      <c r="F317" s="172" t="s">
        <v>483</v>
      </c>
      <c r="H317" s="173">
        <v>0.002</v>
      </c>
      <c r="I317" s="174"/>
      <c r="L317" s="170"/>
      <c r="M317" s="175"/>
      <c r="N317" s="176"/>
      <c r="O317" s="176"/>
      <c r="P317" s="176"/>
      <c r="Q317" s="176"/>
      <c r="R317" s="176"/>
      <c r="S317" s="176"/>
      <c r="T317" s="177"/>
      <c r="AT317" s="171" t="s">
        <v>153</v>
      </c>
      <c r="AU317" s="171" t="s">
        <v>91</v>
      </c>
      <c r="AV317" s="14" t="s">
        <v>91</v>
      </c>
      <c r="AW317" s="14" t="s">
        <v>36</v>
      </c>
      <c r="AX317" s="14" t="s">
        <v>81</v>
      </c>
      <c r="AY317" s="171" t="s">
        <v>140</v>
      </c>
    </row>
    <row r="318" spans="2:51" s="15" customFormat="1" ht="10.2">
      <c r="B318" s="178"/>
      <c r="D318" s="157" t="s">
        <v>153</v>
      </c>
      <c r="E318" s="179" t="s">
        <v>1</v>
      </c>
      <c r="F318" s="180" t="s">
        <v>156</v>
      </c>
      <c r="H318" s="181">
        <v>0.028999999999999998</v>
      </c>
      <c r="I318" s="182"/>
      <c r="L318" s="178"/>
      <c r="M318" s="183"/>
      <c r="N318" s="184"/>
      <c r="O318" s="184"/>
      <c r="P318" s="184"/>
      <c r="Q318" s="184"/>
      <c r="R318" s="184"/>
      <c r="S318" s="184"/>
      <c r="T318" s="185"/>
      <c r="AT318" s="179" t="s">
        <v>153</v>
      </c>
      <c r="AU318" s="179" t="s">
        <v>91</v>
      </c>
      <c r="AV318" s="15" t="s">
        <v>147</v>
      </c>
      <c r="AW318" s="15" t="s">
        <v>36</v>
      </c>
      <c r="AX318" s="15" t="s">
        <v>89</v>
      </c>
      <c r="AY318" s="179" t="s">
        <v>140</v>
      </c>
    </row>
    <row r="319" spans="1:65" s="2" customFormat="1" ht="24.15" customHeight="1">
      <c r="A319" s="32"/>
      <c r="B319" s="143"/>
      <c r="C319" s="144" t="s">
        <v>7</v>
      </c>
      <c r="D319" s="144" t="s">
        <v>142</v>
      </c>
      <c r="E319" s="145" t="s">
        <v>263</v>
      </c>
      <c r="F319" s="146" t="s">
        <v>264</v>
      </c>
      <c r="G319" s="147" t="s">
        <v>145</v>
      </c>
      <c r="H319" s="148">
        <v>1.476</v>
      </c>
      <c r="I319" s="149"/>
      <c r="J319" s="150">
        <f>ROUND(I319*H319,2)</f>
        <v>0</v>
      </c>
      <c r="K319" s="146" t="s">
        <v>146</v>
      </c>
      <c r="L319" s="33"/>
      <c r="M319" s="151" t="s">
        <v>1</v>
      </c>
      <c r="N319" s="152" t="s">
        <v>46</v>
      </c>
      <c r="O319" s="58"/>
      <c r="P319" s="153">
        <f>O319*H319</f>
        <v>0</v>
      </c>
      <c r="Q319" s="153">
        <v>0</v>
      </c>
      <c r="R319" s="153">
        <f>Q319*H319</f>
        <v>0</v>
      </c>
      <c r="S319" s="153">
        <v>2.2</v>
      </c>
      <c r="T319" s="154">
        <f>S319*H319</f>
        <v>3.2472000000000003</v>
      </c>
      <c r="U319" s="32"/>
      <c r="V319" s="32"/>
      <c r="W319" s="32"/>
      <c r="X319" s="32"/>
      <c r="Y319" s="32"/>
      <c r="Z319" s="32"/>
      <c r="AA319" s="32"/>
      <c r="AB319" s="32"/>
      <c r="AC319" s="32"/>
      <c r="AD319" s="32"/>
      <c r="AE319" s="32"/>
      <c r="AR319" s="155" t="s">
        <v>147</v>
      </c>
      <c r="AT319" s="155" t="s">
        <v>142</v>
      </c>
      <c r="AU319" s="155" t="s">
        <v>91</v>
      </c>
      <c r="AY319" s="17" t="s">
        <v>140</v>
      </c>
      <c r="BE319" s="156">
        <f>IF(N319="základní",J319,0)</f>
        <v>0</v>
      </c>
      <c r="BF319" s="156">
        <f>IF(N319="snížená",J319,0)</f>
        <v>0</v>
      </c>
      <c r="BG319" s="156">
        <f>IF(N319="zákl. přenesená",J319,0)</f>
        <v>0</v>
      </c>
      <c r="BH319" s="156">
        <f>IF(N319="sníž. přenesená",J319,0)</f>
        <v>0</v>
      </c>
      <c r="BI319" s="156">
        <f>IF(N319="nulová",J319,0)</f>
        <v>0</v>
      </c>
      <c r="BJ319" s="17" t="s">
        <v>89</v>
      </c>
      <c r="BK319" s="156">
        <f>ROUND(I319*H319,2)</f>
        <v>0</v>
      </c>
      <c r="BL319" s="17" t="s">
        <v>147</v>
      </c>
      <c r="BM319" s="155" t="s">
        <v>484</v>
      </c>
    </row>
    <row r="320" spans="1:47" s="2" customFormat="1" ht="38.4">
      <c r="A320" s="32"/>
      <c r="B320" s="33"/>
      <c r="C320" s="32"/>
      <c r="D320" s="157" t="s">
        <v>149</v>
      </c>
      <c r="E320" s="32"/>
      <c r="F320" s="158" t="s">
        <v>266</v>
      </c>
      <c r="G320" s="32"/>
      <c r="H320" s="32"/>
      <c r="I320" s="159"/>
      <c r="J320" s="32"/>
      <c r="K320" s="32"/>
      <c r="L320" s="33"/>
      <c r="M320" s="160"/>
      <c r="N320" s="161"/>
      <c r="O320" s="58"/>
      <c r="P320" s="58"/>
      <c r="Q320" s="58"/>
      <c r="R320" s="58"/>
      <c r="S320" s="58"/>
      <c r="T320" s="59"/>
      <c r="U320" s="32"/>
      <c r="V320" s="32"/>
      <c r="W320" s="32"/>
      <c r="X320" s="32"/>
      <c r="Y320" s="32"/>
      <c r="Z320" s="32"/>
      <c r="AA320" s="32"/>
      <c r="AB320" s="32"/>
      <c r="AC320" s="32"/>
      <c r="AD320" s="32"/>
      <c r="AE320" s="32"/>
      <c r="AT320" s="17" t="s">
        <v>149</v>
      </c>
      <c r="AU320" s="17" t="s">
        <v>91</v>
      </c>
    </row>
    <row r="321" spans="1:47" s="2" customFormat="1" ht="48">
      <c r="A321" s="32"/>
      <c r="B321" s="33"/>
      <c r="C321" s="32"/>
      <c r="D321" s="157" t="s">
        <v>151</v>
      </c>
      <c r="E321" s="32"/>
      <c r="F321" s="162" t="s">
        <v>267</v>
      </c>
      <c r="G321" s="32"/>
      <c r="H321" s="32"/>
      <c r="I321" s="159"/>
      <c r="J321" s="32"/>
      <c r="K321" s="32"/>
      <c r="L321" s="33"/>
      <c r="M321" s="160"/>
      <c r="N321" s="161"/>
      <c r="O321" s="58"/>
      <c r="P321" s="58"/>
      <c r="Q321" s="58"/>
      <c r="R321" s="58"/>
      <c r="S321" s="58"/>
      <c r="T321" s="59"/>
      <c r="U321" s="32"/>
      <c r="V321" s="32"/>
      <c r="W321" s="32"/>
      <c r="X321" s="32"/>
      <c r="Y321" s="32"/>
      <c r="Z321" s="32"/>
      <c r="AA321" s="32"/>
      <c r="AB321" s="32"/>
      <c r="AC321" s="32"/>
      <c r="AD321" s="32"/>
      <c r="AE321" s="32"/>
      <c r="AT321" s="17" t="s">
        <v>151</v>
      </c>
      <c r="AU321" s="17" t="s">
        <v>91</v>
      </c>
    </row>
    <row r="322" spans="2:51" s="13" customFormat="1" ht="10.2">
      <c r="B322" s="163"/>
      <c r="D322" s="157" t="s">
        <v>153</v>
      </c>
      <c r="E322" s="164" t="s">
        <v>1</v>
      </c>
      <c r="F322" s="165" t="s">
        <v>350</v>
      </c>
      <c r="H322" s="164" t="s">
        <v>1</v>
      </c>
      <c r="I322" s="166"/>
      <c r="L322" s="163"/>
      <c r="M322" s="167"/>
      <c r="N322" s="168"/>
      <c r="O322" s="168"/>
      <c r="P322" s="168"/>
      <c r="Q322" s="168"/>
      <c r="R322" s="168"/>
      <c r="S322" s="168"/>
      <c r="T322" s="169"/>
      <c r="AT322" s="164" t="s">
        <v>153</v>
      </c>
      <c r="AU322" s="164" t="s">
        <v>91</v>
      </c>
      <c r="AV322" s="13" t="s">
        <v>89</v>
      </c>
      <c r="AW322" s="13" t="s">
        <v>36</v>
      </c>
      <c r="AX322" s="13" t="s">
        <v>81</v>
      </c>
      <c r="AY322" s="164" t="s">
        <v>140</v>
      </c>
    </row>
    <row r="323" spans="2:51" s="13" customFormat="1" ht="10.2">
      <c r="B323" s="163"/>
      <c r="D323" s="157" t="s">
        <v>153</v>
      </c>
      <c r="E323" s="164" t="s">
        <v>1</v>
      </c>
      <c r="F323" s="165" t="s">
        <v>385</v>
      </c>
      <c r="H323" s="164" t="s">
        <v>1</v>
      </c>
      <c r="I323" s="166"/>
      <c r="L323" s="163"/>
      <c r="M323" s="167"/>
      <c r="N323" s="168"/>
      <c r="O323" s="168"/>
      <c r="P323" s="168"/>
      <c r="Q323" s="168"/>
      <c r="R323" s="168"/>
      <c r="S323" s="168"/>
      <c r="T323" s="169"/>
      <c r="AT323" s="164" t="s">
        <v>153</v>
      </c>
      <c r="AU323" s="164" t="s">
        <v>91</v>
      </c>
      <c r="AV323" s="13" t="s">
        <v>89</v>
      </c>
      <c r="AW323" s="13" t="s">
        <v>36</v>
      </c>
      <c r="AX323" s="13" t="s">
        <v>81</v>
      </c>
      <c r="AY323" s="164" t="s">
        <v>140</v>
      </c>
    </row>
    <row r="324" spans="2:51" s="14" customFormat="1" ht="10.2">
      <c r="B324" s="170"/>
      <c r="D324" s="157" t="s">
        <v>153</v>
      </c>
      <c r="E324" s="171" t="s">
        <v>1</v>
      </c>
      <c r="F324" s="172" t="s">
        <v>485</v>
      </c>
      <c r="H324" s="173">
        <v>1.476</v>
      </c>
      <c r="I324" s="174"/>
      <c r="L324" s="170"/>
      <c r="M324" s="175"/>
      <c r="N324" s="176"/>
      <c r="O324" s="176"/>
      <c r="P324" s="176"/>
      <c r="Q324" s="176"/>
      <c r="R324" s="176"/>
      <c r="S324" s="176"/>
      <c r="T324" s="177"/>
      <c r="AT324" s="171" t="s">
        <v>153</v>
      </c>
      <c r="AU324" s="171" t="s">
        <v>91</v>
      </c>
      <c r="AV324" s="14" t="s">
        <v>91</v>
      </c>
      <c r="AW324" s="14" t="s">
        <v>36</v>
      </c>
      <c r="AX324" s="14" t="s">
        <v>81</v>
      </c>
      <c r="AY324" s="171" t="s">
        <v>140</v>
      </c>
    </row>
    <row r="325" spans="2:51" s="15" customFormat="1" ht="10.2">
      <c r="B325" s="178"/>
      <c r="D325" s="157" t="s">
        <v>153</v>
      </c>
      <c r="E325" s="179" t="s">
        <v>1</v>
      </c>
      <c r="F325" s="180" t="s">
        <v>156</v>
      </c>
      <c r="H325" s="181">
        <v>1.476</v>
      </c>
      <c r="I325" s="182"/>
      <c r="L325" s="178"/>
      <c r="M325" s="183"/>
      <c r="N325" s="184"/>
      <c r="O325" s="184"/>
      <c r="P325" s="184"/>
      <c r="Q325" s="184"/>
      <c r="R325" s="184"/>
      <c r="S325" s="184"/>
      <c r="T325" s="185"/>
      <c r="AT325" s="179" t="s">
        <v>153</v>
      </c>
      <c r="AU325" s="179" t="s">
        <v>91</v>
      </c>
      <c r="AV325" s="15" t="s">
        <v>147</v>
      </c>
      <c r="AW325" s="15" t="s">
        <v>36</v>
      </c>
      <c r="AX325" s="15" t="s">
        <v>89</v>
      </c>
      <c r="AY325" s="179" t="s">
        <v>140</v>
      </c>
    </row>
    <row r="326" spans="2:63" s="12" customFormat="1" ht="22.8" customHeight="1">
      <c r="B326" s="130"/>
      <c r="D326" s="131" t="s">
        <v>80</v>
      </c>
      <c r="E326" s="141" t="s">
        <v>309</v>
      </c>
      <c r="F326" s="141" t="s">
        <v>310</v>
      </c>
      <c r="I326" s="133"/>
      <c r="J326" s="142">
        <f>BK326</f>
        <v>0</v>
      </c>
      <c r="L326" s="130"/>
      <c r="M326" s="135"/>
      <c r="N326" s="136"/>
      <c r="O326" s="136"/>
      <c r="P326" s="137">
        <f>SUM(P327:P341)</f>
        <v>0</v>
      </c>
      <c r="Q326" s="136"/>
      <c r="R326" s="137">
        <f>SUM(R327:R341)</f>
        <v>0</v>
      </c>
      <c r="S326" s="136"/>
      <c r="T326" s="138">
        <f>SUM(T327:T341)</f>
        <v>0</v>
      </c>
      <c r="AR326" s="131" t="s">
        <v>89</v>
      </c>
      <c r="AT326" s="139" t="s">
        <v>80</v>
      </c>
      <c r="AU326" s="139" t="s">
        <v>89</v>
      </c>
      <c r="AY326" s="131" t="s">
        <v>140</v>
      </c>
      <c r="BK326" s="140">
        <f>SUM(BK327:BK341)</f>
        <v>0</v>
      </c>
    </row>
    <row r="327" spans="1:65" s="2" customFormat="1" ht="24.15" customHeight="1">
      <c r="A327" s="32"/>
      <c r="B327" s="143"/>
      <c r="C327" s="144" t="s">
        <v>322</v>
      </c>
      <c r="D327" s="144" t="s">
        <v>142</v>
      </c>
      <c r="E327" s="145" t="s">
        <v>312</v>
      </c>
      <c r="F327" s="146" t="s">
        <v>313</v>
      </c>
      <c r="G327" s="147" t="s">
        <v>224</v>
      </c>
      <c r="H327" s="148">
        <v>3.247</v>
      </c>
      <c r="I327" s="149"/>
      <c r="J327" s="150">
        <f>ROUND(I327*H327,2)</f>
        <v>0</v>
      </c>
      <c r="K327" s="146" t="s">
        <v>159</v>
      </c>
      <c r="L327" s="33"/>
      <c r="M327" s="151" t="s">
        <v>1</v>
      </c>
      <c r="N327" s="152" t="s">
        <v>46</v>
      </c>
      <c r="O327" s="58"/>
      <c r="P327" s="153">
        <f>O327*H327</f>
        <v>0</v>
      </c>
      <c r="Q327" s="153">
        <v>0</v>
      </c>
      <c r="R327" s="153">
        <f>Q327*H327</f>
        <v>0</v>
      </c>
      <c r="S327" s="153">
        <v>0</v>
      </c>
      <c r="T327" s="154">
        <f>S327*H327</f>
        <v>0</v>
      </c>
      <c r="U327" s="32"/>
      <c r="V327" s="32"/>
      <c r="W327" s="32"/>
      <c r="X327" s="32"/>
      <c r="Y327" s="32"/>
      <c r="Z327" s="32"/>
      <c r="AA327" s="32"/>
      <c r="AB327" s="32"/>
      <c r="AC327" s="32"/>
      <c r="AD327" s="32"/>
      <c r="AE327" s="32"/>
      <c r="AR327" s="155" t="s">
        <v>147</v>
      </c>
      <c r="AT327" s="155" t="s">
        <v>142</v>
      </c>
      <c r="AU327" s="155" t="s">
        <v>91</v>
      </c>
      <c r="AY327" s="17" t="s">
        <v>140</v>
      </c>
      <c r="BE327" s="156">
        <f>IF(N327="základní",J327,0)</f>
        <v>0</v>
      </c>
      <c r="BF327" s="156">
        <f>IF(N327="snížená",J327,0)</f>
        <v>0</v>
      </c>
      <c r="BG327" s="156">
        <f>IF(N327="zákl. přenesená",J327,0)</f>
        <v>0</v>
      </c>
      <c r="BH327" s="156">
        <f>IF(N327="sníž. přenesená",J327,0)</f>
        <v>0</v>
      </c>
      <c r="BI327" s="156">
        <f>IF(N327="nulová",J327,0)</f>
        <v>0</v>
      </c>
      <c r="BJ327" s="17" t="s">
        <v>89</v>
      </c>
      <c r="BK327" s="156">
        <f>ROUND(I327*H327,2)</f>
        <v>0</v>
      </c>
      <c r="BL327" s="17" t="s">
        <v>147</v>
      </c>
      <c r="BM327" s="155" t="s">
        <v>486</v>
      </c>
    </row>
    <row r="328" spans="2:51" s="13" customFormat="1" ht="10.2">
      <c r="B328" s="163"/>
      <c r="D328" s="157" t="s">
        <v>153</v>
      </c>
      <c r="E328" s="164" t="s">
        <v>1</v>
      </c>
      <c r="F328" s="165" t="s">
        <v>350</v>
      </c>
      <c r="H328" s="164" t="s">
        <v>1</v>
      </c>
      <c r="I328" s="166"/>
      <c r="L328" s="163"/>
      <c r="M328" s="167"/>
      <c r="N328" s="168"/>
      <c r="O328" s="168"/>
      <c r="P328" s="168"/>
      <c r="Q328" s="168"/>
      <c r="R328" s="168"/>
      <c r="S328" s="168"/>
      <c r="T328" s="169"/>
      <c r="AT328" s="164" t="s">
        <v>153</v>
      </c>
      <c r="AU328" s="164" t="s">
        <v>91</v>
      </c>
      <c r="AV328" s="13" t="s">
        <v>89</v>
      </c>
      <c r="AW328" s="13" t="s">
        <v>36</v>
      </c>
      <c r="AX328" s="13" t="s">
        <v>81</v>
      </c>
      <c r="AY328" s="164" t="s">
        <v>140</v>
      </c>
    </row>
    <row r="329" spans="2:51" s="14" customFormat="1" ht="10.2">
      <c r="B329" s="170"/>
      <c r="D329" s="157" t="s">
        <v>153</v>
      </c>
      <c r="E329" s="171" t="s">
        <v>1</v>
      </c>
      <c r="F329" s="172" t="s">
        <v>487</v>
      </c>
      <c r="H329" s="173">
        <v>3.247</v>
      </c>
      <c r="I329" s="174"/>
      <c r="L329" s="170"/>
      <c r="M329" s="175"/>
      <c r="N329" s="176"/>
      <c r="O329" s="176"/>
      <c r="P329" s="176"/>
      <c r="Q329" s="176"/>
      <c r="R329" s="176"/>
      <c r="S329" s="176"/>
      <c r="T329" s="177"/>
      <c r="AT329" s="171" t="s">
        <v>153</v>
      </c>
      <c r="AU329" s="171" t="s">
        <v>91</v>
      </c>
      <c r="AV329" s="14" t="s">
        <v>91</v>
      </c>
      <c r="AW329" s="14" t="s">
        <v>36</v>
      </c>
      <c r="AX329" s="14" t="s">
        <v>81</v>
      </c>
      <c r="AY329" s="171" t="s">
        <v>140</v>
      </c>
    </row>
    <row r="330" spans="2:51" s="15" customFormat="1" ht="10.2">
      <c r="B330" s="178"/>
      <c r="D330" s="157" t="s">
        <v>153</v>
      </c>
      <c r="E330" s="179" t="s">
        <v>1</v>
      </c>
      <c r="F330" s="180" t="s">
        <v>156</v>
      </c>
      <c r="H330" s="181">
        <v>3.247</v>
      </c>
      <c r="I330" s="182"/>
      <c r="L330" s="178"/>
      <c r="M330" s="183"/>
      <c r="N330" s="184"/>
      <c r="O330" s="184"/>
      <c r="P330" s="184"/>
      <c r="Q330" s="184"/>
      <c r="R330" s="184"/>
      <c r="S330" s="184"/>
      <c r="T330" s="185"/>
      <c r="AT330" s="179" t="s">
        <v>153</v>
      </c>
      <c r="AU330" s="179" t="s">
        <v>91</v>
      </c>
      <c r="AV330" s="15" t="s">
        <v>147</v>
      </c>
      <c r="AW330" s="15" t="s">
        <v>36</v>
      </c>
      <c r="AX330" s="15" t="s">
        <v>89</v>
      </c>
      <c r="AY330" s="179" t="s">
        <v>140</v>
      </c>
    </row>
    <row r="331" spans="1:65" s="2" customFormat="1" ht="14.4" customHeight="1">
      <c r="A331" s="32"/>
      <c r="B331" s="143"/>
      <c r="C331" s="144" t="s">
        <v>332</v>
      </c>
      <c r="D331" s="144" t="s">
        <v>142</v>
      </c>
      <c r="E331" s="145" t="s">
        <v>316</v>
      </c>
      <c r="F331" s="146" t="s">
        <v>317</v>
      </c>
      <c r="G331" s="147" t="s">
        <v>224</v>
      </c>
      <c r="H331" s="148">
        <v>0.534</v>
      </c>
      <c r="I331" s="149"/>
      <c r="J331" s="150">
        <f>ROUND(I331*H331,2)</f>
        <v>0</v>
      </c>
      <c r="K331" s="146" t="s">
        <v>159</v>
      </c>
      <c r="L331" s="33"/>
      <c r="M331" s="151" t="s">
        <v>1</v>
      </c>
      <c r="N331" s="152" t="s">
        <v>46</v>
      </c>
      <c r="O331" s="58"/>
      <c r="P331" s="153">
        <f>O331*H331</f>
        <v>0</v>
      </c>
      <c r="Q331" s="153">
        <v>0</v>
      </c>
      <c r="R331" s="153">
        <f>Q331*H331</f>
        <v>0</v>
      </c>
      <c r="S331" s="153">
        <v>0</v>
      </c>
      <c r="T331" s="154">
        <f>S331*H331</f>
        <v>0</v>
      </c>
      <c r="U331" s="32"/>
      <c r="V331" s="32"/>
      <c r="W331" s="32"/>
      <c r="X331" s="32"/>
      <c r="Y331" s="32"/>
      <c r="Z331" s="32"/>
      <c r="AA331" s="32"/>
      <c r="AB331" s="32"/>
      <c r="AC331" s="32"/>
      <c r="AD331" s="32"/>
      <c r="AE331" s="32"/>
      <c r="AR331" s="155" t="s">
        <v>147</v>
      </c>
      <c r="AT331" s="155" t="s">
        <v>142</v>
      </c>
      <c r="AU331" s="155" t="s">
        <v>91</v>
      </c>
      <c r="AY331" s="17" t="s">
        <v>140</v>
      </c>
      <c r="BE331" s="156">
        <f>IF(N331="základní",J331,0)</f>
        <v>0</v>
      </c>
      <c r="BF331" s="156">
        <f>IF(N331="snížená",J331,0)</f>
        <v>0</v>
      </c>
      <c r="BG331" s="156">
        <f>IF(N331="zákl. přenesená",J331,0)</f>
        <v>0</v>
      </c>
      <c r="BH331" s="156">
        <f>IF(N331="sníž. přenesená",J331,0)</f>
        <v>0</v>
      </c>
      <c r="BI331" s="156">
        <f>IF(N331="nulová",J331,0)</f>
        <v>0</v>
      </c>
      <c r="BJ331" s="17" t="s">
        <v>89</v>
      </c>
      <c r="BK331" s="156">
        <f>ROUND(I331*H331,2)</f>
        <v>0</v>
      </c>
      <c r="BL331" s="17" t="s">
        <v>147</v>
      </c>
      <c r="BM331" s="155" t="s">
        <v>488</v>
      </c>
    </row>
    <row r="332" spans="1:47" s="2" customFormat="1" ht="19.2">
      <c r="A332" s="32"/>
      <c r="B332" s="33"/>
      <c r="C332" s="32"/>
      <c r="D332" s="157" t="s">
        <v>319</v>
      </c>
      <c r="E332" s="32"/>
      <c r="F332" s="162" t="s">
        <v>320</v>
      </c>
      <c r="G332" s="32"/>
      <c r="H332" s="32"/>
      <c r="I332" s="159"/>
      <c r="J332" s="32"/>
      <c r="K332" s="32"/>
      <c r="L332" s="33"/>
      <c r="M332" s="160"/>
      <c r="N332" s="161"/>
      <c r="O332" s="58"/>
      <c r="P332" s="58"/>
      <c r="Q332" s="58"/>
      <c r="R332" s="58"/>
      <c r="S332" s="58"/>
      <c r="T332" s="59"/>
      <c r="U332" s="32"/>
      <c r="V332" s="32"/>
      <c r="W332" s="32"/>
      <c r="X332" s="32"/>
      <c r="Y332" s="32"/>
      <c r="Z332" s="32"/>
      <c r="AA332" s="32"/>
      <c r="AB332" s="32"/>
      <c r="AC332" s="32"/>
      <c r="AD332" s="32"/>
      <c r="AE332" s="32"/>
      <c r="AT332" s="17" t="s">
        <v>319</v>
      </c>
      <c r="AU332" s="17" t="s">
        <v>91</v>
      </c>
    </row>
    <row r="333" spans="2:51" s="13" customFormat="1" ht="10.2">
      <c r="B333" s="163"/>
      <c r="D333" s="157" t="s">
        <v>153</v>
      </c>
      <c r="E333" s="164" t="s">
        <v>1</v>
      </c>
      <c r="F333" s="165" t="s">
        <v>350</v>
      </c>
      <c r="H333" s="164" t="s">
        <v>1</v>
      </c>
      <c r="I333" s="166"/>
      <c r="L333" s="163"/>
      <c r="M333" s="167"/>
      <c r="N333" s="168"/>
      <c r="O333" s="168"/>
      <c r="P333" s="168"/>
      <c r="Q333" s="168"/>
      <c r="R333" s="168"/>
      <c r="S333" s="168"/>
      <c r="T333" s="169"/>
      <c r="AT333" s="164" t="s">
        <v>153</v>
      </c>
      <c r="AU333" s="164" t="s">
        <v>91</v>
      </c>
      <c r="AV333" s="13" t="s">
        <v>89</v>
      </c>
      <c r="AW333" s="13" t="s">
        <v>36</v>
      </c>
      <c r="AX333" s="13" t="s">
        <v>81</v>
      </c>
      <c r="AY333" s="164" t="s">
        <v>140</v>
      </c>
    </row>
    <row r="334" spans="2:51" s="14" customFormat="1" ht="10.2">
      <c r="B334" s="170"/>
      <c r="D334" s="157" t="s">
        <v>153</v>
      </c>
      <c r="E334" s="171" t="s">
        <v>1</v>
      </c>
      <c r="F334" s="172" t="s">
        <v>489</v>
      </c>
      <c r="H334" s="173">
        <v>0.534</v>
      </c>
      <c r="I334" s="174"/>
      <c r="L334" s="170"/>
      <c r="M334" s="175"/>
      <c r="N334" s="176"/>
      <c r="O334" s="176"/>
      <c r="P334" s="176"/>
      <c r="Q334" s="176"/>
      <c r="R334" s="176"/>
      <c r="S334" s="176"/>
      <c r="T334" s="177"/>
      <c r="AT334" s="171" t="s">
        <v>153</v>
      </c>
      <c r="AU334" s="171" t="s">
        <v>91</v>
      </c>
      <c r="AV334" s="14" t="s">
        <v>91</v>
      </c>
      <c r="AW334" s="14" t="s">
        <v>36</v>
      </c>
      <c r="AX334" s="14" t="s">
        <v>81</v>
      </c>
      <c r="AY334" s="171" t="s">
        <v>140</v>
      </c>
    </row>
    <row r="335" spans="2:51" s="15" customFormat="1" ht="10.2">
      <c r="B335" s="178"/>
      <c r="D335" s="157" t="s">
        <v>153</v>
      </c>
      <c r="E335" s="179" t="s">
        <v>1</v>
      </c>
      <c r="F335" s="180" t="s">
        <v>156</v>
      </c>
      <c r="H335" s="181">
        <v>0.534</v>
      </c>
      <c r="I335" s="182"/>
      <c r="L335" s="178"/>
      <c r="M335" s="183"/>
      <c r="N335" s="184"/>
      <c r="O335" s="184"/>
      <c r="P335" s="184"/>
      <c r="Q335" s="184"/>
      <c r="R335" s="184"/>
      <c r="S335" s="184"/>
      <c r="T335" s="185"/>
      <c r="AT335" s="179" t="s">
        <v>153</v>
      </c>
      <c r="AU335" s="179" t="s">
        <v>91</v>
      </c>
      <c r="AV335" s="15" t="s">
        <v>147</v>
      </c>
      <c r="AW335" s="15" t="s">
        <v>36</v>
      </c>
      <c r="AX335" s="15" t="s">
        <v>89</v>
      </c>
      <c r="AY335" s="179" t="s">
        <v>140</v>
      </c>
    </row>
    <row r="336" spans="1:65" s="2" customFormat="1" ht="14.4" customHeight="1">
      <c r="A336" s="32"/>
      <c r="B336" s="143"/>
      <c r="C336" s="144" t="s">
        <v>342</v>
      </c>
      <c r="D336" s="144" t="s">
        <v>142</v>
      </c>
      <c r="E336" s="145" t="s">
        <v>323</v>
      </c>
      <c r="F336" s="146" t="s">
        <v>324</v>
      </c>
      <c r="G336" s="147" t="s">
        <v>325</v>
      </c>
      <c r="H336" s="148">
        <v>-533.758</v>
      </c>
      <c r="I336" s="149"/>
      <c r="J336" s="150">
        <f>ROUND(I336*H336,2)</f>
        <v>0</v>
      </c>
      <c r="K336" s="146" t="s">
        <v>159</v>
      </c>
      <c r="L336" s="33"/>
      <c r="M336" s="151" t="s">
        <v>1</v>
      </c>
      <c r="N336" s="152" t="s">
        <v>46</v>
      </c>
      <c r="O336" s="58"/>
      <c r="P336" s="153">
        <f>O336*H336</f>
        <v>0</v>
      </c>
      <c r="Q336" s="153">
        <v>0</v>
      </c>
      <c r="R336" s="153">
        <f>Q336*H336</f>
        <v>0</v>
      </c>
      <c r="S336" s="153">
        <v>0</v>
      </c>
      <c r="T336" s="154">
        <f>S336*H336</f>
        <v>0</v>
      </c>
      <c r="U336" s="32"/>
      <c r="V336" s="32"/>
      <c r="W336" s="32"/>
      <c r="X336" s="32"/>
      <c r="Y336" s="32"/>
      <c r="Z336" s="32"/>
      <c r="AA336" s="32"/>
      <c r="AB336" s="32"/>
      <c r="AC336" s="32"/>
      <c r="AD336" s="32"/>
      <c r="AE336" s="32"/>
      <c r="AR336" s="155" t="s">
        <v>147</v>
      </c>
      <c r="AT336" s="155" t="s">
        <v>142</v>
      </c>
      <c r="AU336" s="155" t="s">
        <v>91</v>
      </c>
      <c r="AY336" s="17" t="s">
        <v>140</v>
      </c>
      <c r="BE336" s="156">
        <f>IF(N336="základní",J336,0)</f>
        <v>0</v>
      </c>
      <c r="BF336" s="156">
        <f>IF(N336="snížená",J336,0)</f>
        <v>0</v>
      </c>
      <c r="BG336" s="156">
        <f>IF(N336="zákl. přenesená",J336,0)</f>
        <v>0</v>
      </c>
      <c r="BH336" s="156">
        <f>IF(N336="sníž. přenesená",J336,0)</f>
        <v>0</v>
      </c>
      <c r="BI336" s="156">
        <f>IF(N336="nulová",J336,0)</f>
        <v>0</v>
      </c>
      <c r="BJ336" s="17" t="s">
        <v>89</v>
      </c>
      <c r="BK336" s="156">
        <f>ROUND(I336*H336,2)</f>
        <v>0</v>
      </c>
      <c r="BL336" s="17" t="s">
        <v>147</v>
      </c>
      <c r="BM336" s="155" t="s">
        <v>490</v>
      </c>
    </row>
    <row r="337" spans="1:47" s="2" customFormat="1" ht="19.2">
      <c r="A337" s="32"/>
      <c r="B337" s="33"/>
      <c r="C337" s="32"/>
      <c r="D337" s="157" t="s">
        <v>319</v>
      </c>
      <c r="E337" s="32"/>
      <c r="F337" s="162" t="s">
        <v>320</v>
      </c>
      <c r="G337" s="32"/>
      <c r="H337" s="32"/>
      <c r="I337" s="159"/>
      <c r="J337" s="32"/>
      <c r="K337" s="32"/>
      <c r="L337" s="33"/>
      <c r="M337" s="160"/>
      <c r="N337" s="161"/>
      <c r="O337" s="58"/>
      <c r="P337" s="58"/>
      <c r="Q337" s="58"/>
      <c r="R337" s="58"/>
      <c r="S337" s="58"/>
      <c r="T337" s="59"/>
      <c r="U337" s="32"/>
      <c r="V337" s="32"/>
      <c r="W337" s="32"/>
      <c r="X337" s="32"/>
      <c r="Y337" s="32"/>
      <c r="Z337" s="32"/>
      <c r="AA337" s="32"/>
      <c r="AB337" s="32"/>
      <c r="AC337" s="32"/>
      <c r="AD337" s="32"/>
      <c r="AE337" s="32"/>
      <c r="AT337" s="17" t="s">
        <v>319</v>
      </c>
      <c r="AU337" s="17" t="s">
        <v>91</v>
      </c>
    </row>
    <row r="338" spans="2:51" s="13" customFormat="1" ht="10.2">
      <c r="B338" s="163"/>
      <c r="D338" s="157" t="s">
        <v>153</v>
      </c>
      <c r="E338" s="164" t="s">
        <v>1</v>
      </c>
      <c r="F338" s="165" t="s">
        <v>350</v>
      </c>
      <c r="H338" s="164" t="s">
        <v>1</v>
      </c>
      <c r="I338" s="166"/>
      <c r="L338" s="163"/>
      <c r="M338" s="167"/>
      <c r="N338" s="168"/>
      <c r="O338" s="168"/>
      <c r="P338" s="168"/>
      <c r="Q338" s="168"/>
      <c r="R338" s="168"/>
      <c r="S338" s="168"/>
      <c r="T338" s="169"/>
      <c r="AT338" s="164" t="s">
        <v>153</v>
      </c>
      <c r="AU338" s="164" t="s">
        <v>91</v>
      </c>
      <c r="AV338" s="13" t="s">
        <v>89</v>
      </c>
      <c r="AW338" s="13" t="s">
        <v>36</v>
      </c>
      <c r="AX338" s="13" t="s">
        <v>81</v>
      </c>
      <c r="AY338" s="164" t="s">
        <v>140</v>
      </c>
    </row>
    <row r="339" spans="2:51" s="13" customFormat="1" ht="10.2">
      <c r="B339" s="163"/>
      <c r="D339" s="157" t="s">
        <v>153</v>
      </c>
      <c r="E339" s="164" t="s">
        <v>1</v>
      </c>
      <c r="F339" s="165" t="s">
        <v>491</v>
      </c>
      <c r="H339" s="164" t="s">
        <v>1</v>
      </c>
      <c r="I339" s="166"/>
      <c r="L339" s="163"/>
      <c r="M339" s="167"/>
      <c r="N339" s="168"/>
      <c r="O339" s="168"/>
      <c r="P339" s="168"/>
      <c r="Q339" s="168"/>
      <c r="R339" s="168"/>
      <c r="S339" s="168"/>
      <c r="T339" s="169"/>
      <c r="AT339" s="164" t="s">
        <v>153</v>
      </c>
      <c r="AU339" s="164" t="s">
        <v>91</v>
      </c>
      <c r="AV339" s="13" t="s">
        <v>89</v>
      </c>
      <c r="AW339" s="13" t="s">
        <v>36</v>
      </c>
      <c r="AX339" s="13" t="s">
        <v>81</v>
      </c>
      <c r="AY339" s="164" t="s">
        <v>140</v>
      </c>
    </row>
    <row r="340" spans="2:51" s="14" customFormat="1" ht="10.2">
      <c r="B340" s="170"/>
      <c r="D340" s="157" t="s">
        <v>153</v>
      </c>
      <c r="E340" s="171" t="s">
        <v>1</v>
      </c>
      <c r="F340" s="172" t="s">
        <v>492</v>
      </c>
      <c r="H340" s="173">
        <v>-533.758</v>
      </c>
      <c r="I340" s="174"/>
      <c r="L340" s="170"/>
      <c r="M340" s="175"/>
      <c r="N340" s="176"/>
      <c r="O340" s="176"/>
      <c r="P340" s="176"/>
      <c r="Q340" s="176"/>
      <c r="R340" s="176"/>
      <c r="S340" s="176"/>
      <c r="T340" s="177"/>
      <c r="AT340" s="171" t="s">
        <v>153</v>
      </c>
      <c r="AU340" s="171" t="s">
        <v>91</v>
      </c>
      <c r="AV340" s="14" t="s">
        <v>91</v>
      </c>
      <c r="AW340" s="14" t="s">
        <v>36</v>
      </c>
      <c r="AX340" s="14" t="s">
        <v>81</v>
      </c>
      <c r="AY340" s="171" t="s">
        <v>140</v>
      </c>
    </row>
    <row r="341" spans="2:51" s="15" customFormat="1" ht="10.2">
      <c r="B341" s="178"/>
      <c r="D341" s="157" t="s">
        <v>153</v>
      </c>
      <c r="E341" s="179" t="s">
        <v>1</v>
      </c>
      <c r="F341" s="180" t="s">
        <v>156</v>
      </c>
      <c r="H341" s="181">
        <v>-533.758</v>
      </c>
      <c r="I341" s="182"/>
      <c r="L341" s="178"/>
      <c r="M341" s="183"/>
      <c r="N341" s="184"/>
      <c r="O341" s="184"/>
      <c r="P341" s="184"/>
      <c r="Q341" s="184"/>
      <c r="R341" s="184"/>
      <c r="S341" s="184"/>
      <c r="T341" s="185"/>
      <c r="AT341" s="179" t="s">
        <v>153</v>
      </c>
      <c r="AU341" s="179" t="s">
        <v>91</v>
      </c>
      <c r="AV341" s="15" t="s">
        <v>147</v>
      </c>
      <c r="AW341" s="15" t="s">
        <v>36</v>
      </c>
      <c r="AX341" s="15" t="s">
        <v>89</v>
      </c>
      <c r="AY341" s="179" t="s">
        <v>140</v>
      </c>
    </row>
    <row r="342" spans="2:63" s="12" customFormat="1" ht="22.8" customHeight="1">
      <c r="B342" s="130"/>
      <c r="D342" s="131" t="s">
        <v>80</v>
      </c>
      <c r="E342" s="141" t="s">
        <v>330</v>
      </c>
      <c r="F342" s="141" t="s">
        <v>331</v>
      </c>
      <c r="I342" s="133"/>
      <c r="J342" s="142">
        <f>BK342</f>
        <v>0</v>
      </c>
      <c r="L342" s="130"/>
      <c r="M342" s="135"/>
      <c r="N342" s="136"/>
      <c r="O342" s="136"/>
      <c r="P342" s="137">
        <f>SUM(P343:P345)</f>
        <v>0</v>
      </c>
      <c r="Q342" s="136"/>
      <c r="R342" s="137">
        <f>SUM(R343:R345)</f>
        <v>0</v>
      </c>
      <c r="S342" s="136"/>
      <c r="T342" s="138">
        <f>SUM(T343:T345)</f>
        <v>0</v>
      </c>
      <c r="AR342" s="131" t="s">
        <v>89</v>
      </c>
      <c r="AT342" s="139" t="s">
        <v>80</v>
      </c>
      <c r="AU342" s="139" t="s">
        <v>89</v>
      </c>
      <c r="AY342" s="131" t="s">
        <v>140</v>
      </c>
      <c r="BK342" s="140">
        <f>SUM(BK343:BK345)</f>
        <v>0</v>
      </c>
    </row>
    <row r="343" spans="1:65" s="2" customFormat="1" ht="14.4" customHeight="1">
      <c r="A343" s="32"/>
      <c r="B343" s="143"/>
      <c r="C343" s="144" t="s">
        <v>493</v>
      </c>
      <c r="D343" s="144" t="s">
        <v>142</v>
      </c>
      <c r="E343" s="145" t="s">
        <v>333</v>
      </c>
      <c r="F343" s="146" t="s">
        <v>334</v>
      </c>
      <c r="G343" s="147" t="s">
        <v>224</v>
      </c>
      <c r="H343" s="148">
        <v>10.606</v>
      </c>
      <c r="I343" s="149"/>
      <c r="J343" s="150">
        <f>ROUND(I343*H343,2)</f>
        <v>0</v>
      </c>
      <c r="K343" s="146" t="s">
        <v>146</v>
      </c>
      <c r="L343" s="33"/>
      <c r="M343" s="151" t="s">
        <v>1</v>
      </c>
      <c r="N343" s="152" t="s">
        <v>46</v>
      </c>
      <c r="O343" s="58"/>
      <c r="P343" s="153">
        <f>O343*H343</f>
        <v>0</v>
      </c>
      <c r="Q343" s="153">
        <v>0</v>
      </c>
      <c r="R343" s="153">
        <f>Q343*H343</f>
        <v>0</v>
      </c>
      <c r="S343" s="153">
        <v>0</v>
      </c>
      <c r="T343" s="154">
        <f>S343*H343</f>
        <v>0</v>
      </c>
      <c r="U343" s="32"/>
      <c r="V343" s="32"/>
      <c r="W343" s="32"/>
      <c r="X343" s="32"/>
      <c r="Y343" s="32"/>
      <c r="Z343" s="32"/>
      <c r="AA343" s="32"/>
      <c r="AB343" s="32"/>
      <c r="AC343" s="32"/>
      <c r="AD343" s="32"/>
      <c r="AE343" s="32"/>
      <c r="AR343" s="155" t="s">
        <v>147</v>
      </c>
      <c r="AT343" s="155" t="s">
        <v>142</v>
      </c>
      <c r="AU343" s="155" t="s">
        <v>91</v>
      </c>
      <c r="AY343" s="17" t="s">
        <v>140</v>
      </c>
      <c r="BE343" s="156">
        <f>IF(N343="základní",J343,0)</f>
        <v>0</v>
      </c>
      <c r="BF343" s="156">
        <f>IF(N343="snížená",J343,0)</f>
        <v>0</v>
      </c>
      <c r="BG343" s="156">
        <f>IF(N343="zákl. přenesená",J343,0)</f>
        <v>0</v>
      </c>
      <c r="BH343" s="156">
        <f>IF(N343="sníž. přenesená",J343,0)</f>
        <v>0</v>
      </c>
      <c r="BI343" s="156">
        <f>IF(N343="nulová",J343,0)</f>
        <v>0</v>
      </c>
      <c r="BJ343" s="17" t="s">
        <v>89</v>
      </c>
      <c r="BK343" s="156">
        <f>ROUND(I343*H343,2)</f>
        <v>0</v>
      </c>
      <c r="BL343" s="17" t="s">
        <v>147</v>
      </c>
      <c r="BM343" s="155" t="s">
        <v>494</v>
      </c>
    </row>
    <row r="344" spans="1:47" s="2" customFormat="1" ht="10.2">
      <c r="A344" s="32"/>
      <c r="B344" s="33"/>
      <c r="C344" s="32"/>
      <c r="D344" s="157" t="s">
        <v>149</v>
      </c>
      <c r="E344" s="32"/>
      <c r="F344" s="158" t="s">
        <v>336</v>
      </c>
      <c r="G344" s="32"/>
      <c r="H344" s="32"/>
      <c r="I344" s="159"/>
      <c r="J344" s="32"/>
      <c r="K344" s="32"/>
      <c r="L344" s="33"/>
      <c r="M344" s="160"/>
      <c r="N344" s="161"/>
      <c r="O344" s="58"/>
      <c r="P344" s="58"/>
      <c r="Q344" s="58"/>
      <c r="R344" s="58"/>
      <c r="S344" s="58"/>
      <c r="T344" s="59"/>
      <c r="U344" s="32"/>
      <c r="V344" s="32"/>
      <c r="W344" s="32"/>
      <c r="X344" s="32"/>
      <c r="Y344" s="32"/>
      <c r="Z344" s="32"/>
      <c r="AA344" s="32"/>
      <c r="AB344" s="32"/>
      <c r="AC344" s="32"/>
      <c r="AD344" s="32"/>
      <c r="AE344" s="32"/>
      <c r="AT344" s="17" t="s">
        <v>149</v>
      </c>
      <c r="AU344" s="17" t="s">
        <v>91</v>
      </c>
    </row>
    <row r="345" spans="1:47" s="2" customFormat="1" ht="28.8">
      <c r="A345" s="32"/>
      <c r="B345" s="33"/>
      <c r="C345" s="32"/>
      <c r="D345" s="157" t="s">
        <v>151</v>
      </c>
      <c r="E345" s="32"/>
      <c r="F345" s="162" t="s">
        <v>337</v>
      </c>
      <c r="G345" s="32"/>
      <c r="H345" s="32"/>
      <c r="I345" s="159"/>
      <c r="J345" s="32"/>
      <c r="K345" s="32"/>
      <c r="L345" s="33"/>
      <c r="M345" s="199"/>
      <c r="N345" s="200"/>
      <c r="O345" s="201"/>
      <c r="P345" s="201"/>
      <c r="Q345" s="201"/>
      <c r="R345" s="201"/>
      <c r="S345" s="201"/>
      <c r="T345" s="202"/>
      <c r="U345" s="32"/>
      <c r="V345" s="32"/>
      <c r="W345" s="32"/>
      <c r="X345" s="32"/>
      <c r="Y345" s="32"/>
      <c r="Z345" s="32"/>
      <c r="AA345" s="32"/>
      <c r="AB345" s="32"/>
      <c r="AC345" s="32"/>
      <c r="AD345" s="32"/>
      <c r="AE345" s="32"/>
      <c r="AT345" s="17" t="s">
        <v>151</v>
      </c>
      <c r="AU345" s="17" t="s">
        <v>91</v>
      </c>
    </row>
    <row r="346" spans="1:31" s="2" customFormat="1" ht="6.9" customHeight="1">
      <c r="A346" s="32"/>
      <c r="B346" s="47"/>
      <c r="C346" s="48"/>
      <c r="D346" s="48"/>
      <c r="E346" s="48"/>
      <c r="F346" s="48"/>
      <c r="G346" s="48"/>
      <c r="H346" s="48"/>
      <c r="I346" s="48"/>
      <c r="J346" s="48"/>
      <c r="K346" s="48"/>
      <c r="L346" s="33"/>
      <c r="M346" s="32"/>
      <c r="O346" s="32"/>
      <c r="P346" s="32"/>
      <c r="Q346" s="32"/>
      <c r="R346" s="32"/>
      <c r="S346" s="32"/>
      <c r="T346" s="32"/>
      <c r="U346" s="32"/>
      <c r="V346" s="32"/>
      <c r="W346" s="32"/>
      <c r="X346" s="32"/>
      <c r="Y346" s="32"/>
      <c r="Z346" s="32"/>
      <c r="AA346" s="32"/>
      <c r="AB346" s="32"/>
      <c r="AC346" s="32"/>
      <c r="AD346" s="32"/>
      <c r="AE346" s="32"/>
    </row>
  </sheetData>
  <autoFilter ref="C123:K34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t="s">
        <v>5</v>
      </c>
      <c r="M2" s="226"/>
      <c r="N2" s="226"/>
      <c r="O2" s="226"/>
      <c r="P2" s="226"/>
      <c r="Q2" s="226"/>
      <c r="R2" s="226"/>
      <c r="S2" s="226"/>
      <c r="T2" s="226"/>
      <c r="U2" s="226"/>
      <c r="V2" s="226"/>
      <c r="AT2" s="17" t="s">
        <v>97</v>
      </c>
    </row>
    <row r="3" spans="2:46" s="1" customFormat="1" ht="6.9" customHeight="1">
      <c r="B3" s="18"/>
      <c r="C3" s="19"/>
      <c r="D3" s="19"/>
      <c r="E3" s="19"/>
      <c r="F3" s="19"/>
      <c r="G3" s="19"/>
      <c r="H3" s="19"/>
      <c r="I3" s="19"/>
      <c r="J3" s="19"/>
      <c r="K3" s="19"/>
      <c r="L3" s="20"/>
      <c r="AT3" s="17" t="s">
        <v>91</v>
      </c>
    </row>
    <row r="4" spans="2:46" s="1" customFormat="1" ht="24.9" customHeight="1">
      <c r="B4" s="20"/>
      <c r="D4" s="21" t="s">
        <v>107</v>
      </c>
      <c r="L4" s="20"/>
      <c r="M4" s="93" t="s">
        <v>10</v>
      </c>
      <c r="AT4" s="17" t="s">
        <v>3</v>
      </c>
    </row>
    <row r="5" spans="2:12" s="1" customFormat="1" ht="6.9" customHeight="1">
      <c r="B5" s="20"/>
      <c r="L5" s="20"/>
    </row>
    <row r="6" spans="2:12" s="1" customFormat="1" ht="12" customHeight="1">
      <c r="B6" s="20"/>
      <c r="D6" s="27" t="s">
        <v>16</v>
      </c>
      <c r="L6" s="20"/>
    </row>
    <row r="7" spans="2:12" s="1" customFormat="1" ht="16.5" customHeight="1">
      <c r="B7" s="20"/>
      <c r="E7" s="242" t="str">
        <f>'Rekapitulace stavby'!K6</f>
        <v>Rekonstrukce vodní nádrže Tupadly</v>
      </c>
      <c r="F7" s="243"/>
      <c r="G7" s="243"/>
      <c r="H7" s="243"/>
      <c r="L7" s="20"/>
    </row>
    <row r="8" spans="1:31" s="2" customFormat="1" ht="12" customHeight="1">
      <c r="A8" s="32"/>
      <c r="B8" s="33"/>
      <c r="C8" s="32"/>
      <c r="D8" s="27" t="s">
        <v>108</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3" t="s">
        <v>495</v>
      </c>
      <c r="F9" s="244"/>
      <c r="G9" s="244"/>
      <c r="H9" s="244"/>
      <c r="I9" s="3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17. 12. 2020</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5" t="str">
        <f>'Rekapitulace stavby'!E14</f>
        <v>Vyplň údaj</v>
      </c>
      <c r="F18" s="225"/>
      <c r="G18" s="225"/>
      <c r="H18" s="225"/>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37</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39</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30" t="s">
        <v>1</v>
      </c>
      <c r="F27" s="230"/>
      <c r="G27" s="230"/>
      <c r="H27" s="230"/>
      <c r="I27" s="94"/>
      <c r="J27" s="94"/>
      <c r="K27" s="94"/>
      <c r="L27" s="96"/>
      <c r="S27" s="94"/>
      <c r="T27" s="94"/>
      <c r="U27" s="94"/>
      <c r="V27" s="94"/>
      <c r="W27" s="94"/>
      <c r="X27" s="94"/>
      <c r="Y27" s="94"/>
      <c r="Z27" s="94"/>
      <c r="AA27" s="94"/>
      <c r="AB27" s="94"/>
      <c r="AC27" s="94"/>
      <c r="AD27" s="94"/>
      <c r="AE27" s="94"/>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41</v>
      </c>
      <c r="E30" s="32"/>
      <c r="F30" s="32"/>
      <c r="G30" s="32"/>
      <c r="H30" s="32"/>
      <c r="I30" s="32"/>
      <c r="J30" s="71">
        <f>ROUND(J125,2)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43</v>
      </c>
      <c r="G32" s="32"/>
      <c r="H32" s="32"/>
      <c r="I32" s="36" t="s">
        <v>42</v>
      </c>
      <c r="J32" s="36" t="s">
        <v>44</v>
      </c>
      <c r="K32" s="32"/>
      <c r="L32" s="42"/>
      <c r="S32" s="32"/>
      <c r="T32" s="32"/>
      <c r="U32" s="32"/>
      <c r="V32" s="32"/>
      <c r="W32" s="32"/>
      <c r="X32" s="32"/>
      <c r="Y32" s="32"/>
      <c r="Z32" s="32"/>
      <c r="AA32" s="32"/>
      <c r="AB32" s="32"/>
      <c r="AC32" s="32"/>
      <c r="AD32" s="32"/>
      <c r="AE32" s="32"/>
    </row>
    <row r="33" spans="1:31" s="2" customFormat="1" ht="14.4" customHeight="1">
      <c r="A33" s="32"/>
      <c r="B33" s="33"/>
      <c r="C33" s="32"/>
      <c r="D33" s="98" t="s">
        <v>45</v>
      </c>
      <c r="E33" s="27" t="s">
        <v>46</v>
      </c>
      <c r="F33" s="99">
        <f>ROUND((SUM(BE125:BE274)),2)</f>
        <v>0</v>
      </c>
      <c r="G33" s="32"/>
      <c r="H33" s="32"/>
      <c r="I33" s="100">
        <v>0.21</v>
      </c>
      <c r="J33" s="99">
        <f>ROUND(((SUM(BE125:BE274))*I33),2)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47</v>
      </c>
      <c r="F34" s="99">
        <f>ROUND((SUM(BF125:BF274)),2)</f>
        <v>0</v>
      </c>
      <c r="G34" s="32"/>
      <c r="H34" s="32"/>
      <c r="I34" s="100">
        <v>0.15</v>
      </c>
      <c r="J34" s="99">
        <f>ROUND(((SUM(BF125:BF274))*I34),2)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48</v>
      </c>
      <c r="F35" s="99">
        <f>ROUND((SUM(BG125:BG274)),2)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49</v>
      </c>
      <c r="F36" s="99">
        <f>ROUND((SUM(BH125:BH274)),2)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50</v>
      </c>
      <c r="F37" s="99">
        <f>ROUND((SUM(BI125:BI274)),2)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51</v>
      </c>
      <c r="E39" s="60"/>
      <c r="F39" s="60"/>
      <c r="G39" s="103" t="s">
        <v>52</v>
      </c>
      <c r="H39" s="104" t="s">
        <v>53</v>
      </c>
      <c r="I39" s="60"/>
      <c r="J39" s="105">
        <f>SUM(J30:J37)</f>
        <v>0</v>
      </c>
      <c r="K39" s="106"/>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54</v>
      </c>
      <c r="E50" s="44"/>
      <c r="F50" s="44"/>
      <c r="G50" s="43" t="s">
        <v>55</v>
      </c>
      <c r="H50" s="44"/>
      <c r="I50" s="44"/>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2"/>
      <c r="B61" s="33"/>
      <c r="C61" s="32"/>
      <c r="D61" s="45" t="s">
        <v>56</v>
      </c>
      <c r="E61" s="35"/>
      <c r="F61" s="107" t="s">
        <v>57</v>
      </c>
      <c r="G61" s="45" t="s">
        <v>56</v>
      </c>
      <c r="H61" s="35"/>
      <c r="I61" s="35"/>
      <c r="J61" s="108" t="s">
        <v>57</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3.2">
      <c r="A65" s="32"/>
      <c r="B65" s="33"/>
      <c r="C65" s="32"/>
      <c r="D65" s="43" t="s">
        <v>58</v>
      </c>
      <c r="E65" s="46"/>
      <c r="F65" s="46"/>
      <c r="G65" s="43" t="s">
        <v>59</v>
      </c>
      <c r="H65" s="46"/>
      <c r="I65" s="46"/>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2"/>
      <c r="B76" s="33"/>
      <c r="C76" s="32"/>
      <c r="D76" s="45" t="s">
        <v>56</v>
      </c>
      <c r="E76" s="35"/>
      <c r="F76" s="107" t="s">
        <v>57</v>
      </c>
      <c r="G76" s="45" t="s">
        <v>56</v>
      </c>
      <c r="H76" s="35"/>
      <c r="I76" s="35"/>
      <c r="J76" s="108" t="s">
        <v>57</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Rekonstrukce vodní nádrže Tupadly</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108</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3" t="str">
        <f>E9</f>
        <v>SO 03 - Bezpečnostní přeliv</v>
      </c>
      <c r="F87" s="244"/>
      <c r="G87" s="244"/>
      <c r="H87" s="244"/>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Tupadly</v>
      </c>
      <c r="G89" s="32"/>
      <c r="H89" s="32"/>
      <c r="I89" s="27" t="s">
        <v>22</v>
      </c>
      <c r="J89" s="55" t="str">
        <f>IF(J12="","",J12)</f>
        <v>17. 12. 2020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65" customHeight="1">
      <c r="A91" s="32"/>
      <c r="B91" s="33"/>
      <c r="C91" s="27" t="s">
        <v>24</v>
      </c>
      <c r="D91" s="32"/>
      <c r="E91" s="32"/>
      <c r="F91" s="25" t="str">
        <f>E15</f>
        <v>Městský úřad Klatovy - odbor životního prostředí</v>
      </c>
      <c r="G91" s="32"/>
      <c r="H91" s="32"/>
      <c r="I91" s="27" t="s">
        <v>32</v>
      </c>
      <c r="J91" s="30" t="str">
        <f>E21</f>
        <v>Hydropro Engineering s.r.o.</v>
      </c>
      <c r="K91" s="32"/>
      <c r="L91" s="42"/>
      <c r="S91" s="32"/>
      <c r="T91" s="32"/>
      <c r="U91" s="32"/>
      <c r="V91" s="32"/>
      <c r="W91" s="32"/>
      <c r="X91" s="32"/>
      <c r="Y91" s="32"/>
      <c r="Z91" s="32"/>
      <c r="AA91" s="32"/>
      <c r="AB91" s="32"/>
      <c r="AC91" s="32"/>
      <c r="AD91" s="32"/>
      <c r="AE91" s="32"/>
    </row>
    <row r="92" spans="1:31" s="2" customFormat="1" ht="15.15" customHeight="1">
      <c r="A92" s="32"/>
      <c r="B92" s="33"/>
      <c r="C92" s="27" t="s">
        <v>30</v>
      </c>
      <c r="D92" s="32"/>
      <c r="E92" s="32"/>
      <c r="F92" s="25" t="str">
        <f>IF(E18="","",E18)</f>
        <v>Vyplň údaj</v>
      </c>
      <c r="G92" s="32"/>
      <c r="H92" s="32"/>
      <c r="I92" s="27" t="s">
        <v>37</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111</v>
      </c>
      <c r="D94" s="101"/>
      <c r="E94" s="101"/>
      <c r="F94" s="101"/>
      <c r="G94" s="101"/>
      <c r="H94" s="101"/>
      <c r="I94" s="101"/>
      <c r="J94" s="110" t="s">
        <v>112</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8" customHeight="1">
      <c r="A96" s="32"/>
      <c r="B96" s="33"/>
      <c r="C96" s="111" t="s">
        <v>113</v>
      </c>
      <c r="D96" s="32"/>
      <c r="E96" s="32"/>
      <c r="F96" s="32"/>
      <c r="G96" s="32"/>
      <c r="H96" s="32"/>
      <c r="I96" s="32"/>
      <c r="J96" s="71">
        <f>J125</f>
        <v>0</v>
      </c>
      <c r="K96" s="32"/>
      <c r="L96" s="42"/>
      <c r="S96" s="32"/>
      <c r="T96" s="32"/>
      <c r="U96" s="32"/>
      <c r="V96" s="32"/>
      <c r="W96" s="32"/>
      <c r="X96" s="32"/>
      <c r="Y96" s="32"/>
      <c r="Z96" s="32"/>
      <c r="AA96" s="32"/>
      <c r="AB96" s="32"/>
      <c r="AC96" s="32"/>
      <c r="AD96" s="32"/>
      <c r="AE96" s="32"/>
      <c r="AU96" s="17" t="s">
        <v>114</v>
      </c>
    </row>
    <row r="97" spans="2:12" s="9" customFormat="1" ht="24.9" customHeight="1">
      <c r="B97" s="112"/>
      <c r="D97" s="113" t="s">
        <v>115</v>
      </c>
      <c r="E97" s="114"/>
      <c r="F97" s="114"/>
      <c r="G97" s="114"/>
      <c r="H97" s="114"/>
      <c r="I97" s="114"/>
      <c r="J97" s="115">
        <f>J126</f>
        <v>0</v>
      </c>
      <c r="L97" s="112"/>
    </row>
    <row r="98" spans="2:12" s="10" customFormat="1" ht="19.95" customHeight="1">
      <c r="B98" s="116"/>
      <c r="D98" s="117" t="s">
        <v>116</v>
      </c>
      <c r="E98" s="118"/>
      <c r="F98" s="118"/>
      <c r="G98" s="118"/>
      <c r="H98" s="118"/>
      <c r="I98" s="118"/>
      <c r="J98" s="119">
        <f>J127</f>
        <v>0</v>
      </c>
      <c r="L98" s="116"/>
    </row>
    <row r="99" spans="2:12" s="10" customFormat="1" ht="19.95" customHeight="1">
      <c r="B99" s="116"/>
      <c r="D99" s="117" t="s">
        <v>118</v>
      </c>
      <c r="E99" s="118"/>
      <c r="F99" s="118"/>
      <c r="G99" s="118"/>
      <c r="H99" s="118"/>
      <c r="I99" s="118"/>
      <c r="J99" s="119">
        <f>J142</f>
        <v>0</v>
      </c>
      <c r="L99" s="116"/>
    </row>
    <row r="100" spans="2:12" s="10" customFormat="1" ht="19.95" customHeight="1">
      <c r="B100" s="116"/>
      <c r="D100" s="117" t="s">
        <v>119</v>
      </c>
      <c r="E100" s="118"/>
      <c r="F100" s="118"/>
      <c r="G100" s="118"/>
      <c r="H100" s="118"/>
      <c r="I100" s="118"/>
      <c r="J100" s="119">
        <f>J175</f>
        <v>0</v>
      </c>
      <c r="L100" s="116"/>
    </row>
    <row r="101" spans="2:12" s="10" customFormat="1" ht="19.95" customHeight="1">
      <c r="B101" s="116"/>
      <c r="D101" s="117" t="s">
        <v>120</v>
      </c>
      <c r="E101" s="118"/>
      <c r="F101" s="118"/>
      <c r="G101" s="118"/>
      <c r="H101" s="118"/>
      <c r="I101" s="118"/>
      <c r="J101" s="119">
        <f>J215</f>
        <v>0</v>
      </c>
      <c r="L101" s="116"/>
    </row>
    <row r="102" spans="2:12" s="10" customFormat="1" ht="19.95" customHeight="1">
      <c r="B102" s="116"/>
      <c r="D102" s="117" t="s">
        <v>121</v>
      </c>
      <c r="E102" s="118"/>
      <c r="F102" s="118"/>
      <c r="G102" s="118"/>
      <c r="H102" s="118"/>
      <c r="I102" s="118"/>
      <c r="J102" s="119">
        <f>J245</f>
        <v>0</v>
      </c>
      <c r="L102" s="116"/>
    </row>
    <row r="103" spans="2:12" s="10" customFormat="1" ht="19.95" customHeight="1">
      <c r="B103" s="116"/>
      <c r="D103" s="117" t="s">
        <v>122</v>
      </c>
      <c r="E103" s="118"/>
      <c r="F103" s="118"/>
      <c r="G103" s="118"/>
      <c r="H103" s="118"/>
      <c r="I103" s="118"/>
      <c r="J103" s="119">
        <f>J262</f>
        <v>0</v>
      </c>
      <c r="L103" s="116"/>
    </row>
    <row r="104" spans="2:12" s="9" customFormat="1" ht="24.9" customHeight="1">
      <c r="B104" s="112"/>
      <c r="D104" s="113" t="s">
        <v>496</v>
      </c>
      <c r="E104" s="114"/>
      <c r="F104" s="114"/>
      <c r="G104" s="114"/>
      <c r="H104" s="114"/>
      <c r="I104" s="114"/>
      <c r="J104" s="115">
        <f>J266</f>
        <v>0</v>
      </c>
      <c r="L104" s="112"/>
    </row>
    <row r="105" spans="2:12" s="10" customFormat="1" ht="19.95" customHeight="1">
      <c r="B105" s="116"/>
      <c r="D105" s="117" t="s">
        <v>497</v>
      </c>
      <c r="E105" s="118"/>
      <c r="F105" s="118"/>
      <c r="G105" s="118"/>
      <c r="H105" s="118"/>
      <c r="I105" s="118"/>
      <c r="J105" s="119">
        <f>J267</f>
        <v>0</v>
      </c>
      <c r="L105" s="116"/>
    </row>
    <row r="106" spans="1:31" s="2" customFormat="1" ht="21.75" customHeight="1">
      <c r="A106" s="32"/>
      <c r="B106" s="33"/>
      <c r="C106" s="32"/>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 customHeight="1">
      <c r="A107" s="32"/>
      <c r="B107" s="47"/>
      <c r="C107" s="48"/>
      <c r="D107" s="48"/>
      <c r="E107" s="48"/>
      <c r="F107" s="48"/>
      <c r="G107" s="48"/>
      <c r="H107" s="48"/>
      <c r="I107" s="48"/>
      <c r="J107" s="48"/>
      <c r="K107" s="48"/>
      <c r="L107" s="42"/>
      <c r="S107" s="32"/>
      <c r="T107" s="32"/>
      <c r="U107" s="32"/>
      <c r="V107" s="32"/>
      <c r="W107" s="32"/>
      <c r="X107" s="32"/>
      <c r="Y107" s="32"/>
      <c r="Z107" s="32"/>
      <c r="AA107" s="32"/>
      <c r="AB107" s="32"/>
      <c r="AC107" s="32"/>
      <c r="AD107" s="32"/>
      <c r="AE107" s="32"/>
    </row>
    <row r="111" spans="1:31" s="2" customFormat="1" ht="6.9" customHeight="1">
      <c r="A111" s="32"/>
      <c r="B111" s="49"/>
      <c r="C111" s="50"/>
      <c r="D111" s="50"/>
      <c r="E111" s="50"/>
      <c r="F111" s="50"/>
      <c r="G111" s="50"/>
      <c r="H111" s="50"/>
      <c r="I111" s="50"/>
      <c r="J111" s="50"/>
      <c r="K111" s="50"/>
      <c r="L111" s="42"/>
      <c r="S111" s="32"/>
      <c r="T111" s="32"/>
      <c r="U111" s="32"/>
      <c r="V111" s="32"/>
      <c r="W111" s="32"/>
      <c r="X111" s="32"/>
      <c r="Y111" s="32"/>
      <c r="Z111" s="32"/>
      <c r="AA111" s="32"/>
      <c r="AB111" s="32"/>
      <c r="AC111" s="32"/>
      <c r="AD111" s="32"/>
      <c r="AE111" s="32"/>
    </row>
    <row r="112" spans="1:31" s="2" customFormat="1" ht="24.9" customHeight="1">
      <c r="A112" s="32"/>
      <c r="B112" s="33"/>
      <c r="C112" s="21" t="s">
        <v>125</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6.9"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16</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6.5" customHeight="1">
      <c r="A115" s="32"/>
      <c r="B115" s="33"/>
      <c r="C115" s="32"/>
      <c r="D115" s="32"/>
      <c r="E115" s="242" t="str">
        <f>E7</f>
        <v>Rekonstrukce vodní nádrže Tupadly</v>
      </c>
      <c r="F115" s="243"/>
      <c r="G115" s="243"/>
      <c r="H115" s="243"/>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108</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6.5" customHeight="1">
      <c r="A117" s="32"/>
      <c r="B117" s="33"/>
      <c r="C117" s="32"/>
      <c r="D117" s="32"/>
      <c r="E117" s="203" t="str">
        <f>E9</f>
        <v>SO 03 - Bezpečnostní přeliv</v>
      </c>
      <c r="F117" s="244"/>
      <c r="G117" s="244"/>
      <c r="H117" s="244"/>
      <c r="I117" s="32"/>
      <c r="J117" s="32"/>
      <c r="K117" s="32"/>
      <c r="L117" s="42"/>
      <c r="S117" s="32"/>
      <c r="T117" s="32"/>
      <c r="U117" s="32"/>
      <c r="V117" s="32"/>
      <c r="W117" s="32"/>
      <c r="X117" s="32"/>
      <c r="Y117" s="32"/>
      <c r="Z117" s="32"/>
      <c r="AA117" s="32"/>
      <c r="AB117" s="32"/>
      <c r="AC117" s="32"/>
      <c r="AD117" s="32"/>
      <c r="AE117" s="32"/>
    </row>
    <row r="118" spans="1:31" s="2" customFormat="1" ht="6.9"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20</v>
      </c>
      <c r="D119" s="32"/>
      <c r="E119" s="32"/>
      <c r="F119" s="25" t="str">
        <f>F12</f>
        <v>Tupadly</v>
      </c>
      <c r="G119" s="32"/>
      <c r="H119" s="32"/>
      <c r="I119" s="27" t="s">
        <v>22</v>
      </c>
      <c r="J119" s="55" t="str">
        <f>IF(J12="","",J12)</f>
        <v>17. 12. 2020</v>
      </c>
      <c r="K119" s="32"/>
      <c r="L119" s="42"/>
      <c r="S119" s="32"/>
      <c r="T119" s="32"/>
      <c r="U119" s="32"/>
      <c r="V119" s="32"/>
      <c r="W119" s="32"/>
      <c r="X119" s="32"/>
      <c r="Y119" s="32"/>
      <c r="Z119" s="32"/>
      <c r="AA119" s="32"/>
      <c r="AB119" s="32"/>
      <c r="AC119" s="32"/>
      <c r="AD119" s="32"/>
      <c r="AE119" s="32"/>
    </row>
    <row r="120" spans="1:31" s="2" customFormat="1" ht="6.9"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25.65" customHeight="1">
      <c r="A121" s="32"/>
      <c r="B121" s="33"/>
      <c r="C121" s="27" t="s">
        <v>24</v>
      </c>
      <c r="D121" s="32"/>
      <c r="E121" s="32"/>
      <c r="F121" s="25" t="str">
        <f>E15</f>
        <v>Městský úřad Klatovy - odbor životního prostředí</v>
      </c>
      <c r="G121" s="32"/>
      <c r="H121" s="32"/>
      <c r="I121" s="27" t="s">
        <v>32</v>
      </c>
      <c r="J121" s="30" t="str">
        <f>E21</f>
        <v>Hydropro Engineering s.r.o.</v>
      </c>
      <c r="K121" s="32"/>
      <c r="L121" s="42"/>
      <c r="S121" s="32"/>
      <c r="T121" s="32"/>
      <c r="U121" s="32"/>
      <c r="V121" s="32"/>
      <c r="W121" s="32"/>
      <c r="X121" s="32"/>
      <c r="Y121" s="32"/>
      <c r="Z121" s="32"/>
      <c r="AA121" s="32"/>
      <c r="AB121" s="32"/>
      <c r="AC121" s="32"/>
      <c r="AD121" s="32"/>
      <c r="AE121" s="32"/>
    </row>
    <row r="122" spans="1:31" s="2" customFormat="1" ht="15.15" customHeight="1">
      <c r="A122" s="32"/>
      <c r="B122" s="33"/>
      <c r="C122" s="27" t="s">
        <v>30</v>
      </c>
      <c r="D122" s="32"/>
      <c r="E122" s="32"/>
      <c r="F122" s="25" t="str">
        <f>IF(E18="","",E18)</f>
        <v>Vyplň údaj</v>
      </c>
      <c r="G122" s="32"/>
      <c r="H122" s="32"/>
      <c r="I122" s="27" t="s">
        <v>37</v>
      </c>
      <c r="J122" s="30" t="str">
        <f>E24</f>
        <v xml:space="preserve"> </v>
      </c>
      <c r="K122" s="32"/>
      <c r="L122" s="42"/>
      <c r="S122" s="32"/>
      <c r="T122" s="32"/>
      <c r="U122" s="32"/>
      <c r="V122" s="32"/>
      <c r="W122" s="32"/>
      <c r="X122" s="32"/>
      <c r="Y122" s="32"/>
      <c r="Z122" s="32"/>
      <c r="AA122" s="32"/>
      <c r="AB122" s="32"/>
      <c r="AC122" s="32"/>
      <c r="AD122" s="32"/>
      <c r="AE122" s="32"/>
    </row>
    <row r="123" spans="1:31" s="2" customFormat="1" ht="10.3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11" customFormat="1" ht="29.25" customHeight="1">
      <c r="A124" s="120"/>
      <c r="B124" s="121"/>
      <c r="C124" s="122" t="s">
        <v>126</v>
      </c>
      <c r="D124" s="123" t="s">
        <v>66</v>
      </c>
      <c r="E124" s="123" t="s">
        <v>62</v>
      </c>
      <c r="F124" s="123" t="s">
        <v>63</v>
      </c>
      <c r="G124" s="123" t="s">
        <v>127</v>
      </c>
      <c r="H124" s="123" t="s">
        <v>128</v>
      </c>
      <c r="I124" s="123" t="s">
        <v>129</v>
      </c>
      <c r="J124" s="123" t="s">
        <v>112</v>
      </c>
      <c r="K124" s="124" t="s">
        <v>130</v>
      </c>
      <c r="L124" s="125"/>
      <c r="M124" s="62" t="s">
        <v>1</v>
      </c>
      <c r="N124" s="63" t="s">
        <v>45</v>
      </c>
      <c r="O124" s="63" t="s">
        <v>131</v>
      </c>
      <c r="P124" s="63" t="s">
        <v>132</v>
      </c>
      <c r="Q124" s="63" t="s">
        <v>133</v>
      </c>
      <c r="R124" s="63" t="s">
        <v>134</v>
      </c>
      <c r="S124" s="63" t="s">
        <v>135</v>
      </c>
      <c r="T124" s="64" t="s">
        <v>136</v>
      </c>
      <c r="U124" s="120"/>
      <c r="V124" s="120"/>
      <c r="W124" s="120"/>
      <c r="X124" s="120"/>
      <c r="Y124" s="120"/>
      <c r="Z124" s="120"/>
      <c r="AA124" s="120"/>
      <c r="AB124" s="120"/>
      <c r="AC124" s="120"/>
      <c r="AD124" s="120"/>
      <c r="AE124" s="120"/>
    </row>
    <row r="125" spans="1:63" s="2" customFormat="1" ht="22.8" customHeight="1">
      <c r="A125" s="32"/>
      <c r="B125" s="33"/>
      <c r="C125" s="69" t="s">
        <v>137</v>
      </c>
      <c r="D125" s="32"/>
      <c r="E125" s="32"/>
      <c r="F125" s="32"/>
      <c r="G125" s="32"/>
      <c r="H125" s="32"/>
      <c r="I125" s="32"/>
      <c r="J125" s="126">
        <f>BK125</f>
        <v>0</v>
      </c>
      <c r="K125" s="32"/>
      <c r="L125" s="33"/>
      <c r="M125" s="65"/>
      <c r="N125" s="56"/>
      <c r="O125" s="66"/>
      <c r="P125" s="127">
        <f>P126+P266</f>
        <v>0</v>
      </c>
      <c r="Q125" s="66"/>
      <c r="R125" s="127">
        <f>R126+R266</f>
        <v>10.89276404</v>
      </c>
      <c r="S125" s="66"/>
      <c r="T125" s="128">
        <f>T126+T266</f>
        <v>0.30360000000000004</v>
      </c>
      <c r="U125" s="32"/>
      <c r="V125" s="32"/>
      <c r="W125" s="32"/>
      <c r="X125" s="32"/>
      <c r="Y125" s="32"/>
      <c r="Z125" s="32"/>
      <c r="AA125" s="32"/>
      <c r="AB125" s="32"/>
      <c r="AC125" s="32"/>
      <c r="AD125" s="32"/>
      <c r="AE125" s="32"/>
      <c r="AT125" s="17" t="s">
        <v>80</v>
      </c>
      <c r="AU125" s="17" t="s">
        <v>114</v>
      </c>
      <c r="BK125" s="129">
        <f>BK126+BK266</f>
        <v>0</v>
      </c>
    </row>
    <row r="126" spans="2:63" s="12" customFormat="1" ht="25.95" customHeight="1">
      <c r="B126" s="130"/>
      <c r="D126" s="131" t="s">
        <v>80</v>
      </c>
      <c r="E126" s="132" t="s">
        <v>138</v>
      </c>
      <c r="F126" s="132" t="s">
        <v>139</v>
      </c>
      <c r="I126" s="133"/>
      <c r="J126" s="134">
        <f>BK126</f>
        <v>0</v>
      </c>
      <c r="L126" s="130"/>
      <c r="M126" s="135"/>
      <c r="N126" s="136"/>
      <c r="O126" s="136"/>
      <c r="P126" s="137">
        <f>P127+P142+P175+P215+P245+P262</f>
        <v>0</v>
      </c>
      <c r="Q126" s="136"/>
      <c r="R126" s="137">
        <f>R127+R142+R175+R215+R245+R262</f>
        <v>10.89186404</v>
      </c>
      <c r="S126" s="136"/>
      <c r="T126" s="138">
        <f>T127+T142+T175+T215+T245+T262</f>
        <v>0.30360000000000004</v>
      </c>
      <c r="AR126" s="131" t="s">
        <v>89</v>
      </c>
      <c r="AT126" s="139" t="s">
        <v>80</v>
      </c>
      <c r="AU126" s="139" t="s">
        <v>81</v>
      </c>
      <c r="AY126" s="131" t="s">
        <v>140</v>
      </c>
      <c r="BK126" s="140">
        <f>BK127+BK142+BK175+BK215+BK245+BK262</f>
        <v>0</v>
      </c>
    </row>
    <row r="127" spans="2:63" s="12" customFormat="1" ht="22.8" customHeight="1">
      <c r="B127" s="130"/>
      <c r="D127" s="131" t="s">
        <v>80</v>
      </c>
      <c r="E127" s="141" t="s">
        <v>89</v>
      </c>
      <c r="F127" s="141" t="s">
        <v>141</v>
      </c>
      <c r="I127" s="133"/>
      <c r="J127" s="142">
        <f>BK127</f>
        <v>0</v>
      </c>
      <c r="L127" s="130"/>
      <c r="M127" s="135"/>
      <c r="N127" s="136"/>
      <c r="O127" s="136"/>
      <c r="P127" s="137">
        <f>SUM(P128:P141)</f>
        <v>0</v>
      </c>
      <c r="Q127" s="136"/>
      <c r="R127" s="137">
        <f>SUM(R128:R141)</f>
        <v>0</v>
      </c>
      <c r="S127" s="136"/>
      <c r="T127" s="138">
        <f>SUM(T128:T141)</f>
        <v>0</v>
      </c>
      <c r="AR127" s="131" t="s">
        <v>89</v>
      </c>
      <c r="AT127" s="139" t="s">
        <v>80</v>
      </c>
      <c r="AU127" s="139" t="s">
        <v>89</v>
      </c>
      <c r="AY127" s="131" t="s">
        <v>140</v>
      </c>
      <c r="BK127" s="140">
        <f>SUM(BK128:BK141)</f>
        <v>0</v>
      </c>
    </row>
    <row r="128" spans="1:65" s="2" customFormat="1" ht="24.15" customHeight="1">
      <c r="A128" s="32"/>
      <c r="B128" s="143"/>
      <c r="C128" s="144" t="s">
        <v>89</v>
      </c>
      <c r="D128" s="144" t="s">
        <v>142</v>
      </c>
      <c r="E128" s="145" t="s">
        <v>498</v>
      </c>
      <c r="F128" s="146" t="s">
        <v>499</v>
      </c>
      <c r="G128" s="147" t="s">
        <v>145</v>
      </c>
      <c r="H128" s="148">
        <v>5.928</v>
      </c>
      <c r="I128" s="149"/>
      <c r="J128" s="150">
        <f>ROUND(I128*H128,2)</f>
        <v>0</v>
      </c>
      <c r="K128" s="146" t="s">
        <v>146</v>
      </c>
      <c r="L128" s="33"/>
      <c r="M128" s="151" t="s">
        <v>1</v>
      </c>
      <c r="N128" s="152" t="s">
        <v>46</v>
      </c>
      <c r="O128" s="58"/>
      <c r="P128" s="153">
        <f>O128*H128</f>
        <v>0</v>
      </c>
      <c r="Q128" s="153">
        <v>0</v>
      </c>
      <c r="R128" s="153">
        <f>Q128*H128</f>
        <v>0</v>
      </c>
      <c r="S128" s="153">
        <v>0</v>
      </c>
      <c r="T128" s="154">
        <f>S128*H128</f>
        <v>0</v>
      </c>
      <c r="U128" s="32"/>
      <c r="V128" s="32"/>
      <c r="W128" s="32"/>
      <c r="X128" s="32"/>
      <c r="Y128" s="32"/>
      <c r="Z128" s="32"/>
      <c r="AA128" s="32"/>
      <c r="AB128" s="32"/>
      <c r="AC128" s="32"/>
      <c r="AD128" s="32"/>
      <c r="AE128" s="32"/>
      <c r="AR128" s="155" t="s">
        <v>147</v>
      </c>
      <c r="AT128" s="155" t="s">
        <v>142</v>
      </c>
      <c r="AU128" s="155" t="s">
        <v>91</v>
      </c>
      <c r="AY128" s="17" t="s">
        <v>140</v>
      </c>
      <c r="BE128" s="156">
        <f>IF(N128="základní",J128,0)</f>
        <v>0</v>
      </c>
      <c r="BF128" s="156">
        <f>IF(N128="snížená",J128,0)</f>
        <v>0</v>
      </c>
      <c r="BG128" s="156">
        <f>IF(N128="zákl. přenesená",J128,0)</f>
        <v>0</v>
      </c>
      <c r="BH128" s="156">
        <f>IF(N128="sníž. přenesená",J128,0)</f>
        <v>0</v>
      </c>
      <c r="BI128" s="156">
        <f>IF(N128="nulová",J128,0)</f>
        <v>0</v>
      </c>
      <c r="BJ128" s="17" t="s">
        <v>89</v>
      </c>
      <c r="BK128" s="156">
        <f>ROUND(I128*H128,2)</f>
        <v>0</v>
      </c>
      <c r="BL128" s="17" t="s">
        <v>147</v>
      </c>
      <c r="BM128" s="155" t="s">
        <v>500</v>
      </c>
    </row>
    <row r="129" spans="1:47" s="2" customFormat="1" ht="19.2">
      <c r="A129" s="32"/>
      <c r="B129" s="33"/>
      <c r="C129" s="32"/>
      <c r="D129" s="157" t="s">
        <v>149</v>
      </c>
      <c r="E129" s="32"/>
      <c r="F129" s="158" t="s">
        <v>501</v>
      </c>
      <c r="G129" s="32"/>
      <c r="H129" s="32"/>
      <c r="I129" s="159"/>
      <c r="J129" s="32"/>
      <c r="K129" s="32"/>
      <c r="L129" s="33"/>
      <c r="M129" s="160"/>
      <c r="N129" s="161"/>
      <c r="O129" s="58"/>
      <c r="P129" s="58"/>
      <c r="Q129" s="58"/>
      <c r="R129" s="58"/>
      <c r="S129" s="58"/>
      <c r="T129" s="59"/>
      <c r="U129" s="32"/>
      <c r="V129" s="32"/>
      <c r="W129" s="32"/>
      <c r="X129" s="32"/>
      <c r="Y129" s="32"/>
      <c r="Z129" s="32"/>
      <c r="AA129" s="32"/>
      <c r="AB129" s="32"/>
      <c r="AC129" s="32"/>
      <c r="AD129" s="32"/>
      <c r="AE129" s="32"/>
      <c r="AT129" s="17" t="s">
        <v>149</v>
      </c>
      <c r="AU129" s="17" t="s">
        <v>91</v>
      </c>
    </row>
    <row r="130" spans="1:47" s="2" customFormat="1" ht="259.2">
      <c r="A130" s="32"/>
      <c r="B130" s="33"/>
      <c r="C130" s="32"/>
      <c r="D130" s="157" t="s">
        <v>151</v>
      </c>
      <c r="E130" s="32"/>
      <c r="F130" s="162" t="s">
        <v>502</v>
      </c>
      <c r="G130" s="32"/>
      <c r="H130" s="32"/>
      <c r="I130" s="159"/>
      <c r="J130" s="32"/>
      <c r="K130" s="32"/>
      <c r="L130" s="33"/>
      <c r="M130" s="160"/>
      <c r="N130" s="161"/>
      <c r="O130" s="58"/>
      <c r="P130" s="58"/>
      <c r="Q130" s="58"/>
      <c r="R130" s="58"/>
      <c r="S130" s="58"/>
      <c r="T130" s="59"/>
      <c r="U130" s="32"/>
      <c r="V130" s="32"/>
      <c r="W130" s="32"/>
      <c r="X130" s="32"/>
      <c r="Y130" s="32"/>
      <c r="Z130" s="32"/>
      <c r="AA130" s="32"/>
      <c r="AB130" s="32"/>
      <c r="AC130" s="32"/>
      <c r="AD130" s="32"/>
      <c r="AE130" s="32"/>
      <c r="AT130" s="17" t="s">
        <v>151</v>
      </c>
      <c r="AU130" s="17" t="s">
        <v>91</v>
      </c>
    </row>
    <row r="131" spans="2:51" s="13" customFormat="1" ht="10.2">
      <c r="B131" s="163"/>
      <c r="D131" s="157" t="s">
        <v>153</v>
      </c>
      <c r="E131" s="164" t="s">
        <v>1</v>
      </c>
      <c r="F131" s="165" t="s">
        <v>495</v>
      </c>
      <c r="H131" s="164" t="s">
        <v>1</v>
      </c>
      <c r="I131" s="166"/>
      <c r="L131" s="163"/>
      <c r="M131" s="167"/>
      <c r="N131" s="168"/>
      <c r="O131" s="168"/>
      <c r="P131" s="168"/>
      <c r="Q131" s="168"/>
      <c r="R131" s="168"/>
      <c r="S131" s="168"/>
      <c r="T131" s="169"/>
      <c r="AT131" s="164" t="s">
        <v>153</v>
      </c>
      <c r="AU131" s="164" t="s">
        <v>91</v>
      </c>
      <c r="AV131" s="13" t="s">
        <v>89</v>
      </c>
      <c r="AW131" s="13" t="s">
        <v>36</v>
      </c>
      <c r="AX131" s="13" t="s">
        <v>81</v>
      </c>
      <c r="AY131" s="164" t="s">
        <v>140</v>
      </c>
    </row>
    <row r="132" spans="2:51" s="13" customFormat="1" ht="10.2">
      <c r="B132" s="163"/>
      <c r="D132" s="157" t="s">
        <v>153</v>
      </c>
      <c r="E132" s="164" t="s">
        <v>1</v>
      </c>
      <c r="F132" s="165" t="s">
        <v>503</v>
      </c>
      <c r="H132" s="164" t="s">
        <v>1</v>
      </c>
      <c r="I132" s="166"/>
      <c r="L132" s="163"/>
      <c r="M132" s="167"/>
      <c r="N132" s="168"/>
      <c r="O132" s="168"/>
      <c r="P132" s="168"/>
      <c r="Q132" s="168"/>
      <c r="R132" s="168"/>
      <c r="S132" s="168"/>
      <c r="T132" s="169"/>
      <c r="AT132" s="164" t="s">
        <v>153</v>
      </c>
      <c r="AU132" s="164" t="s">
        <v>91</v>
      </c>
      <c r="AV132" s="13" t="s">
        <v>89</v>
      </c>
      <c r="AW132" s="13" t="s">
        <v>36</v>
      </c>
      <c r="AX132" s="13" t="s">
        <v>81</v>
      </c>
      <c r="AY132" s="164" t="s">
        <v>140</v>
      </c>
    </row>
    <row r="133" spans="2:51" s="13" customFormat="1" ht="20.4">
      <c r="B133" s="163"/>
      <c r="D133" s="157" t="s">
        <v>153</v>
      </c>
      <c r="E133" s="164" t="s">
        <v>1</v>
      </c>
      <c r="F133" s="165" t="s">
        <v>504</v>
      </c>
      <c r="H133" s="164" t="s">
        <v>1</v>
      </c>
      <c r="I133" s="166"/>
      <c r="L133" s="163"/>
      <c r="M133" s="167"/>
      <c r="N133" s="168"/>
      <c r="O133" s="168"/>
      <c r="P133" s="168"/>
      <c r="Q133" s="168"/>
      <c r="R133" s="168"/>
      <c r="S133" s="168"/>
      <c r="T133" s="169"/>
      <c r="AT133" s="164" t="s">
        <v>153</v>
      </c>
      <c r="AU133" s="164" t="s">
        <v>91</v>
      </c>
      <c r="AV133" s="13" t="s">
        <v>89</v>
      </c>
      <c r="AW133" s="13" t="s">
        <v>36</v>
      </c>
      <c r="AX133" s="13" t="s">
        <v>81</v>
      </c>
      <c r="AY133" s="164" t="s">
        <v>140</v>
      </c>
    </row>
    <row r="134" spans="2:51" s="14" customFormat="1" ht="10.2">
      <c r="B134" s="170"/>
      <c r="D134" s="157" t="s">
        <v>153</v>
      </c>
      <c r="E134" s="171" t="s">
        <v>1</v>
      </c>
      <c r="F134" s="172" t="s">
        <v>505</v>
      </c>
      <c r="H134" s="173">
        <v>0.748</v>
      </c>
      <c r="I134" s="174"/>
      <c r="L134" s="170"/>
      <c r="M134" s="175"/>
      <c r="N134" s="176"/>
      <c r="O134" s="176"/>
      <c r="P134" s="176"/>
      <c r="Q134" s="176"/>
      <c r="R134" s="176"/>
      <c r="S134" s="176"/>
      <c r="T134" s="177"/>
      <c r="AT134" s="171" t="s">
        <v>153</v>
      </c>
      <c r="AU134" s="171" t="s">
        <v>91</v>
      </c>
      <c r="AV134" s="14" t="s">
        <v>91</v>
      </c>
      <c r="AW134" s="14" t="s">
        <v>36</v>
      </c>
      <c r="AX134" s="14" t="s">
        <v>81</v>
      </c>
      <c r="AY134" s="171" t="s">
        <v>140</v>
      </c>
    </row>
    <row r="135" spans="2:51" s="14" customFormat="1" ht="10.2">
      <c r="B135" s="170"/>
      <c r="D135" s="157" t="s">
        <v>153</v>
      </c>
      <c r="E135" s="171" t="s">
        <v>1</v>
      </c>
      <c r="F135" s="172" t="s">
        <v>506</v>
      </c>
      <c r="H135" s="173">
        <v>5.18</v>
      </c>
      <c r="I135" s="174"/>
      <c r="L135" s="170"/>
      <c r="M135" s="175"/>
      <c r="N135" s="176"/>
      <c r="O135" s="176"/>
      <c r="P135" s="176"/>
      <c r="Q135" s="176"/>
      <c r="R135" s="176"/>
      <c r="S135" s="176"/>
      <c r="T135" s="177"/>
      <c r="AT135" s="171" t="s">
        <v>153</v>
      </c>
      <c r="AU135" s="171" t="s">
        <v>91</v>
      </c>
      <c r="AV135" s="14" t="s">
        <v>91</v>
      </c>
      <c r="AW135" s="14" t="s">
        <v>36</v>
      </c>
      <c r="AX135" s="14" t="s">
        <v>81</v>
      </c>
      <c r="AY135" s="171" t="s">
        <v>140</v>
      </c>
    </row>
    <row r="136" spans="2:51" s="15" customFormat="1" ht="10.2">
      <c r="B136" s="178"/>
      <c r="D136" s="157" t="s">
        <v>153</v>
      </c>
      <c r="E136" s="179" t="s">
        <v>1</v>
      </c>
      <c r="F136" s="180" t="s">
        <v>156</v>
      </c>
      <c r="H136" s="181">
        <v>5.928</v>
      </c>
      <c r="I136" s="182"/>
      <c r="L136" s="178"/>
      <c r="M136" s="183"/>
      <c r="N136" s="184"/>
      <c r="O136" s="184"/>
      <c r="P136" s="184"/>
      <c r="Q136" s="184"/>
      <c r="R136" s="184"/>
      <c r="S136" s="184"/>
      <c r="T136" s="185"/>
      <c r="AT136" s="179" t="s">
        <v>153</v>
      </c>
      <c r="AU136" s="179" t="s">
        <v>91</v>
      </c>
      <c r="AV136" s="15" t="s">
        <v>147</v>
      </c>
      <c r="AW136" s="15" t="s">
        <v>36</v>
      </c>
      <c r="AX136" s="15" t="s">
        <v>89</v>
      </c>
      <c r="AY136" s="179" t="s">
        <v>140</v>
      </c>
    </row>
    <row r="137" spans="1:65" s="2" customFormat="1" ht="24.15" customHeight="1">
      <c r="A137" s="32"/>
      <c r="B137" s="143"/>
      <c r="C137" s="144" t="s">
        <v>91</v>
      </c>
      <c r="D137" s="144" t="s">
        <v>142</v>
      </c>
      <c r="E137" s="145" t="s">
        <v>157</v>
      </c>
      <c r="F137" s="146" t="s">
        <v>158</v>
      </c>
      <c r="G137" s="147" t="s">
        <v>145</v>
      </c>
      <c r="H137" s="148">
        <v>5.928</v>
      </c>
      <c r="I137" s="149"/>
      <c r="J137" s="150">
        <f>ROUND(I137*H137,2)</f>
        <v>0</v>
      </c>
      <c r="K137" s="146" t="s">
        <v>159</v>
      </c>
      <c r="L137" s="33"/>
      <c r="M137" s="151" t="s">
        <v>1</v>
      </c>
      <c r="N137" s="152" t="s">
        <v>46</v>
      </c>
      <c r="O137" s="58"/>
      <c r="P137" s="153">
        <f>O137*H137</f>
        <v>0</v>
      </c>
      <c r="Q137" s="153">
        <v>0</v>
      </c>
      <c r="R137" s="153">
        <f>Q137*H137</f>
        <v>0</v>
      </c>
      <c r="S137" s="153">
        <v>0</v>
      </c>
      <c r="T137" s="154">
        <f>S137*H137</f>
        <v>0</v>
      </c>
      <c r="U137" s="32"/>
      <c r="V137" s="32"/>
      <c r="W137" s="32"/>
      <c r="X137" s="32"/>
      <c r="Y137" s="32"/>
      <c r="Z137" s="32"/>
      <c r="AA137" s="32"/>
      <c r="AB137" s="32"/>
      <c r="AC137" s="32"/>
      <c r="AD137" s="32"/>
      <c r="AE137" s="32"/>
      <c r="AR137" s="155" t="s">
        <v>147</v>
      </c>
      <c r="AT137" s="155" t="s">
        <v>142</v>
      </c>
      <c r="AU137" s="155" t="s">
        <v>91</v>
      </c>
      <c r="AY137" s="17" t="s">
        <v>140</v>
      </c>
      <c r="BE137" s="156">
        <f>IF(N137="základní",J137,0)</f>
        <v>0</v>
      </c>
      <c r="BF137" s="156">
        <f>IF(N137="snížená",J137,0)</f>
        <v>0</v>
      </c>
      <c r="BG137" s="156">
        <f>IF(N137="zákl. přenesená",J137,0)</f>
        <v>0</v>
      </c>
      <c r="BH137" s="156">
        <f>IF(N137="sníž. přenesená",J137,0)</f>
        <v>0</v>
      </c>
      <c r="BI137" s="156">
        <f>IF(N137="nulová",J137,0)</f>
        <v>0</v>
      </c>
      <c r="BJ137" s="17" t="s">
        <v>89</v>
      </c>
      <c r="BK137" s="156">
        <f>ROUND(I137*H137,2)</f>
        <v>0</v>
      </c>
      <c r="BL137" s="17" t="s">
        <v>147</v>
      </c>
      <c r="BM137" s="155" t="s">
        <v>507</v>
      </c>
    </row>
    <row r="138" spans="2:51" s="13" customFormat="1" ht="10.2">
      <c r="B138" s="163"/>
      <c r="D138" s="157" t="s">
        <v>153</v>
      </c>
      <c r="E138" s="164" t="s">
        <v>1</v>
      </c>
      <c r="F138" s="165" t="s">
        <v>495</v>
      </c>
      <c r="H138" s="164" t="s">
        <v>1</v>
      </c>
      <c r="I138" s="166"/>
      <c r="L138" s="163"/>
      <c r="M138" s="167"/>
      <c r="N138" s="168"/>
      <c r="O138" s="168"/>
      <c r="P138" s="168"/>
      <c r="Q138" s="168"/>
      <c r="R138" s="168"/>
      <c r="S138" s="168"/>
      <c r="T138" s="169"/>
      <c r="AT138" s="164" t="s">
        <v>153</v>
      </c>
      <c r="AU138" s="164" t="s">
        <v>91</v>
      </c>
      <c r="AV138" s="13" t="s">
        <v>89</v>
      </c>
      <c r="AW138" s="13" t="s">
        <v>36</v>
      </c>
      <c r="AX138" s="13" t="s">
        <v>81</v>
      </c>
      <c r="AY138" s="164" t="s">
        <v>140</v>
      </c>
    </row>
    <row r="139" spans="2:51" s="13" customFormat="1" ht="10.2">
      <c r="B139" s="163"/>
      <c r="D139" s="157" t="s">
        <v>153</v>
      </c>
      <c r="E139" s="164" t="s">
        <v>1</v>
      </c>
      <c r="F139" s="165" t="s">
        <v>161</v>
      </c>
      <c r="H139" s="164" t="s">
        <v>1</v>
      </c>
      <c r="I139" s="166"/>
      <c r="L139" s="163"/>
      <c r="M139" s="167"/>
      <c r="N139" s="168"/>
      <c r="O139" s="168"/>
      <c r="P139" s="168"/>
      <c r="Q139" s="168"/>
      <c r="R139" s="168"/>
      <c r="S139" s="168"/>
      <c r="T139" s="169"/>
      <c r="AT139" s="164" t="s">
        <v>153</v>
      </c>
      <c r="AU139" s="164" t="s">
        <v>91</v>
      </c>
      <c r="AV139" s="13" t="s">
        <v>89</v>
      </c>
      <c r="AW139" s="13" t="s">
        <v>36</v>
      </c>
      <c r="AX139" s="13" t="s">
        <v>81</v>
      </c>
      <c r="AY139" s="164" t="s">
        <v>140</v>
      </c>
    </row>
    <row r="140" spans="2:51" s="14" customFormat="1" ht="10.2">
      <c r="B140" s="170"/>
      <c r="D140" s="157" t="s">
        <v>153</v>
      </c>
      <c r="E140" s="171" t="s">
        <v>1</v>
      </c>
      <c r="F140" s="172" t="s">
        <v>508</v>
      </c>
      <c r="H140" s="173">
        <v>5.928</v>
      </c>
      <c r="I140" s="174"/>
      <c r="L140" s="170"/>
      <c r="M140" s="175"/>
      <c r="N140" s="176"/>
      <c r="O140" s="176"/>
      <c r="P140" s="176"/>
      <c r="Q140" s="176"/>
      <c r="R140" s="176"/>
      <c r="S140" s="176"/>
      <c r="T140" s="177"/>
      <c r="AT140" s="171" t="s">
        <v>153</v>
      </c>
      <c r="AU140" s="171" t="s">
        <v>91</v>
      </c>
      <c r="AV140" s="14" t="s">
        <v>91</v>
      </c>
      <c r="AW140" s="14" t="s">
        <v>36</v>
      </c>
      <c r="AX140" s="14" t="s">
        <v>81</v>
      </c>
      <c r="AY140" s="171" t="s">
        <v>140</v>
      </c>
    </row>
    <row r="141" spans="2:51" s="15" customFormat="1" ht="10.2">
      <c r="B141" s="178"/>
      <c r="D141" s="157" t="s">
        <v>153</v>
      </c>
      <c r="E141" s="179" t="s">
        <v>1</v>
      </c>
      <c r="F141" s="180" t="s">
        <v>156</v>
      </c>
      <c r="H141" s="181">
        <v>5.928</v>
      </c>
      <c r="I141" s="182"/>
      <c r="L141" s="178"/>
      <c r="M141" s="183"/>
      <c r="N141" s="184"/>
      <c r="O141" s="184"/>
      <c r="P141" s="184"/>
      <c r="Q141" s="184"/>
      <c r="R141" s="184"/>
      <c r="S141" s="184"/>
      <c r="T141" s="185"/>
      <c r="AT141" s="179" t="s">
        <v>153</v>
      </c>
      <c r="AU141" s="179" t="s">
        <v>91</v>
      </c>
      <c r="AV141" s="15" t="s">
        <v>147</v>
      </c>
      <c r="AW141" s="15" t="s">
        <v>36</v>
      </c>
      <c r="AX141" s="15" t="s">
        <v>89</v>
      </c>
      <c r="AY141" s="179" t="s">
        <v>140</v>
      </c>
    </row>
    <row r="142" spans="2:63" s="12" customFormat="1" ht="22.8" customHeight="1">
      <c r="B142" s="130"/>
      <c r="D142" s="131" t="s">
        <v>80</v>
      </c>
      <c r="E142" s="141" t="s">
        <v>164</v>
      </c>
      <c r="F142" s="141" t="s">
        <v>178</v>
      </c>
      <c r="I142" s="133"/>
      <c r="J142" s="142">
        <f>BK142</f>
        <v>0</v>
      </c>
      <c r="L142" s="130"/>
      <c r="M142" s="135"/>
      <c r="N142" s="136"/>
      <c r="O142" s="136"/>
      <c r="P142" s="137">
        <f>SUM(P143:P174)</f>
        <v>0</v>
      </c>
      <c r="Q142" s="136"/>
      <c r="R142" s="137">
        <f>SUM(R143:R174)</f>
        <v>0.08383083999999999</v>
      </c>
      <c r="S142" s="136"/>
      <c r="T142" s="138">
        <f>SUM(T143:T174)</f>
        <v>0</v>
      </c>
      <c r="AR142" s="131" t="s">
        <v>89</v>
      </c>
      <c r="AT142" s="139" t="s">
        <v>80</v>
      </c>
      <c r="AU142" s="139" t="s">
        <v>89</v>
      </c>
      <c r="AY142" s="131" t="s">
        <v>140</v>
      </c>
      <c r="BK142" s="140">
        <f>SUM(BK143:BK174)</f>
        <v>0</v>
      </c>
    </row>
    <row r="143" spans="1:65" s="2" customFormat="1" ht="24.15" customHeight="1">
      <c r="A143" s="32"/>
      <c r="B143" s="143"/>
      <c r="C143" s="144" t="s">
        <v>164</v>
      </c>
      <c r="D143" s="144" t="s">
        <v>142</v>
      </c>
      <c r="E143" s="145" t="s">
        <v>194</v>
      </c>
      <c r="F143" s="146" t="s">
        <v>195</v>
      </c>
      <c r="G143" s="147" t="s">
        <v>145</v>
      </c>
      <c r="H143" s="148">
        <v>1.069</v>
      </c>
      <c r="I143" s="149"/>
      <c r="J143" s="150">
        <f>ROUND(I143*H143,2)</f>
        <v>0</v>
      </c>
      <c r="K143" s="146" t="s">
        <v>146</v>
      </c>
      <c r="L143" s="33"/>
      <c r="M143" s="151" t="s">
        <v>1</v>
      </c>
      <c r="N143" s="152" t="s">
        <v>46</v>
      </c>
      <c r="O143" s="58"/>
      <c r="P143" s="153">
        <f>O143*H143</f>
        <v>0</v>
      </c>
      <c r="Q143" s="153">
        <v>0</v>
      </c>
      <c r="R143" s="153">
        <f>Q143*H143</f>
        <v>0</v>
      </c>
      <c r="S143" s="153">
        <v>0</v>
      </c>
      <c r="T143" s="154">
        <f>S143*H143</f>
        <v>0</v>
      </c>
      <c r="U143" s="32"/>
      <c r="V143" s="32"/>
      <c r="W143" s="32"/>
      <c r="X143" s="32"/>
      <c r="Y143" s="32"/>
      <c r="Z143" s="32"/>
      <c r="AA143" s="32"/>
      <c r="AB143" s="32"/>
      <c r="AC143" s="32"/>
      <c r="AD143" s="32"/>
      <c r="AE143" s="32"/>
      <c r="AR143" s="155" t="s">
        <v>147</v>
      </c>
      <c r="AT143" s="155" t="s">
        <v>142</v>
      </c>
      <c r="AU143" s="155" t="s">
        <v>91</v>
      </c>
      <c r="AY143" s="17" t="s">
        <v>140</v>
      </c>
      <c r="BE143" s="156">
        <f>IF(N143="základní",J143,0)</f>
        <v>0</v>
      </c>
      <c r="BF143" s="156">
        <f>IF(N143="snížená",J143,0)</f>
        <v>0</v>
      </c>
      <c r="BG143" s="156">
        <f>IF(N143="zákl. přenesená",J143,0)</f>
        <v>0</v>
      </c>
      <c r="BH143" s="156">
        <f>IF(N143="sníž. přenesená",J143,0)</f>
        <v>0</v>
      </c>
      <c r="BI143" s="156">
        <f>IF(N143="nulová",J143,0)</f>
        <v>0</v>
      </c>
      <c r="BJ143" s="17" t="s">
        <v>89</v>
      </c>
      <c r="BK143" s="156">
        <f>ROUND(I143*H143,2)</f>
        <v>0</v>
      </c>
      <c r="BL143" s="17" t="s">
        <v>147</v>
      </c>
      <c r="BM143" s="155" t="s">
        <v>509</v>
      </c>
    </row>
    <row r="144" spans="1:47" s="2" customFormat="1" ht="48">
      <c r="A144" s="32"/>
      <c r="B144" s="33"/>
      <c r="C144" s="32"/>
      <c r="D144" s="157" t="s">
        <v>149</v>
      </c>
      <c r="E144" s="32"/>
      <c r="F144" s="158" t="s">
        <v>197</v>
      </c>
      <c r="G144" s="32"/>
      <c r="H144" s="32"/>
      <c r="I144" s="159"/>
      <c r="J144" s="32"/>
      <c r="K144" s="32"/>
      <c r="L144" s="33"/>
      <c r="M144" s="160"/>
      <c r="N144" s="161"/>
      <c r="O144" s="58"/>
      <c r="P144" s="58"/>
      <c r="Q144" s="58"/>
      <c r="R144" s="58"/>
      <c r="S144" s="58"/>
      <c r="T144" s="59"/>
      <c r="U144" s="32"/>
      <c r="V144" s="32"/>
      <c r="W144" s="32"/>
      <c r="X144" s="32"/>
      <c r="Y144" s="32"/>
      <c r="Z144" s="32"/>
      <c r="AA144" s="32"/>
      <c r="AB144" s="32"/>
      <c r="AC144" s="32"/>
      <c r="AD144" s="32"/>
      <c r="AE144" s="32"/>
      <c r="AT144" s="17" t="s">
        <v>149</v>
      </c>
      <c r="AU144" s="17" t="s">
        <v>91</v>
      </c>
    </row>
    <row r="145" spans="1:47" s="2" customFormat="1" ht="307.2">
      <c r="A145" s="32"/>
      <c r="B145" s="33"/>
      <c r="C145" s="32"/>
      <c r="D145" s="157" t="s">
        <v>151</v>
      </c>
      <c r="E145" s="32"/>
      <c r="F145" s="162" t="s">
        <v>198</v>
      </c>
      <c r="G145" s="32"/>
      <c r="H145" s="32"/>
      <c r="I145" s="159"/>
      <c r="J145" s="32"/>
      <c r="K145" s="32"/>
      <c r="L145" s="33"/>
      <c r="M145" s="160"/>
      <c r="N145" s="161"/>
      <c r="O145" s="58"/>
      <c r="P145" s="58"/>
      <c r="Q145" s="58"/>
      <c r="R145" s="58"/>
      <c r="S145" s="58"/>
      <c r="T145" s="59"/>
      <c r="U145" s="32"/>
      <c r="V145" s="32"/>
      <c r="W145" s="32"/>
      <c r="X145" s="32"/>
      <c r="Y145" s="32"/>
      <c r="Z145" s="32"/>
      <c r="AA145" s="32"/>
      <c r="AB145" s="32"/>
      <c r="AC145" s="32"/>
      <c r="AD145" s="32"/>
      <c r="AE145" s="32"/>
      <c r="AT145" s="17" t="s">
        <v>151</v>
      </c>
      <c r="AU145" s="17" t="s">
        <v>91</v>
      </c>
    </row>
    <row r="146" spans="2:51" s="13" customFormat="1" ht="10.2">
      <c r="B146" s="163"/>
      <c r="D146" s="157" t="s">
        <v>153</v>
      </c>
      <c r="E146" s="164" t="s">
        <v>1</v>
      </c>
      <c r="F146" s="165" t="s">
        <v>95</v>
      </c>
      <c r="H146" s="164" t="s">
        <v>1</v>
      </c>
      <c r="I146" s="166"/>
      <c r="L146" s="163"/>
      <c r="M146" s="167"/>
      <c r="N146" s="168"/>
      <c r="O146" s="168"/>
      <c r="P146" s="168"/>
      <c r="Q146" s="168"/>
      <c r="R146" s="168"/>
      <c r="S146" s="168"/>
      <c r="T146" s="169"/>
      <c r="AT146" s="164" t="s">
        <v>153</v>
      </c>
      <c r="AU146" s="164" t="s">
        <v>91</v>
      </c>
      <c r="AV146" s="13" t="s">
        <v>89</v>
      </c>
      <c r="AW146" s="13" t="s">
        <v>36</v>
      </c>
      <c r="AX146" s="13" t="s">
        <v>81</v>
      </c>
      <c r="AY146" s="164" t="s">
        <v>140</v>
      </c>
    </row>
    <row r="147" spans="2:51" s="13" customFormat="1" ht="10.2">
      <c r="B147" s="163"/>
      <c r="D147" s="157" t="s">
        <v>153</v>
      </c>
      <c r="E147" s="164" t="s">
        <v>1</v>
      </c>
      <c r="F147" s="165" t="s">
        <v>495</v>
      </c>
      <c r="H147" s="164" t="s">
        <v>1</v>
      </c>
      <c r="I147" s="166"/>
      <c r="L147" s="163"/>
      <c r="M147" s="167"/>
      <c r="N147" s="168"/>
      <c r="O147" s="168"/>
      <c r="P147" s="168"/>
      <c r="Q147" s="168"/>
      <c r="R147" s="168"/>
      <c r="S147" s="168"/>
      <c r="T147" s="169"/>
      <c r="AT147" s="164" t="s">
        <v>153</v>
      </c>
      <c r="AU147" s="164" t="s">
        <v>91</v>
      </c>
      <c r="AV147" s="13" t="s">
        <v>89</v>
      </c>
      <c r="AW147" s="13" t="s">
        <v>36</v>
      </c>
      <c r="AX147" s="13" t="s">
        <v>81</v>
      </c>
      <c r="AY147" s="164" t="s">
        <v>140</v>
      </c>
    </row>
    <row r="148" spans="2:51" s="13" customFormat="1" ht="10.2">
      <c r="B148" s="163"/>
      <c r="D148" s="157" t="s">
        <v>153</v>
      </c>
      <c r="E148" s="164" t="s">
        <v>1</v>
      </c>
      <c r="F148" s="165" t="s">
        <v>503</v>
      </c>
      <c r="H148" s="164" t="s">
        <v>1</v>
      </c>
      <c r="I148" s="166"/>
      <c r="L148" s="163"/>
      <c r="M148" s="167"/>
      <c r="N148" s="168"/>
      <c r="O148" s="168"/>
      <c r="P148" s="168"/>
      <c r="Q148" s="168"/>
      <c r="R148" s="168"/>
      <c r="S148" s="168"/>
      <c r="T148" s="169"/>
      <c r="AT148" s="164" t="s">
        <v>153</v>
      </c>
      <c r="AU148" s="164" t="s">
        <v>91</v>
      </c>
      <c r="AV148" s="13" t="s">
        <v>89</v>
      </c>
      <c r="AW148" s="13" t="s">
        <v>36</v>
      </c>
      <c r="AX148" s="13" t="s">
        <v>81</v>
      </c>
      <c r="AY148" s="164" t="s">
        <v>140</v>
      </c>
    </row>
    <row r="149" spans="2:51" s="13" customFormat="1" ht="10.2">
      <c r="B149" s="163"/>
      <c r="D149" s="157" t="s">
        <v>153</v>
      </c>
      <c r="E149" s="164" t="s">
        <v>1</v>
      </c>
      <c r="F149" s="165" t="s">
        <v>510</v>
      </c>
      <c r="H149" s="164" t="s">
        <v>1</v>
      </c>
      <c r="I149" s="166"/>
      <c r="L149" s="163"/>
      <c r="M149" s="167"/>
      <c r="N149" s="168"/>
      <c r="O149" s="168"/>
      <c r="P149" s="168"/>
      <c r="Q149" s="168"/>
      <c r="R149" s="168"/>
      <c r="S149" s="168"/>
      <c r="T149" s="169"/>
      <c r="AT149" s="164" t="s">
        <v>153</v>
      </c>
      <c r="AU149" s="164" t="s">
        <v>91</v>
      </c>
      <c r="AV149" s="13" t="s">
        <v>89</v>
      </c>
      <c r="AW149" s="13" t="s">
        <v>36</v>
      </c>
      <c r="AX149" s="13" t="s">
        <v>81</v>
      </c>
      <c r="AY149" s="164" t="s">
        <v>140</v>
      </c>
    </row>
    <row r="150" spans="2:51" s="14" customFormat="1" ht="10.2">
      <c r="B150" s="170"/>
      <c r="D150" s="157" t="s">
        <v>153</v>
      </c>
      <c r="E150" s="171" t="s">
        <v>1</v>
      </c>
      <c r="F150" s="172" t="s">
        <v>511</v>
      </c>
      <c r="H150" s="173">
        <v>0.093</v>
      </c>
      <c r="I150" s="174"/>
      <c r="L150" s="170"/>
      <c r="M150" s="175"/>
      <c r="N150" s="176"/>
      <c r="O150" s="176"/>
      <c r="P150" s="176"/>
      <c r="Q150" s="176"/>
      <c r="R150" s="176"/>
      <c r="S150" s="176"/>
      <c r="T150" s="177"/>
      <c r="AT150" s="171" t="s">
        <v>153</v>
      </c>
      <c r="AU150" s="171" t="s">
        <v>91</v>
      </c>
      <c r="AV150" s="14" t="s">
        <v>91</v>
      </c>
      <c r="AW150" s="14" t="s">
        <v>36</v>
      </c>
      <c r="AX150" s="14" t="s">
        <v>81</v>
      </c>
      <c r="AY150" s="171" t="s">
        <v>140</v>
      </c>
    </row>
    <row r="151" spans="2:51" s="13" customFormat="1" ht="10.2">
      <c r="B151" s="163"/>
      <c r="D151" s="157" t="s">
        <v>153</v>
      </c>
      <c r="E151" s="164" t="s">
        <v>1</v>
      </c>
      <c r="F151" s="165" t="s">
        <v>512</v>
      </c>
      <c r="H151" s="164" t="s">
        <v>1</v>
      </c>
      <c r="I151" s="166"/>
      <c r="L151" s="163"/>
      <c r="M151" s="167"/>
      <c r="N151" s="168"/>
      <c r="O151" s="168"/>
      <c r="P151" s="168"/>
      <c r="Q151" s="168"/>
      <c r="R151" s="168"/>
      <c r="S151" s="168"/>
      <c r="T151" s="169"/>
      <c r="AT151" s="164" t="s">
        <v>153</v>
      </c>
      <c r="AU151" s="164" t="s">
        <v>91</v>
      </c>
      <c r="AV151" s="13" t="s">
        <v>89</v>
      </c>
      <c r="AW151" s="13" t="s">
        <v>36</v>
      </c>
      <c r="AX151" s="13" t="s">
        <v>81</v>
      </c>
      <c r="AY151" s="164" t="s">
        <v>140</v>
      </c>
    </row>
    <row r="152" spans="2:51" s="14" customFormat="1" ht="10.2">
      <c r="B152" s="170"/>
      <c r="D152" s="157" t="s">
        <v>153</v>
      </c>
      <c r="E152" s="171" t="s">
        <v>1</v>
      </c>
      <c r="F152" s="172" t="s">
        <v>513</v>
      </c>
      <c r="H152" s="173">
        <v>0.521</v>
      </c>
      <c r="I152" s="174"/>
      <c r="L152" s="170"/>
      <c r="M152" s="175"/>
      <c r="N152" s="176"/>
      <c r="O152" s="176"/>
      <c r="P152" s="176"/>
      <c r="Q152" s="176"/>
      <c r="R152" s="176"/>
      <c r="S152" s="176"/>
      <c r="T152" s="177"/>
      <c r="AT152" s="171" t="s">
        <v>153</v>
      </c>
      <c r="AU152" s="171" t="s">
        <v>91</v>
      </c>
      <c r="AV152" s="14" t="s">
        <v>91</v>
      </c>
      <c r="AW152" s="14" t="s">
        <v>36</v>
      </c>
      <c r="AX152" s="14" t="s">
        <v>81</v>
      </c>
      <c r="AY152" s="171" t="s">
        <v>140</v>
      </c>
    </row>
    <row r="153" spans="2:51" s="13" customFormat="1" ht="10.2">
      <c r="B153" s="163"/>
      <c r="D153" s="157" t="s">
        <v>153</v>
      </c>
      <c r="E153" s="164" t="s">
        <v>1</v>
      </c>
      <c r="F153" s="165" t="s">
        <v>514</v>
      </c>
      <c r="H153" s="164" t="s">
        <v>1</v>
      </c>
      <c r="I153" s="166"/>
      <c r="L153" s="163"/>
      <c r="M153" s="167"/>
      <c r="N153" s="168"/>
      <c r="O153" s="168"/>
      <c r="P153" s="168"/>
      <c r="Q153" s="168"/>
      <c r="R153" s="168"/>
      <c r="S153" s="168"/>
      <c r="T153" s="169"/>
      <c r="AT153" s="164" t="s">
        <v>153</v>
      </c>
      <c r="AU153" s="164" t="s">
        <v>91</v>
      </c>
      <c r="AV153" s="13" t="s">
        <v>89</v>
      </c>
      <c r="AW153" s="13" t="s">
        <v>36</v>
      </c>
      <c r="AX153" s="13" t="s">
        <v>81</v>
      </c>
      <c r="AY153" s="164" t="s">
        <v>140</v>
      </c>
    </row>
    <row r="154" spans="2:51" s="14" customFormat="1" ht="10.2">
      <c r="B154" s="170"/>
      <c r="D154" s="157" t="s">
        <v>153</v>
      </c>
      <c r="E154" s="171" t="s">
        <v>1</v>
      </c>
      <c r="F154" s="172" t="s">
        <v>515</v>
      </c>
      <c r="H154" s="173">
        <v>0.207</v>
      </c>
      <c r="I154" s="174"/>
      <c r="L154" s="170"/>
      <c r="M154" s="175"/>
      <c r="N154" s="176"/>
      <c r="O154" s="176"/>
      <c r="P154" s="176"/>
      <c r="Q154" s="176"/>
      <c r="R154" s="176"/>
      <c r="S154" s="176"/>
      <c r="T154" s="177"/>
      <c r="AT154" s="171" t="s">
        <v>153</v>
      </c>
      <c r="AU154" s="171" t="s">
        <v>91</v>
      </c>
      <c r="AV154" s="14" t="s">
        <v>91</v>
      </c>
      <c r="AW154" s="14" t="s">
        <v>36</v>
      </c>
      <c r="AX154" s="14" t="s">
        <v>81</v>
      </c>
      <c r="AY154" s="171" t="s">
        <v>140</v>
      </c>
    </row>
    <row r="155" spans="2:51" s="13" customFormat="1" ht="10.2">
      <c r="B155" s="163"/>
      <c r="D155" s="157" t="s">
        <v>153</v>
      </c>
      <c r="E155" s="164" t="s">
        <v>1</v>
      </c>
      <c r="F155" s="165" t="s">
        <v>516</v>
      </c>
      <c r="H155" s="164" t="s">
        <v>1</v>
      </c>
      <c r="I155" s="166"/>
      <c r="L155" s="163"/>
      <c r="M155" s="167"/>
      <c r="N155" s="168"/>
      <c r="O155" s="168"/>
      <c r="P155" s="168"/>
      <c r="Q155" s="168"/>
      <c r="R155" s="168"/>
      <c r="S155" s="168"/>
      <c r="T155" s="169"/>
      <c r="AT155" s="164" t="s">
        <v>153</v>
      </c>
      <c r="AU155" s="164" t="s">
        <v>91</v>
      </c>
      <c r="AV155" s="13" t="s">
        <v>89</v>
      </c>
      <c r="AW155" s="13" t="s">
        <v>36</v>
      </c>
      <c r="AX155" s="13" t="s">
        <v>81</v>
      </c>
      <c r="AY155" s="164" t="s">
        <v>140</v>
      </c>
    </row>
    <row r="156" spans="2:51" s="14" customFormat="1" ht="10.2">
      <c r="B156" s="170"/>
      <c r="D156" s="157" t="s">
        <v>153</v>
      </c>
      <c r="E156" s="171" t="s">
        <v>1</v>
      </c>
      <c r="F156" s="172" t="s">
        <v>517</v>
      </c>
      <c r="H156" s="173">
        <v>0.248</v>
      </c>
      <c r="I156" s="174"/>
      <c r="L156" s="170"/>
      <c r="M156" s="175"/>
      <c r="N156" s="176"/>
      <c r="O156" s="176"/>
      <c r="P156" s="176"/>
      <c r="Q156" s="176"/>
      <c r="R156" s="176"/>
      <c r="S156" s="176"/>
      <c r="T156" s="177"/>
      <c r="AT156" s="171" t="s">
        <v>153</v>
      </c>
      <c r="AU156" s="171" t="s">
        <v>91</v>
      </c>
      <c r="AV156" s="14" t="s">
        <v>91</v>
      </c>
      <c r="AW156" s="14" t="s">
        <v>36</v>
      </c>
      <c r="AX156" s="14" t="s">
        <v>81</v>
      </c>
      <c r="AY156" s="171" t="s">
        <v>140</v>
      </c>
    </row>
    <row r="157" spans="2:51" s="15" customFormat="1" ht="10.2">
      <c r="B157" s="178"/>
      <c r="D157" s="157" t="s">
        <v>153</v>
      </c>
      <c r="E157" s="179" t="s">
        <v>1</v>
      </c>
      <c r="F157" s="180" t="s">
        <v>156</v>
      </c>
      <c r="H157" s="181">
        <v>1.069</v>
      </c>
      <c r="I157" s="182"/>
      <c r="L157" s="178"/>
      <c r="M157" s="183"/>
      <c r="N157" s="184"/>
      <c r="O157" s="184"/>
      <c r="P157" s="184"/>
      <c r="Q157" s="184"/>
      <c r="R157" s="184"/>
      <c r="S157" s="184"/>
      <c r="T157" s="185"/>
      <c r="AT157" s="179" t="s">
        <v>153</v>
      </c>
      <c r="AU157" s="179" t="s">
        <v>91</v>
      </c>
      <c r="AV157" s="15" t="s">
        <v>147</v>
      </c>
      <c r="AW157" s="15" t="s">
        <v>36</v>
      </c>
      <c r="AX157" s="15" t="s">
        <v>89</v>
      </c>
      <c r="AY157" s="179" t="s">
        <v>140</v>
      </c>
    </row>
    <row r="158" spans="1:65" s="2" customFormat="1" ht="14.4" customHeight="1">
      <c r="A158" s="32"/>
      <c r="B158" s="143"/>
      <c r="C158" s="144" t="s">
        <v>147</v>
      </c>
      <c r="D158" s="144" t="s">
        <v>142</v>
      </c>
      <c r="E158" s="145" t="s">
        <v>208</v>
      </c>
      <c r="F158" s="146" t="s">
        <v>209</v>
      </c>
      <c r="G158" s="147" t="s">
        <v>210</v>
      </c>
      <c r="H158" s="148">
        <v>3.175</v>
      </c>
      <c r="I158" s="149"/>
      <c r="J158" s="150">
        <f>ROUND(I158*H158,2)</f>
        <v>0</v>
      </c>
      <c r="K158" s="146" t="s">
        <v>146</v>
      </c>
      <c r="L158" s="33"/>
      <c r="M158" s="151" t="s">
        <v>1</v>
      </c>
      <c r="N158" s="152" t="s">
        <v>46</v>
      </c>
      <c r="O158" s="58"/>
      <c r="P158" s="153">
        <f>O158*H158</f>
        <v>0</v>
      </c>
      <c r="Q158" s="153">
        <v>0.00726</v>
      </c>
      <c r="R158" s="153">
        <f>Q158*H158</f>
        <v>0.023050499999999998</v>
      </c>
      <c r="S158" s="153">
        <v>0</v>
      </c>
      <c r="T158" s="154">
        <f>S158*H158</f>
        <v>0</v>
      </c>
      <c r="U158" s="32"/>
      <c r="V158" s="32"/>
      <c r="W158" s="32"/>
      <c r="X158" s="32"/>
      <c r="Y158" s="32"/>
      <c r="Z158" s="32"/>
      <c r="AA158" s="32"/>
      <c r="AB158" s="32"/>
      <c r="AC158" s="32"/>
      <c r="AD158" s="32"/>
      <c r="AE158" s="32"/>
      <c r="AR158" s="155" t="s">
        <v>147</v>
      </c>
      <c r="AT158" s="155" t="s">
        <v>142</v>
      </c>
      <c r="AU158" s="155" t="s">
        <v>91</v>
      </c>
      <c r="AY158" s="17" t="s">
        <v>140</v>
      </c>
      <c r="BE158" s="156">
        <f>IF(N158="základní",J158,0)</f>
        <v>0</v>
      </c>
      <c r="BF158" s="156">
        <f>IF(N158="snížená",J158,0)</f>
        <v>0</v>
      </c>
      <c r="BG158" s="156">
        <f>IF(N158="zákl. přenesená",J158,0)</f>
        <v>0</v>
      </c>
      <c r="BH158" s="156">
        <f>IF(N158="sníž. přenesená",J158,0)</f>
        <v>0</v>
      </c>
      <c r="BI158" s="156">
        <f>IF(N158="nulová",J158,0)</f>
        <v>0</v>
      </c>
      <c r="BJ158" s="17" t="s">
        <v>89</v>
      </c>
      <c r="BK158" s="156">
        <f>ROUND(I158*H158,2)</f>
        <v>0</v>
      </c>
      <c r="BL158" s="17" t="s">
        <v>147</v>
      </c>
      <c r="BM158" s="155" t="s">
        <v>518</v>
      </c>
    </row>
    <row r="159" spans="1:47" s="2" customFormat="1" ht="48">
      <c r="A159" s="32"/>
      <c r="B159" s="33"/>
      <c r="C159" s="32"/>
      <c r="D159" s="157" t="s">
        <v>149</v>
      </c>
      <c r="E159" s="32"/>
      <c r="F159" s="158" t="s">
        <v>212</v>
      </c>
      <c r="G159" s="32"/>
      <c r="H159" s="32"/>
      <c r="I159" s="159"/>
      <c r="J159" s="32"/>
      <c r="K159" s="32"/>
      <c r="L159" s="33"/>
      <c r="M159" s="160"/>
      <c r="N159" s="161"/>
      <c r="O159" s="58"/>
      <c r="P159" s="58"/>
      <c r="Q159" s="58"/>
      <c r="R159" s="58"/>
      <c r="S159" s="58"/>
      <c r="T159" s="59"/>
      <c r="U159" s="32"/>
      <c r="V159" s="32"/>
      <c r="W159" s="32"/>
      <c r="X159" s="32"/>
      <c r="Y159" s="32"/>
      <c r="Z159" s="32"/>
      <c r="AA159" s="32"/>
      <c r="AB159" s="32"/>
      <c r="AC159" s="32"/>
      <c r="AD159" s="32"/>
      <c r="AE159" s="32"/>
      <c r="AT159" s="17" t="s">
        <v>149</v>
      </c>
      <c r="AU159" s="17" t="s">
        <v>91</v>
      </c>
    </row>
    <row r="160" spans="1:47" s="2" customFormat="1" ht="220.8">
      <c r="A160" s="32"/>
      <c r="B160" s="33"/>
      <c r="C160" s="32"/>
      <c r="D160" s="157" t="s">
        <v>151</v>
      </c>
      <c r="E160" s="32"/>
      <c r="F160" s="162" t="s">
        <v>213</v>
      </c>
      <c r="G160" s="32"/>
      <c r="H160" s="32"/>
      <c r="I160" s="159"/>
      <c r="J160" s="32"/>
      <c r="K160" s="32"/>
      <c r="L160" s="33"/>
      <c r="M160" s="160"/>
      <c r="N160" s="161"/>
      <c r="O160" s="58"/>
      <c r="P160" s="58"/>
      <c r="Q160" s="58"/>
      <c r="R160" s="58"/>
      <c r="S160" s="58"/>
      <c r="T160" s="59"/>
      <c r="U160" s="32"/>
      <c r="V160" s="32"/>
      <c r="W160" s="32"/>
      <c r="X160" s="32"/>
      <c r="Y160" s="32"/>
      <c r="Z160" s="32"/>
      <c r="AA160" s="32"/>
      <c r="AB160" s="32"/>
      <c r="AC160" s="32"/>
      <c r="AD160" s="32"/>
      <c r="AE160" s="32"/>
      <c r="AT160" s="17" t="s">
        <v>151</v>
      </c>
      <c r="AU160" s="17" t="s">
        <v>91</v>
      </c>
    </row>
    <row r="161" spans="2:51" s="13" customFormat="1" ht="10.2">
      <c r="B161" s="163"/>
      <c r="D161" s="157" t="s">
        <v>153</v>
      </c>
      <c r="E161" s="164" t="s">
        <v>1</v>
      </c>
      <c r="F161" s="165" t="s">
        <v>495</v>
      </c>
      <c r="H161" s="164" t="s">
        <v>1</v>
      </c>
      <c r="I161" s="166"/>
      <c r="L161" s="163"/>
      <c r="M161" s="167"/>
      <c r="N161" s="168"/>
      <c r="O161" s="168"/>
      <c r="P161" s="168"/>
      <c r="Q161" s="168"/>
      <c r="R161" s="168"/>
      <c r="S161" s="168"/>
      <c r="T161" s="169"/>
      <c r="AT161" s="164" t="s">
        <v>153</v>
      </c>
      <c r="AU161" s="164" t="s">
        <v>91</v>
      </c>
      <c r="AV161" s="13" t="s">
        <v>89</v>
      </c>
      <c r="AW161" s="13" t="s">
        <v>36</v>
      </c>
      <c r="AX161" s="13" t="s">
        <v>81</v>
      </c>
      <c r="AY161" s="164" t="s">
        <v>140</v>
      </c>
    </row>
    <row r="162" spans="2:51" s="14" customFormat="1" ht="10.2">
      <c r="B162" s="170"/>
      <c r="D162" s="157" t="s">
        <v>153</v>
      </c>
      <c r="E162" s="171" t="s">
        <v>1</v>
      </c>
      <c r="F162" s="172" t="s">
        <v>519</v>
      </c>
      <c r="H162" s="173">
        <v>3.175</v>
      </c>
      <c r="I162" s="174"/>
      <c r="L162" s="170"/>
      <c r="M162" s="175"/>
      <c r="N162" s="176"/>
      <c r="O162" s="176"/>
      <c r="P162" s="176"/>
      <c r="Q162" s="176"/>
      <c r="R162" s="176"/>
      <c r="S162" s="176"/>
      <c r="T162" s="177"/>
      <c r="AT162" s="171" t="s">
        <v>153</v>
      </c>
      <c r="AU162" s="171" t="s">
        <v>91</v>
      </c>
      <c r="AV162" s="14" t="s">
        <v>91</v>
      </c>
      <c r="AW162" s="14" t="s">
        <v>36</v>
      </c>
      <c r="AX162" s="14" t="s">
        <v>81</v>
      </c>
      <c r="AY162" s="171" t="s">
        <v>140</v>
      </c>
    </row>
    <row r="163" spans="2:51" s="15" customFormat="1" ht="10.2">
      <c r="B163" s="178"/>
      <c r="D163" s="157" t="s">
        <v>153</v>
      </c>
      <c r="E163" s="179" t="s">
        <v>1</v>
      </c>
      <c r="F163" s="180" t="s">
        <v>156</v>
      </c>
      <c r="H163" s="181">
        <v>3.175</v>
      </c>
      <c r="I163" s="182"/>
      <c r="L163" s="178"/>
      <c r="M163" s="183"/>
      <c r="N163" s="184"/>
      <c r="O163" s="184"/>
      <c r="P163" s="184"/>
      <c r="Q163" s="184"/>
      <c r="R163" s="184"/>
      <c r="S163" s="184"/>
      <c r="T163" s="185"/>
      <c r="AT163" s="179" t="s">
        <v>153</v>
      </c>
      <c r="AU163" s="179" t="s">
        <v>91</v>
      </c>
      <c r="AV163" s="15" t="s">
        <v>147</v>
      </c>
      <c r="AW163" s="15" t="s">
        <v>36</v>
      </c>
      <c r="AX163" s="15" t="s">
        <v>89</v>
      </c>
      <c r="AY163" s="179" t="s">
        <v>140</v>
      </c>
    </row>
    <row r="164" spans="1:65" s="2" customFormat="1" ht="14.4" customHeight="1">
      <c r="A164" s="32"/>
      <c r="B164" s="143"/>
      <c r="C164" s="144" t="s">
        <v>179</v>
      </c>
      <c r="D164" s="144" t="s">
        <v>142</v>
      </c>
      <c r="E164" s="145" t="s">
        <v>217</v>
      </c>
      <c r="F164" s="146" t="s">
        <v>218</v>
      </c>
      <c r="G164" s="147" t="s">
        <v>210</v>
      </c>
      <c r="H164" s="148">
        <v>3.175</v>
      </c>
      <c r="I164" s="149"/>
      <c r="J164" s="150">
        <f>ROUND(I164*H164,2)</f>
        <v>0</v>
      </c>
      <c r="K164" s="146" t="s">
        <v>146</v>
      </c>
      <c r="L164" s="33"/>
      <c r="M164" s="151" t="s">
        <v>1</v>
      </c>
      <c r="N164" s="152" t="s">
        <v>46</v>
      </c>
      <c r="O164" s="58"/>
      <c r="P164" s="153">
        <f>O164*H164</f>
        <v>0</v>
      </c>
      <c r="Q164" s="153">
        <v>0.00086</v>
      </c>
      <c r="R164" s="153">
        <f>Q164*H164</f>
        <v>0.0027305</v>
      </c>
      <c r="S164" s="153">
        <v>0</v>
      </c>
      <c r="T164" s="154">
        <f>S164*H164</f>
        <v>0</v>
      </c>
      <c r="U164" s="32"/>
      <c r="V164" s="32"/>
      <c r="W164" s="32"/>
      <c r="X164" s="32"/>
      <c r="Y164" s="32"/>
      <c r="Z164" s="32"/>
      <c r="AA164" s="32"/>
      <c r="AB164" s="32"/>
      <c r="AC164" s="32"/>
      <c r="AD164" s="32"/>
      <c r="AE164" s="32"/>
      <c r="AR164" s="155" t="s">
        <v>147</v>
      </c>
      <c r="AT164" s="155" t="s">
        <v>142</v>
      </c>
      <c r="AU164" s="155" t="s">
        <v>91</v>
      </c>
      <c r="AY164" s="17" t="s">
        <v>140</v>
      </c>
      <c r="BE164" s="156">
        <f>IF(N164="základní",J164,0)</f>
        <v>0</v>
      </c>
      <c r="BF164" s="156">
        <f>IF(N164="snížená",J164,0)</f>
        <v>0</v>
      </c>
      <c r="BG164" s="156">
        <f>IF(N164="zákl. přenesená",J164,0)</f>
        <v>0</v>
      </c>
      <c r="BH164" s="156">
        <f>IF(N164="sníž. přenesená",J164,0)</f>
        <v>0</v>
      </c>
      <c r="BI164" s="156">
        <f>IF(N164="nulová",J164,0)</f>
        <v>0</v>
      </c>
      <c r="BJ164" s="17" t="s">
        <v>89</v>
      </c>
      <c r="BK164" s="156">
        <f>ROUND(I164*H164,2)</f>
        <v>0</v>
      </c>
      <c r="BL164" s="17" t="s">
        <v>147</v>
      </c>
      <c r="BM164" s="155" t="s">
        <v>520</v>
      </c>
    </row>
    <row r="165" spans="1:47" s="2" customFormat="1" ht="48">
      <c r="A165" s="32"/>
      <c r="B165" s="33"/>
      <c r="C165" s="32"/>
      <c r="D165" s="157" t="s">
        <v>149</v>
      </c>
      <c r="E165" s="32"/>
      <c r="F165" s="158" t="s">
        <v>220</v>
      </c>
      <c r="G165" s="32"/>
      <c r="H165" s="32"/>
      <c r="I165" s="159"/>
      <c r="J165" s="32"/>
      <c r="K165" s="32"/>
      <c r="L165" s="33"/>
      <c r="M165" s="160"/>
      <c r="N165" s="161"/>
      <c r="O165" s="58"/>
      <c r="P165" s="58"/>
      <c r="Q165" s="58"/>
      <c r="R165" s="58"/>
      <c r="S165" s="58"/>
      <c r="T165" s="59"/>
      <c r="U165" s="32"/>
      <c r="V165" s="32"/>
      <c r="W165" s="32"/>
      <c r="X165" s="32"/>
      <c r="Y165" s="32"/>
      <c r="Z165" s="32"/>
      <c r="AA165" s="32"/>
      <c r="AB165" s="32"/>
      <c r="AC165" s="32"/>
      <c r="AD165" s="32"/>
      <c r="AE165" s="32"/>
      <c r="AT165" s="17" t="s">
        <v>149</v>
      </c>
      <c r="AU165" s="17" t="s">
        <v>91</v>
      </c>
    </row>
    <row r="166" spans="1:47" s="2" customFormat="1" ht="220.8">
      <c r="A166" s="32"/>
      <c r="B166" s="33"/>
      <c r="C166" s="32"/>
      <c r="D166" s="157" t="s">
        <v>151</v>
      </c>
      <c r="E166" s="32"/>
      <c r="F166" s="162" t="s">
        <v>213</v>
      </c>
      <c r="G166" s="32"/>
      <c r="H166" s="32"/>
      <c r="I166" s="159"/>
      <c r="J166" s="32"/>
      <c r="K166" s="32"/>
      <c r="L166" s="33"/>
      <c r="M166" s="160"/>
      <c r="N166" s="161"/>
      <c r="O166" s="58"/>
      <c r="P166" s="58"/>
      <c r="Q166" s="58"/>
      <c r="R166" s="58"/>
      <c r="S166" s="58"/>
      <c r="T166" s="59"/>
      <c r="U166" s="32"/>
      <c r="V166" s="32"/>
      <c r="W166" s="32"/>
      <c r="X166" s="32"/>
      <c r="Y166" s="32"/>
      <c r="Z166" s="32"/>
      <c r="AA166" s="32"/>
      <c r="AB166" s="32"/>
      <c r="AC166" s="32"/>
      <c r="AD166" s="32"/>
      <c r="AE166" s="32"/>
      <c r="AT166" s="17" t="s">
        <v>151</v>
      </c>
      <c r="AU166" s="17" t="s">
        <v>91</v>
      </c>
    </row>
    <row r="167" spans="1:65" s="2" customFormat="1" ht="24.15" customHeight="1">
      <c r="A167" s="32"/>
      <c r="B167" s="143"/>
      <c r="C167" s="144" t="s">
        <v>186</v>
      </c>
      <c r="D167" s="144" t="s">
        <v>142</v>
      </c>
      <c r="E167" s="145" t="s">
        <v>222</v>
      </c>
      <c r="F167" s="146" t="s">
        <v>223</v>
      </c>
      <c r="G167" s="147" t="s">
        <v>224</v>
      </c>
      <c r="H167" s="148">
        <v>0.053</v>
      </c>
      <c r="I167" s="149"/>
      <c r="J167" s="150">
        <f>ROUND(I167*H167,2)</f>
        <v>0</v>
      </c>
      <c r="K167" s="146" t="s">
        <v>146</v>
      </c>
      <c r="L167" s="33"/>
      <c r="M167" s="151" t="s">
        <v>1</v>
      </c>
      <c r="N167" s="152" t="s">
        <v>46</v>
      </c>
      <c r="O167" s="58"/>
      <c r="P167" s="153">
        <f>O167*H167</f>
        <v>0</v>
      </c>
      <c r="Q167" s="153">
        <v>1.09528</v>
      </c>
      <c r="R167" s="153">
        <f>Q167*H167</f>
        <v>0.05804984</v>
      </c>
      <c r="S167" s="153">
        <v>0</v>
      </c>
      <c r="T167" s="154">
        <f>S167*H167</f>
        <v>0</v>
      </c>
      <c r="U167" s="32"/>
      <c r="V167" s="32"/>
      <c r="W167" s="32"/>
      <c r="X167" s="32"/>
      <c r="Y167" s="32"/>
      <c r="Z167" s="32"/>
      <c r="AA167" s="32"/>
      <c r="AB167" s="32"/>
      <c r="AC167" s="32"/>
      <c r="AD167" s="32"/>
      <c r="AE167" s="32"/>
      <c r="AR167" s="155" t="s">
        <v>147</v>
      </c>
      <c r="AT167" s="155" t="s">
        <v>142</v>
      </c>
      <c r="AU167" s="155" t="s">
        <v>91</v>
      </c>
      <c r="AY167" s="17" t="s">
        <v>140</v>
      </c>
      <c r="BE167" s="156">
        <f>IF(N167="základní",J167,0)</f>
        <v>0</v>
      </c>
      <c r="BF167" s="156">
        <f>IF(N167="snížená",J167,0)</f>
        <v>0</v>
      </c>
      <c r="BG167" s="156">
        <f>IF(N167="zákl. přenesená",J167,0)</f>
        <v>0</v>
      </c>
      <c r="BH167" s="156">
        <f>IF(N167="sníž. přenesená",J167,0)</f>
        <v>0</v>
      </c>
      <c r="BI167" s="156">
        <f>IF(N167="nulová",J167,0)</f>
        <v>0</v>
      </c>
      <c r="BJ167" s="17" t="s">
        <v>89</v>
      </c>
      <c r="BK167" s="156">
        <f>ROUND(I167*H167,2)</f>
        <v>0</v>
      </c>
      <c r="BL167" s="17" t="s">
        <v>147</v>
      </c>
      <c r="BM167" s="155" t="s">
        <v>521</v>
      </c>
    </row>
    <row r="168" spans="1:47" s="2" customFormat="1" ht="48">
      <c r="A168" s="32"/>
      <c r="B168" s="33"/>
      <c r="C168" s="32"/>
      <c r="D168" s="157" t="s">
        <v>149</v>
      </c>
      <c r="E168" s="32"/>
      <c r="F168" s="158" t="s">
        <v>226</v>
      </c>
      <c r="G168" s="32"/>
      <c r="H168" s="32"/>
      <c r="I168" s="159"/>
      <c r="J168" s="32"/>
      <c r="K168" s="32"/>
      <c r="L168" s="33"/>
      <c r="M168" s="160"/>
      <c r="N168" s="161"/>
      <c r="O168" s="58"/>
      <c r="P168" s="58"/>
      <c r="Q168" s="58"/>
      <c r="R168" s="58"/>
      <c r="S168" s="58"/>
      <c r="T168" s="59"/>
      <c r="U168" s="32"/>
      <c r="V168" s="32"/>
      <c r="W168" s="32"/>
      <c r="X168" s="32"/>
      <c r="Y168" s="32"/>
      <c r="Z168" s="32"/>
      <c r="AA168" s="32"/>
      <c r="AB168" s="32"/>
      <c r="AC168" s="32"/>
      <c r="AD168" s="32"/>
      <c r="AE168" s="32"/>
      <c r="AT168" s="17" t="s">
        <v>149</v>
      </c>
      <c r="AU168" s="17" t="s">
        <v>91</v>
      </c>
    </row>
    <row r="169" spans="1:47" s="2" customFormat="1" ht="115.2">
      <c r="A169" s="32"/>
      <c r="B169" s="33"/>
      <c r="C169" s="32"/>
      <c r="D169" s="157" t="s">
        <v>151</v>
      </c>
      <c r="E169" s="32"/>
      <c r="F169" s="162" t="s">
        <v>227</v>
      </c>
      <c r="G169" s="32"/>
      <c r="H169" s="32"/>
      <c r="I169" s="159"/>
      <c r="J169" s="32"/>
      <c r="K169" s="32"/>
      <c r="L169" s="33"/>
      <c r="M169" s="160"/>
      <c r="N169" s="161"/>
      <c r="O169" s="58"/>
      <c r="P169" s="58"/>
      <c r="Q169" s="58"/>
      <c r="R169" s="58"/>
      <c r="S169" s="58"/>
      <c r="T169" s="59"/>
      <c r="U169" s="32"/>
      <c r="V169" s="32"/>
      <c r="W169" s="32"/>
      <c r="X169" s="32"/>
      <c r="Y169" s="32"/>
      <c r="Z169" s="32"/>
      <c r="AA169" s="32"/>
      <c r="AB169" s="32"/>
      <c r="AC169" s="32"/>
      <c r="AD169" s="32"/>
      <c r="AE169" s="32"/>
      <c r="AT169" s="17" t="s">
        <v>151</v>
      </c>
      <c r="AU169" s="17" t="s">
        <v>91</v>
      </c>
    </row>
    <row r="170" spans="2:51" s="13" customFormat="1" ht="10.2">
      <c r="B170" s="163"/>
      <c r="D170" s="157" t="s">
        <v>153</v>
      </c>
      <c r="E170" s="164" t="s">
        <v>1</v>
      </c>
      <c r="F170" s="165" t="s">
        <v>495</v>
      </c>
      <c r="H170" s="164" t="s">
        <v>1</v>
      </c>
      <c r="I170" s="166"/>
      <c r="L170" s="163"/>
      <c r="M170" s="167"/>
      <c r="N170" s="168"/>
      <c r="O170" s="168"/>
      <c r="P170" s="168"/>
      <c r="Q170" s="168"/>
      <c r="R170" s="168"/>
      <c r="S170" s="168"/>
      <c r="T170" s="169"/>
      <c r="AT170" s="164" t="s">
        <v>153</v>
      </c>
      <c r="AU170" s="164" t="s">
        <v>91</v>
      </c>
      <c r="AV170" s="13" t="s">
        <v>89</v>
      </c>
      <c r="AW170" s="13" t="s">
        <v>36</v>
      </c>
      <c r="AX170" s="13" t="s">
        <v>81</v>
      </c>
      <c r="AY170" s="164" t="s">
        <v>140</v>
      </c>
    </row>
    <row r="171" spans="2:51" s="13" customFormat="1" ht="10.2">
      <c r="B171" s="163"/>
      <c r="D171" s="157" t="s">
        <v>153</v>
      </c>
      <c r="E171" s="164" t="s">
        <v>1</v>
      </c>
      <c r="F171" s="165" t="s">
        <v>503</v>
      </c>
      <c r="H171" s="164" t="s">
        <v>1</v>
      </c>
      <c r="I171" s="166"/>
      <c r="L171" s="163"/>
      <c r="M171" s="167"/>
      <c r="N171" s="168"/>
      <c r="O171" s="168"/>
      <c r="P171" s="168"/>
      <c r="Q171" s="168"/>
      <c r="R171" s="168"/>
      <c r="S171" s="168"/>
      <c r="T171" s="169"/>
      <c r="AT171" s="164" t="s">
        <v>153</v>
      </c>
      <c r="AU171" s="164" t="s">
        <v>91</v>
      </c>
      <c r="AV171" s="13" t="s">
        <v>89</v>
      </c>
      <c r="AW171" s="13" t="s">
        <v>36</v>
      </c>
      <c r="AX171" s="13" t="s">
        <v>81</v>
      </c>
      <c r="AY171" s="164" t="s">
        <v>140</v>
      </c>
    </row>
    <row r="172" spans="2:51" s="13" customFormat="1" ht="10.2">
      <c r="B172" s="163"/>
      <c r="D172" s="157" t="s">
        <v>153</v>
      </c>
      <c r="E172" s="164" t="s">
        <v>1</v>
      </c>
      <c r="F172" s="165" t="s">
        <v>522</v>
      </c>
      <c r="H172" s="164" t="s">
        <v>1</v>
      </c>
      <c r="I172" s="166"/>
      <c r="L172" s="163"/>
      <c r="M172" s="167"/>
      <c r="N172" s="168"/>
      <c r="O172" s="168"/>
      <c r="P172" s="168"/>
      <c r="Q172" s="168"/>
      <c r="R172" s="168"/>
      <c r="S172" s="168"/>
      <c r="T172" s="169"/>
      <c r="AT172" s="164" t="s">
        <v>153</v>
      </c>
      <c r="AU172" s="164" t="s">
        <v>91</v>
      </c>
      <c r="AV172" s="13" t="s">
        <v>89</v>
      </c>
      <c r="AW172" s="13" t="s">
        <v>36</v>
      </c>
      <c r="AX172" s="13" t="s">
        <v>81</v>
      </c>
      <c r="AY172" s="164" t="s">
        <v>140</v>
      </c>
    </row>
    <row r="173" spans="2:51" s="14" customFormat="1" ht="10.2">
      <c r="B173" s="170"/>
      <c r="D173" s="157" t="s">
        <v>153</v>
      </c>
      <c r="E173" s="171" t="s">
        <v>1</v>
      </c>
      <c r="F173" s="172" t="s">
        <v>523</v>
      </c>
      <c r="H173" s="173">
        <v>0.053</v>
      </c>
      <c r="I173" s="174"/>
      <c r="L173" s="170"/>
      <c r="M173" s="175"/>
      <c r="N173" s="176"/>
      <c r="O173" s="176"/>
      <c r="P173" s="176"/>
      <c r="Q173" s="176"/>
      <c r="R173" s="176"/>
      <c r="S173" s="176"/>
      <c r="T173" s="177"/>
      <c r="AT173" s="171" t="s">
        <v>153</v>
      </c>
      <c r="AU173" s="171" t="s">
        <v>91</v>
      </c>
      <c r="AV173" s="14" t="s">
        <v>91</v>
      </c>
      <c r="AW173" s="14" t="s">
        <v>36</v>
      </c>
      <c r="AX173" s="14" t="s">
        <v>81</v>
      </c>
      <c r="AY173" s="171" t="s">
        <v>140</v>
      </c>
    </row>
    <row r="174" spans="2:51" s="15" customFormat="1" ht="10.2">
      <c r="B174" s="178"/>
      <c r="D174" s="157" t="s">
        <v>153</v>
      </c>
      <c r="E174" s="179" t="s">
        <v>1</v>
      </c>
      <c r="F174" s="180" t="s">
        <v>156</v>
      </c>
      <c r="H174" s="181">
        <v>0.053</v>
      </c>
      <c r="I174" s="182"/>
      <c r="L174" s="178"/>
      <c r="M174" s="183"/>
      <c r="N174" s="184"/>
      <c r="O174" s="184"/>
      <c r="P174" s="184"/>
      <c r="Q174" s="184"/>
      <c r="R174" s="184"/>
      <c r="S174" s="184"/>
      <c r="T174" s="185"/>
      <c r="AT174" s="179" t="s">
        <v>153</v>
      </c>
      <c r="AU174" s="179" t="s">
        <v>91</v>
      </c>
      <c r="AV174" s="15" t="s">
        <v>147</v>
      </c>
      <c r="AW174" s="15" t="s">
        <v>36</v>
      </c>
      <c r="AX174" s="15" t="s">
        <v>89</v>
      </c>
      <c r="AY174" s="179" t="s">
        <v>140</v>
      </c>
    </row>
    <row r="175" spans="2:63" s="12" customFormat="1" ht="22.8" customHeight="1">
      <c r="B175" s="130"/>
      <c r="D175" s="131" t="s">
        <v>80</v>
      </c>
      <c r="E175" s="141" t="s">
        <v>147</v>
      </c>
      <c r="F175" s="141" t="s">
        <v>239</v>
      </c>
      <c r="I175" s="133"/>
      <c r="J175" s="142">
        <f>BK175</f>
        <v>0</v>
      </c>
      <c r="L175" s="130"/>
      <c r="M175" s="135"/>
      <c r="N175" s="136"/>
      <c r="O175" s="136"/>
      <c r="P175" s="137">
        <f>SUM(P176:P214)</f>
        <v>0</v>
      </c>
      <c r="Q175" s="136"/>
      <c r="R175" s="137">
        <f>SUM(R176:R214)</f>
        <v>10.8049312</v>
      </c>
      <c r="S175" s="136"/>
      <c r="T175" s="138">
        <f>SUM(T176:T214)</f>
        <v>0</v>
      </c>
      <c r="AR175" s="131" t="s">
        <v>89</v>
      </c>
      <c r="AT175" s="139" t="s">
        <v>80</v>
      </c>
      <c r="AU175" s="139" t="s">
        <v>89</v>
      </c>
      <c r="AY175" s="131" t="s">
        <v>140</v>
      </c>
      <c r="BK175" s="140">
        <f>SUM(BK176:BK214)</f>
        <v>0</v>
      </c>
    </row>
    <row r="176" spans="1:65" s="2" customFormat="1" ht="24.15" customHeight="1">
      <c r="A176" s="32"/>
      <c r="B176" s="143"/>
      <c r="C176" s="144" t="s">
        <v>193</v>
      </c>
      <c r="D176" s="144" t="s">
        <v>142</v>
      </c>
      <c r="E176" s="145" t="s">
        <v>241</v>
      </c>
      <c r="F176" s="146" t="s">
        <v>242</v>
      </c>
      <c r="G176" s="147" t="s">
        <v>210</v>
      </c>
      <c r="H176" s="148">
        <v>1.33</v>
      </c>
      <c r="I176" s="149"/>
      <c r="J176" s="150">
        <f>ROUND(I176*H176,2)</f>
        <v>0</v>
      </c>
      <c r="K176" s="146" t="s">
        <v>159</v>
      </c>
      <c r="L176" s="33"/>
      <c r="M176" s="151" t="s">
        <v>1</v>
      </c>
      <c r="N176" s="152" t="s">
        <v>46</v>
      </c>
      <c r="O176" s="58"/>
      <c r="P176" s="153">
        <f>O176*H176</f>
        <v>0</v>
      </c>
      <c r="Q176" s="153">
        <v>0</v>
      </c>
      <c r="R176" s="153">
        <f>Q176*H176</f>
        <v>0</v>
      </c>
      <c r="S176" s="153">
        <v>0</v>
      </c>
      <c r="T176" s="154">
        <f>S176*H176</f>
        <v>0</v>
      </c>
      <c r="U176" s="32"/>
      <c r="V176" s="32"/>
      <c r="W176" s="32"/>
      <c r="X176" s="32"/>
      <c r="Y176" s="32"/>
      <c r="Z176" s="32"/>
      <c r="AA176" s="32"/>
      <c r="AB176" s="32"/>
      <c r="AC176" s="32"/>
      <c r="AD176" s="32"/>
      <c r="AE176" s="32"/>
      <c r="AR176" s="155" t="s">
        <v>147</v>
      </c>
      <c r="AT176" s="155" t="s">
        <v>142</v>
      </c>
      <c r="AU176" s="155" t="s">
        <v>91</v>
      </c>
      <c r="AY176" s="17" t="s">
        <v>140</v>
      </c>
      <c r="BE176" s="156">
        <f>IF(N176="základní",J176,0)</f>
        <v>0</v>
      </c>
      <c r="BF176" s="156">
        <f>IF(N176="snížená",J176,0)</f>
        <v>0</v>
      </c>
      <c r="BG176" s="156">
        <f>IF(N176="zákl. přenesená",J176,0)</f>
        <v>0</v>
      </c>
      <c r="BH176" s="156">
        <f>IF(N176="sníž. přenesená",J176,0)</f>
        <v>0</v>
      </c>
      <c r="BI176" s="156">
        <f>IF(N176="nulová",J176,0)</f>
        <v>0</v>
      </c>
      <c r="BJ176" s="17" t="s">
        <v>89</v>
      </c>
      <c r="BK176" s="156">
        <f>ROUND(I176*H176,2)</f>
        <v>0</v>
      </c>
      <c r="BL176" s="17" t="s">
        <v>147</v>
      </c>
      <c r="BM176" s="155" t="s">
        <v>524</v>
      </c>
    </row>
    <row r="177" spans="1:47" s="2" customFormat="1" ht="19.2">
      <c r="A177" s="32"/>
      <c r="B177" s="33"/>
      <c r="C177" s="32"/>
      <c r="D177" s="157" t="s">
        <v>149</v>
      </c>
      <c r="E177" s="32"/>
      <c r="F177" s="158" t="s">
        <v>244</v>
      </c>
      <c r="G177" s="32"/>
      <c r="H177" s="32"/>
      <c r="I177" s="159"/>
      <c r="J177" s="32"/>
      <c r="K177" s="32"/>
      <c r="L177" s="33"/>
      <c r="M177" s="160"/>
      <c r="N177" s="161"/>
      <c r="O177" s="58"/>
      <c r="P177" s="58"/>
      <c r="Q177" s="58"/>
      <c r="R177" s="58"/>
      <c r="S177" s="58"/>
      <c r="T177" s="59"/>
      <c r="U177" s="32"/>
      <c r="V177" s="32"/>
      <c r="W177" s="32"/>
      <c r="X177" s="32"/>
      <c r="Y177" s="32"/>
      <c r="Z177" s="32"/>
      <c r="AA177" s="32"/>
      <c r="AB177" s="32"/>
      <c r="AC177" s="32"/>
      <c r="AD177" s="32"/>
      <c r="AE177" s="32"/>
      <c r="AT177" s="17" t="s">
        <v>149</v>
      </c>
      <c r="AU177" s="17" t="s">
        <v>91</v>
      </c>
    </row>
    <row r="178" spans="1:47" s="2" customFormat="1" ht="38.4">
      <c r="A178" s="32"/>
      <c r="B178" s="33"/>
      <c r="C178" s="32"/>
      <c r="D178" s="157" t="s">
        <v>151</v>
      </c>
      <c r="E178" s="32"/>
      <c r="F178" s="162" t="s">
        <v>245</v>
      </c>
      <c r="G178" s="32"/>
      <c r="H178" s="32"/>
      <c r="I178" s="159"/>
      <c r="J178" s="32"/>
      <c r="K178" s="32"/>
      <c r="L178" s="33"/>
      <c r="M178" s="160"/>
      <c r="N178" s="161"/>
      <c r="O178" s="58"/>
      <c r="P178" s="58"/>
      <c r="Q178" s="58"/>
      <c r="R178" s="58"/>
      <c r="S178" s="58"/>
      <c r="T178" s="59"/>
      <c r="U178" s="32"/>
      <c r="V178" s="32"/>
      <c r="W178" s="32"/>
      <c r="X178" s="32"/>
      <c r="Y178" s="32"/>
      <c r="Z178" s="32"/>
      <c r="AA178" s="32"/>
      <c r="AB178" s="32"/>
      <c r="AC178" s="32"/>
      <c r="AD178" s="32"/>
      <c r="AE178" s="32"/>
      <c r="AT178" s="17" t="s">
        <v>151</v>
      </c>
      <c r="AU178" s="17" t="s">
        <v>91</v>
      </c>
    </row>
    <row r="179" spans="2:51" s="13" customFormat="1" ht="10.2">
      <c r="B179" s="163"/>
      <c r="D179" s="157" t="s">
        <v>153</v>
      </c>
      <c r="E179" s="164" t="s">
        <v>1</v>
      </c>
      <c r="F179" s="165" t="s">
        <v>495</v>
      </c>
      <c r="H179" s="164" t="s">
        <v>1</v>
      </c>
      <c r="I179" s="166"/>
      <c r="L179" s="163"/>
      <c r="M179" s="167"/>
      <c r="N179" s="168"/>
      <c r="O179" s="168"/>
      <c r="P179" s="168"/>
      <c r="Q179" s="168"/>
      <c r="R179" s="168"/>
      <c r="S179" s="168"/>
      <c r="T179" s="169"/>
      <c r="AT179" s="164" t="s">
        <v>153</v>
      </c>
      <c r="AU179" s="164" t="s">
        <v>91</v>
      </c>
      <c r="AV179" s="13" t="s">
        <v>89</v>
      </c>
      <c r="AW179" s="13" t="s">
        <v>36</v>
      </c>
      <c r="AX179" s="13" t="s">
        <v>81</v>
      </c>
      <c r="AY179" s="164" t="s">
        <v>140</v>
      </c>
    </row>
    <row r="180" spans="2:51" s="13" customFormat="1" ht="10.2">
      <c r="B180" s="163"/>
      <c r="D180" s="157" t="s">
        <v>153</v>
      </c>
      <c r="E180" s="164" t="s">
        <v>1</v>
      </c>
      <c r="F180" s="165" t="s">
        <v>503</v>
      </c>
      <c r="H180" s="164" t="s">
        <v>1</v>
      </c>
      <c r="I180" s="166"/>
      <c r="L180" s="163"/>
      <c r="M180" s="167"/>
      <c r="N180" s="168"/>
      <c r="O180" s="168"/>
      <c r="P180" s="168"/>
      <c r="Q180" s="168"/>
      <c r="R180" s="168"/>
      <c r="S180" s="168"/>
      <c r="T180" s="169"/>
      <c r="AT180" s="164" t="s">
        <v>153</v>
      </c>
      <c r="AU180" s="164" t="s">
        <v>91</v>
      </c>
      <c r="AV180" s="13" t="s">
        <v>89</v>
      </c>
      <c r="AW180" s="13" t="s">
        <v>36</v>
      </c>
      <c r="AX180" s="13" t="s">
        <v>81</v>
      </c>
      <c r="AY180" s="164" t="s">
        <v>140</v>
      </c>
    </row>
    <row r="181" spans="2:51" s="13" customFormat="1" ht="10.2">
      <c r="B181" s="163"/>
      <c r="D181" s="157" t="s">
        <v>153</v>
      </c>
      <c r="E181" s="164" t="s">
        <v>1</v>
      </c>
      <c r="F181" s="165" t="s">
        <v>246</v>
      </c>
      <c r="H181" s="164" t="s">
        <v>1</v>
      </c>
      <c r="I181" s="166"/>
      <c r="L181" s="163"/>
      <c r="M181" s="167"/>
      <c r="N181" s="168"/>
      <c r="O181" s="168"/>
      <c r="P181" s="168"/>
      <c r="Q181" s="168"/>
      <c r="R181" s="168"/>
      <c r="S181" s="168"/>
      <c r="T181" s="169"/>
      <c r="AT181" s="164" t="s">
        <v>153</v>
      </c>
      <c r="AU181" s="164" t="s">
        <v>91</v>
      </c>
      <c r="AV181" s="13" t="s">
        <v>89</v>
      </c>
      <c r="AW181" s="13" t="s">
        <v>36</v>
      </c>
      <c r="AX181" s="13" t="s">
        <v>81</v>
      </c>
      <c r="AY181" s="164" t="s">
        <v>140</v>
      </c>
    </row>
    <row r="182" spans="2:51" s="14" customFormat="1" ht="10.2">
      <c r="B182" s="170"/>
      <c r="D182" s="157" t="s">
        <v>153</v>
      </c>
      <c r="E182" s="171" t="s">
        <v>1</v>
      </c>
      <c r="F182" s="172" t="s">
        <v>525</v>
      </c>
      <c r="H182" s="173">
        <v>1.33</v>
      </c>
      <c r="I182" s="174"/>
      <c r="L182" s="170"/>
      <c r="M182" s="175"/>
      <c r="N182" s="176"/>
      <c r="O182" s="176"/>
      <c r="P182" s="176"/>
      <c r="Q182" s="176"/>
      <c r="R182" s="176"/>
      <c r="S182" s="176"/>
      <c r="T182" s="177"/>
      <c r="AT182" s="171" t="s">
        <v>153</v>
      </c>
      <c r="AU182" s="171" t="s">
        <v>91</v>
      </c>
      <c r="AV182" s="14" t="s">
        <v>91</v>
      </c>
      <c r="AW182" s="14" t="s">
        <v>36</v>
      </c>
      <c r="AX182" s="14" t="s">
        <v>81</v>
      </c>
      <c r="AY182" s="171" t="s">
        <v>140</v>
      </c>
    </row>
    <row r="183" spans="2:51" s="15" customFormat="1" ht="10.2">
      <c r="B183" s="178"/>
      <c r="D183" s="157" t="s">
        <v>153</v>
      </c>
      <c r="E183" s="179" t="s">
        <v>1</v>
      </c>
      <c r="F183" s="180" t="s">
        <v>156</v>
      </c>
      <c r="H183" s="181">
        <v>1.33</v>
      </c>
      <c r="I183" s="182"/>
      <c r="L183" s="178"/>
      <c r="M183" s="183"/>
      <c r="N183" s="184"/>
      <c r="O183" s="184"/>
      <c r="P183" s="184"/>
      <c r="Q183" s="184"/>
      <c r="R183" s="184"/>
      <c r="S183" s="184"/>
      <c r="T183" s="185"/>
      <c r="AT183" s="179" t="s">
        <v>153</v>
      </c>
      <c r="AU183" s="179" t="s">
        <v>91</v>
      </c>
      <c r="AV183" s="15" t="s">
        <v>147</v>
      </c>
      <c r="AW183" s="15" t="s">
        <v>36</v>
      </c>
      <c r="AX183" s="15" t="s">
        <v>89</v>
      </c>
      <c r="AY183" s="179" t="s">
        <v>140</v>
      </c>
    </row>
    <row r="184" spans="1:65" s="2" customFormat="1" ht="24.15" customHeight="1">
      <c r="A184" s="32"/>
      <c r="B184" s="143"/>
      <c r="C184" s="144" t="s">
        <v>207</v>
      </c>
      <c r="D184" s="144" t="s">
        <v>142</v>
      </c>
      <c r="E184" s="145" t="s">
        <v>249</v>
      </c>
      <c r="F184" s="146" t="s">
        <v>250</v>
      </c>
      <c r="G184" s="147" t="s">
        <v>145</v>
      </c>
      <c r="H184" s="148">
        <v>0.205</v>
      </c>
      <c r="I184" s="149"/>
      <c r="J184" s="150">
        <f>ROUND(I184*H184,2)</f>
        <v>0</v>
      </c>
      <c r="K184" s="146" t="s">
        <v>159</v>
      </c>
      <c r="L184" s="33"/>
      <c r="M184" s="151" t="s">
        <v>1</v>
      </c>
      <c r="N184" s="152" t="s">
        <v>46</v>
      </c>
      <c r="O184" s="58"/>
      <c r="P184" s="153">
        <f>O184*H184</f>
        <v>0</v>
      </c>
      <c r="Q184" s="153">
        <v>0</v>
      </c>
      <c r="R184" s="153">
        <f>Q184*H184</f>
        <v>0</v>
      </c>
      <c r="S184" s="153">
        <v>0</v>
      </c>
      <c r="T184" s="154">
        <f>S184*H184</f>
        <v>0</v>
      </c>
      <c r="U184" s="32"/>
      <c r="V184" s="32"/>
      <c r="W184" s="32"/>
      <c r="X184" s="32"/>
      <c r="Y184" s="32"/>
      <c r="Z184" s="32"/>
      <c r="AA184" s="32"/>
      <c r="AB184" s="32"/>
      <c r="AC184" s="32"/>
      <c r="AD184" s="32"/>
      <c r="AE184" s="32"/>
      <c r="AR184" s="155" t="s">
        <v>147</v>
      </c>
      <c r="AT184" s="155" t="s">
        <v>142</v>
      </c>
      <c r="AU184" s="155" t="s">
        <v>91</v>
      </c>
      <c r="AY184" s="17" t="s">
        <v>140</v>
      </c>
      <c r="BE184" s="156">
        <f>IF(N184="základní",J184,0)</f>
        <v>0</v>
      </c>
      <c r="BF184" s="156">
        <f>IF(N184="snížená",J184,0)</f>
        <v>0</v>
      </c>
      <c r="BG184" s="156">
        <f>IF(N184="zákl. přenesená",J184,0)</f>
        <v>0</v>
      </c>
      <c r="BH184" s="156">
        <f>IF(N184="sníž. přenesená",J184,0)</f>
        <v>0</v>
      </c>
      <c r="BI184" s="156">
        <f>IF(N184="nulová",J184,0)</f>
        <v>0</v>
      </c>
      <c r="BJ184" s="17" t="s">
        <v>89</v>
      </c>
      <c r="BK184" s="156">
        <f>ROUND(I184*H184,2)</f>
        <v>0</v>
      </c>
      <c r="BL184" s="17" t="s">
        <v>147</v>
      </c>
      <c r="BM184" s="155" t="s">
        <v>526</v>
      </c>
    </row>
    <row r="185" spans="1:47" s="2" customFormat="1" ht="28.8">
      <c r="A185" s="32"/>
      <c r="B185" s="33"/>
      <c r="C185" s="32"/>
      <c r="D185" s="157" t="s">
        <v>149</v>
      </c>
      <c r="E185" s="32"/>
      <c r="F185" s="158" t="s">
        <v>252</v>
      </c>
      <c r="G185" s="32"/>
      <c r="H185" s="32"/>
      <c r="I185" s="159"/>
      <c r="J185" s="32"/>
      <c r="K185" s="32"/>
      <c r="L185" s="33"/>
      <c r="M185" s="160"/>
      <c r="N185" s="161"/>
      <c r="O185" s="58"/>
      <c r="P185" s="58"/>
      <c r="Q185" s="58"/>
      <c r="R185" s="58"/>
      <c r="S185" s="58"/>
      <c r="T185" s="59"/>
      <c r="U185" s="32"/>
      <c r="V185" s="32"/>
      <c r="W185" s="32"/>
      <c r="X185" s="32"/>
      <c r="Y185" s="32"/>
      <c r="Z185" s="32"/>
      <c r="AA185" s="32"/>
      <c r="AB185" s="32"/>
      <c r="AC185" s="32"/>
      <c r="AD185" s="32"/>
      <c r="AE185" s="32"/>
      <c r="AT185" s="17" t="s">
        <v>149</v>
      </c>
      <c r="AU185" s="17" t="s">
        <v>91</v>
      </c>
    </row>
    <row r="186" spans="1:47" s="2" customFormat="1" ht="38.4">
      <c r="A186" s="32"/>
      <c r="B186" s="33"/>
      <c r="C186" s="32"/>
      <c r="D186" s="157" t="s">
        <v>151</v>
      </c>
      <c r="E186" s="32"/>
      <c r="F186" s="162" t="s">
        <v>253</v>
      </c>
      <c r="G186" s="32"/>
      <c r="H186" s="32"/>
      <c r="I186" s="159"/>
      <c r="J186" s="32"/>
      <c r="K186" s="32"/>
      <c r="L186" s="33"/>
      <c r="M186" s="160"/>
      <c r="N186" s="161"/>
      <c r="O186" s="58"/>
      <c r="P186" s="58"/>
      <c r="Q186" s="58"/>
      <c r="R186" s="58"/>
      <c r="S186" s="58"/>
      <c r="T186" s="59"/>
      <c r="U186" s="32"/>
      <c r="V186" s="32"/>
      <c r="W186" s="32"/>
      <c r="X186" s="32"/>
      <c r="Y186" s="32"/>
      <c r="Z186" s="32"/>
      <c r="AA186" s="32"/>
      <c r="AB186" s="32"/>
      <c r="AC186" s="32"/>
      <c r="AD186" s="32"/>
      <c r="AE186" s="32"/>
      <c r="AT186" s="17" t="s">
        <v>151</v>
      </c>
      <c r="AU186" s="17" t="s">
        <v>91</v>
      </c>
    </row>
    <row r="187" spans="2:51" s="13" customFormat="1" ht="10.2">
      <c r="B187" s="163"/>
      <c r="D187" s="157" t="s">
        <v>153</v>
      </c>
      <c r="E187" s="164" t="s">
        <v>1</v>
      </c>
      <c r="F187" s="165" t="s">
        <v>495</v>
      </c>
      <c r="H187" s="164" t="s">
        <v>1</v>
      </c>
      <c r="I187" s="166"/>
      <c r="L187" s="163"/>
      <c r="M187" s="167"/>
      <c r="N187" s="168"/>
      <c r="O187" s="168"/>
      <c r="P187" s="168"/>
      <c r="Q187" s="168"/>
      <c r="R187" s="168"/>
      <c r="S187" s="168"/>
      <c r="T187" s="169"/>
      <c r="AT187" s="164" t="s">
        <v>153</v>
      </c>
      <c r="AU187" s="164" t="s">
        <v>91</v>
      </c>
      <c r="AV187" s="13" t="s">
        <v>89</v>
      </c>
      <c r="AW187" s="13" t="s">
        <v>36</v>
      </c>
      <c r="AX187" s="13" t="s">
        <v>81</v>
      </c>
      <c r="AY187" s="164" t="s">
        <v>140</v>
      </c>
    </row>
    <row r="188" spans="2:51" s="13" customFormat="1" ht="10.2">
      <c r="B188" s="163"/>
      <c r="D188" s="157" t="s">
        <v>153</v>
      </c>
      <c r="E188" s="164" t="s">
        <v>1</v>
      </c>
      <c r="F188" s="165" t="s">
        <v>503</v>
      </c>
      <c r="H188" s="164" t="s">
        <v>1</v>
      </c>
      <c r="I188" s="166"/>
      <c r="L188" s="163"/>
      <c r="M188" s="167"/>
      <c r="N188" s="168"/>
      <c r="O188" s="168"/>
      <c r="P188" s="168"/>
      <c r="Q188" s="168"/>
      <c r="R188" s="168"/>
      <c r="S188" s="168"/>
      <c r="T188" s="169"/>
      <c r="AT188" s="164" t="s">
        <v>153</v>
      </c>
      <c r="AU188" s="164" t="s">
        <v>91</v>
      </c>
      <c r="AV188" s="13" t="s">
        <v>89</v>
      </c>
      <c r="AW188" s="13" t="s">
        <v>36</v>
      </c>
      <c r="AX188" s="13" t="s">
        <v>81</v>
      </c>
      <c r="AY188" s="164" t="s">
        <v>140</v>
      </c>
    </row>
    <row r="189" spans="2:51" s="13" customFormat="1" ht="10.2">
      <c r="B189" s="163"/>
      <c r="D189" s="157" t="s">
        <v>153</v>
      </c>
      <c r="E189" s="164" t="s">
        <v>1</v>
      </c>
      <c r="F189" s="165" t="s">
        <v>254</v>
      </c>
      <c r="H189" s="164" t="s">
        <v>1</v>
      </c>
      <c r="I189" s="166"/>
      <c r="L189" s="163"/>
      <c r="M189" s="167"/>
      <c r="N189" s="168"/>
      <c r="O189" s="168"/>
      <c r="P189" s="168"/>
      <c r="Q189" s="168"/>
      <c r="R189" s="168"/>
      <c r="S189" s="168"/>
      <c r="T189" s="169"/>
      <c r="AT189" s="164" t="s">
        <v>153</v>
      </c>
      <c r="AU189" s="164" t="s">
        <v>91</v>
      </c>
      <c r="AV189" s="13" t="s">
        <v>89</v>
      </c>
      <c r="AW189" s="13" t="s">
        <v>36</v>
      </c>
      <c r="AX189" s="13" t="s">
        <v>81</v>
      </c>
      <c r="AY189" s="164" t="s">
        <v>140</v>
      </c>
    </row>
    <row r="190" spans="2:51" s="14" customFormat="1" ht="10.2">
      <c r="B190" s="170"/>
      <c r="D190" s="157" t="s">
        <v>153</v>
      </c>
      <c r="E190" s="171" t="s">
        <v>1</v>
      </c>
      <c r="F190" s="172" t="s">
        <v>527</v>
      </c>
      <c r="H190" s="173">
        <v>0.205</v>
      </c>
      <c r="I190" s="174"/>
      <c r="L190" s="170"/>
      <c r="M190" s="175"/>
      <c r="N190" s="176"/>
      <c r="O190" s="176"/>
      <c r="P190" s="176"/>
      <c r="Q190" s="176"/>
      <c r="R190" s="176"/>
      <c r="S190" s="176"/>
      <c r="T190" s="177"/>
      <c r="AT190" s="171" t="s">
        <v>153</v>
      </c>
      <c r="AU190" s="171" t="s">
        <v>91</v>
      </c>
      <c r="AV190" s="14" t="s">
        <v>91</v>
      </c>
      <c r="AW190" s="14" t="s">
        <v>36</v>
      </c>
      <c r="AX190" s="14" t="s">
        <v>81</v>
      </c>
      <c r="AY190" s="171" t="s">
        <v>140</v>
      </c>
    </row>
    <row r="191" spans="2:51" s="15" customFormat="1" ht="10.2">
      <c r="B191" s="178"/>
      <c r="D191" s="157" t="s">
        <v>153</v>
      </c>
      <c r="E191" s="179" t="s">
        <v>1</v>
      </c>
      <c r="F191" s="180" t="s">
        <v>156</v>
      </c>
      <c r="H191" s="181">
        <v>0.205</v>
      </c>
      <c r="I191" s="182"/>
      <c r="L191" s="178"/>
      <c r="M191" s="183"/>
      <c r="N191" s="184"/>
      <c r="O191" s="184"/>
      <c r="P191" s="184"/>
      <c r="Q191" s="184"/>
      <c r="R191" s="184"/>
      <c r="S191" s="184"/>
      <c r="T191" s="185"/>
      <c r="AT191" s="179" t="s">
        <v>153</v>
      </c>
      <c r="AU191" s="179" t="s">
        <v>91</v>
      </c>
      <c r="AV191" s="15" t="s">
        <v>147</v>
      </c>
      <c r="AW191" s="15" t="s">
        <v>36</v>
      </c>
      <c r="AX191" s="15" t="s">
        <v>89</v>
      </c>
      <c r="AY191" s="179" t="s">
        <v>140</v>
      </c>
    </row>
    <row r="192" spans="1:65" s="2" customFormat="1" ht="24.15" customHeight="1">
      <c r="A192" s="32"/>
      <c r="B192" s="143"/>
      <c r="C192" s="144" t="s">
        <v>216</v>
      </c>
      <c r="D192" s="144" t="s">
        <v>142</v>
      </c>
      <c r="E192" s="145" t="s">
        <v>414</v>
      </c>
      <c r="F192" s="146" t="s">
        <v>415</v>
      </c>
      <c r="G192" s="147" t="s">
        <v>145</v>
      </c>
      <c r="H192" s="148">
        <v>4.2</v>
      </c>
      <c r="I192" s="149"/>
      <c r="J192" s="150">
        <f>ROUND(I192*H192,2)</f>
        <v>0</v>
      </c>
      <c r="K192" s="146" t="s">
        <v>146</v>
      </c>
      <c r="L192" s="33"/>
      <c r="M192" s="151" t="s">
        <v>1</v>
      </c>
      <c r="N192" s="152" t="s">
        <v>46</v>
      </c>
      <c r="O192" s="58"/>
      <c r="P192" s="153">
        <f>O192*H192</f>
        <v>0</v>
      </c>
      <c r="Q192" s="153">
        <v>2.43408</v>
      </c>
      <c r="R192" s="153">
        <f>Q192*H192</f>
        <v>10.223136</v>
      </c>
      <c r="S192" s="153">
        <v>0</v>
      </c>
      <c r="T192" s="154">
        <f>S192*H192</f>
        <v>0</v>
      </c>
      <c r="U192" s="32"/>
      <c r="V192" s="32"/>
      <c r="W192" s="32"/>
      <c r="X192" s="32"/>
      <c r="Y192" s="32"/>
      <c r="Z192" s="32"/>
      <c r="AA192" s="32"/>
      <c r="AB192" s="32"/>
      <c r="AC192" s="32"/>
      <c r="AD192" s="32"/>
      <c r="AE192" s="32"/>
      <c r="AR192" s="155" t="s">
        <v>147</v>
      </c>
      <c r="AT192" s="155" t="s">
        <v>142</v>
      </c>
      <c r="AU192" s="155" t="s">
        <v>91</v>
      </c>
      <c r="AY192" s="17" t="s">
        <v>140</v>
      </c>
      <c r="BE192" s="156">
        <f>IF(N192="základní",J192,0)</f>
        <v>0</v>
      </c>
      <c r="BF192" s="156">
        <f>IF(N192="snížená",J192,0)</f>
        <v>0</v>
      </c>
      <c r="BG192" s="156">
        <f>IF(N192="zákl. přenesená",J192,0)</f>
        <v>0</v>
      </c>
      <c r="BH192" s="156">
        <f>IF(N192="sníž. přenesená",J192,0)</f>
        <v>0</v>
      </c>
      <c r="BI192" s="156">
        <f>IF(N192="nulová",J192,0)</f>
        <v>0</v>
      </c>
      <c r="BJ192" s="17" t="s">
        <v>89</v>
      </c>
      <c r="BK192" s="156">
        <f>ROUND(I192*H192,2)</f>
        <v>0</v>
      </c>
      <c r="BL192" s="17" t="s">
        <v>147</v>
      </c>
      <c r="BM192" s="155" t="s">
        <v>528</v>
      </c>
    </row>
    <row r="193" spans="1:47" s="2" customFormat="1" ht="28.8">
      <c r="A193" s="32"/>
      <c r="B193" s="33"/>
      <c r="C193" s="32"/>
      <c r="D193" s="157" t="s">
        <v>149</v>
      </c>
      <c r="E193" s="32"/>
      <c r="F193" s="158" t="s">
        <v>417</v>
      </c>
      <c r="G193" s="32"/>
      <c r="H193" s="32"/>
      <c r="I193" s="159"/>
      <c r="J193" s="32"/>
      <c r="K193" s="32"/>
      <c r="L193" s="33"/>
      <c r="M193" s="160"/>
      <c r="N193" s="161"/>
      <c r="O193" s="58"/>
      <c r="P193" s="58"/>
      <c r="Q193" s="58"/>
      <c r="R193" s="58"/>
      <c r="S193" s="58"/>
      <c r="T193" s="59"/>
      <c r="U193" s="32"/>
      <c r="V193" s="32"/>
      <c r="W193" s="32"/>
      <c r="X193" s="32"/>
      <c r="Y193" s="32"/>
      <c r="Z193" s="32"/>
      <c r="AA193" s="32"/>
      <c r="AB193" s="32"/>
      <c r="AC193" s="32"/>
      <c r="AD193" s="32"/>
      <c r="AE193" s="32"/>
      <c r="AT193" s="17" t="s">
        <v>149</v>
      </c>
      <c r="AU193" s="17" t="s">
        <v>91</v>
      </c>
    </row>
    <row r="194" spans="1:47" s="2" customFormat="1" ht="96">
      <c r="A194" s="32"/>
      <c r="B194" s="33"/>
      <c r="C194" s="32"/>
      <c r="D194" s="157" t="s">
        <v>151</v>
      </c>
      <c r="E194" s="32"/>
      <c r="F194" s="162" t="s">
        <v>418</v>
      </c>
      <c r="G194" s="32"/>
      <c r="H194" s="32"/>
      <c r="I194" s="159"/>
      <c r="J194" s="32"/>
      <c r="K194" s="32"/>
      <c r="L194" s="33"/>
      <c r="M194" s="160"/>
      <c r="N194" s="161"/>
      <c r="O194" s="58"/>
      <c r="P194" s="58"/>
      <c r="Q194" s="58"/>
      <c r="R194" s="58"/>
      <c r="S194" s="58"/>
      <c r="T194" s="59"/>
      <c r="U194" s="32"/>
      <c r="V194" s="32"/>
      <c r="W194" s="32"/>
      <c r="X194" s="32"/>
      <c r="Y194" s="32"/>
      <c r="Z194" s="32"/>
      <c r="AA194" s="32"/>
      <c r="AB194" s="32"/>
      <c r="AC194" s="32"/>
      <c r="AD194" s="32"/>
      <c r="AE194" s="32"/>
      <c r="AT194" s="17" t="s">
        <v>151</v>
      </c>
      <c r="AU194" s="17" t="s">
        <v>91</v>
      </c>
    </row>
    <row r="195" spans="2:51" s="13" customFormat="1" ht="10.2">
      <c r="B195" s="163"/>
      <c r="D195" s="157" t="s">
        <v>153</v>
      </c>
      <c r="E195" s="164" t="s">
        <v>1</v>
      </c>
      <c r="F195" s="165" t="s">
        <v>495</v>
      </c>
      <c r="H195" s="164" t="s">
        <v>1</v>
      </c>
      <c r="I195" s="166"/>
      <c r="L195" s="163"/>
      <c r="M195" s="167"/>
      <c r="N195" s="168"/>
      <c r="O195" s="168"/>
      <c r="P195" s="168"/>
      <c r="Q195" s="168"/>
      <c r="R195" s="168"/>
      <c r="S195" s="168"/>
      <c r="T195" s="169"/>
      <c r="AT195" s="164" t="s">
        <v>153</v>
      </c>
      <c r="AU195" s="164" t="s">
        <v>91</v>
      </c>
      <c r="AV195" s="13" t="s">
        <v>89</v>
      </c>
      <c r="AW195" s="13" t="s">
        <v>36</v>
      </c>
      <c r="AX195" s="13" t="s">
        <v>81</v>
      </c>
      <c r="AY195" s="164" t="s">
        <v>140</v>
      </c>
    </row>
    <row r="196" spans="2:51" s="13" customFormat="1" ht="10.2">
      <c r="B196" s="163"/>
      <c r="D196" s="157" t="s">
        <v>153</v>
      </c>
      <c r="E196" s="164" t="s">
        <v>1</v>
      </c>
      <c r="F196" s="165" t="s">
        <v>503</v>
      </c>
      <c r="H196" s="164" t="s">
        <v>1</v>
      </c>
      <c r="I196" s="166"/>
      <c r="L196" s="163"/>
      <c r="M196" s="167"/>
      <c r="N196" s="168"/>
      <c r="O196" s="168"/>
      <c r="P196" s="168"/>
      <c r="Q196" s="168"/>
      <c r="R196" s="168"/>
      <c r="S196" s="168"/>
      <c r="T196" s="169"/>
      <c r="AT196" s="164" t="s">
        <v>153</v>
      </c>
      <c r="AU196" s="164" t="s">
        <v>91</v>
      </c>
      <c r="AV196" s="13" t="s">
        <v>89</v>
      </c>
      <c r="AW196" s="13" t="s">
        <v>36</v>
      </c>
      <c r="AX196" s="13" t="s">
        <v>81</v>
      </c>
      <c r="AY196" s="164" t="s">
        <v>140</v>
      </c>
    </row>
    <row r="197" spans="2:51" s="13" customFormat="1" ht="10.2">
      <c r="B197" s="163"/>
      <c r="D197" s="157" t="s">
        <v>153</v>
      </c>
      <c r="E197" s="164" t="s">
        <v>1</v>
      </c>
      <c r="F197" s="165" t="s">
        <v>419</v>
      </c>
      <c r="H197" s="164" t="s">
        <v>1</v>
      </c>
      <c r="I197" s="166"/>
      <c r="L197" s="163"/>
      <c r="M197" s="167"/>
      <c r="N197" s="168"/>
      <c r="O197" s="168"/>
      <c r="P197" s="168"/>
      <c r="Q197" s="168"/>
      <c r="R197" s="168"/>
      <c r="S197" s="168"/>
      <c r="T197" s="169"/>
      <c r="AT197" s="164" t="s">
        <v>153</v>
      </c>
      <c r="AU197" s="164" t="s">
        <v>91</v>
      </c>
      <c r="AV197" s="13" t="s">
        <v>89</v>
      </c>
      <c r="AW197" s="13" t="s">
        <v>36</v>
      </c>
      <c r="AX197" s="13" t="s">
        <v>81</v>
      </c>
      <c r="AY197" s="164" t="s">
        <v>140</v>
      </c>
    </row>
    <row r="198" spans="2:51" s="14" customFormat="1" ht="10.2">
      <c r="B198" s="170"/>
      <c r="D198" s="157" t="s">
        <v>153</v>
      </c>
      <c r="E198" s="171" t="s">
        <v>1</v>
      </c>
      <c r="F198" s="172" t="s">
        <v>529</v>
      </c>
      <c r="H198" s="173">
        <v>4.2</v>
      </c>
      <c r="I198" s="174"/>
      <c r="L198" s="170"/>
      <c r="M198" s="175"/>
      <c r="N198" s="176"/>
      <c r="O198" s="176"/>
      <c r="P198" s="176"/>
      <c r="Q198" s="176"/>
      <c r="R198" s="176"/>
      <c r="S198" s="176"/>
      <c r="T198" s="177"/>
      <c r="AT198" s="171" t="s">
        <v>153</v>
      </c>
      <c r="AU198" s="171" t="s">
        <v>91</v>
      </c>
      <c r="AV198" s="14" t="s">
        <v>91</v>
      </c>
      <c r="AW198" s="14" t="s">
        <v>36</v>
      </c>
      <c r="AX198" s="14" t="s">
        <v>81</v>
      </c>
      <c r="AY198" s="171" t="s">
        <v>140</v>
      </c>
    </row>
    <row r="199" spans="2:51" s="15" customFormat="1" ht="10.2">
      <c r="B199" s="178"/>
      <c r="D199" s="157" t="s">
        <v>153</v>
      </c>
      <c r="E199" s="179" t="s">
        <v>1</v>
      </c>
      <c r="F199" s="180" t="s">
        <v>156</v>
      </c>
      <c r="H199" s="181">
        <v>4.2</v>
      </c>
      <c r="I199" s="182"/>
      <c r="L199" s="178"/>
      <c r="M199" s="183"/>
      <c r="N199" s="184"/>
      <c r="O199" s="184"/>
      <c r="P199" s="184"/>
      <c r="Q199" s="184"/>
      <c r="R199" s="184"/>
      <c r="S199" s="184"/>
      <c r="T199" s="185"/>
      <c r="AT199" s="179" t="s">
        <v>153</v>
      </c>
      <c r="AU199" s="179" t="s">
        <v>91</v>
      </c>
      <c r="AV199" s="15" t="s">
        <v>147</v>
      </c>
      <c r="AW199" s="15" t="s">
        <v>36</v>
      </c>
      <c r="AX199" s="15" t="s">
        <v>89</v>
      </c>
      <c r="AY199" s="179" t="s">
        <v>140</v>
      </c>
    </row>
    <row r="200" spans="1:65" s="2" customFormat="1" ht="24.15" customHeight="1">
      <c r="A200" s="32"/>
      <c r="B200" s="143"/>
      <c r="C200" s="144" t="s">
        <v>221</v>
      </c>
      <c r="D200" s="144" t="s">
        <v>142</v>
      </c>
      <c r="E200" s="145" t="s">
        <v>421</v>
      </c>
      <c r="F200" s="146" t="s">
        <v>422</v>
      </c>
      <c r="G200" s="147" t="s">
        <v>210</v>
      </c>
      <c r="H200" s="148">
        <v>11.4</v>
      </c>
      <c r="I200" s="149"/>
      <c r="J200" s="150">
        <f>ROUND(I200*H200,2)</f>
        <v>0</v>
      </c>
      <c r="K200" s="146" t="s">
        <v>146</v>
      </c>
      <c r="L200" s="33"/>
      <c r="M200" s="151" t="s">
        <v>1</v>
      </c>
      <c r="N200" s="152" t="s">
        <v>46</v>
      </c>
      <c r="O200" s="58"/>
      <c r="P200" s="153">
        <f>O200*H200</f>
        <v>0</v>
      </c>
      <c r="Q200" s="153">
        <v>0</v>
      </c>
      <c r="R200" s="153">
        <f>Q200*H200</f>
        <v>0</v>
      </c>
      <c r="S200" s="153">
        <v>0</v>
      </c>
      <c r="T200" s="154">
        <f>S200*H200</f>
        <v>0</v>
      </c>
      <c r="U200" s="32"/>
      <c r="V200" s="32"/>
      <c r="W200" s="32"/>
      <c r="X200" s="32"/>
      <c r="Y200" s="32"/>
      <c r="Z200" s="32"/>
      <c r="AA200" s="32"/>
      <c r="AB200" s="32"/>
      <c r="AC200" s="32"/>
      <c r="AD200" s="32"/>
      <c r="AE200" s="32"/>
      <c r="AR200" s="155" t="s">
        <v>147</v>
      </c>
      <c r="AT200" s="155" t="s">
        <v>142</v>
      </c>
      <c r="AU200" s="155" t="s">
        <v>91</v>
      </c>
      <c r="AY200" s="17" t="s">
        <v>140</v>
      </c>
      <c r="BE200" s="156">
        <f>IF(N200="základní",J200,0)</f>
        <v>0</v>
      </c>
      <c r="BF200" s="156">
        <f>IF(N200="snížená",J200,0)</f>
        <v>0</v>
      </c>
      <c r="BG200" s="156">
        <f>IF(N200="zákl. přenesená",J200,0)</f>
        <v>0</v>
      </c>
      <c r="BH200" s="156">
        <f>IF(N200="sníž. přenesená",J200,0)</f>
        <v>0</v>
      </c>
      <c r="BI200" s="156">
        <f>IF(N200="nulová",J200,0)</f>
        <v>0</v>
      </c>
      <c r="BJ200" s="17" t="s">
        <v>89</v>
      </c>
      <c r="BK200" s="156">
        <f>ROUND(I200*H200,2)</f>
        <v>0</v>
      </c>
      <c r="BL200" s="17" t="s">
        <v>147</v>
      </c>
      <c r="BM200" s="155" t="s">
        <v>530</v>
      </c>
    </row>
    <row r="201" spans="1:47" s="2" customFormat="1" ht="28.8">
      <c r="A201" s="32"/>
      <c r="B201" s="33"/>
      <c r="C201" s="32"/>
      <c r="D201" s="157" t="s">
        <v>149</v>
      </c>
      <c r="E201" s="32"/>
      <c r="F201" s="158" t="s">
        <v>424</v>
      </c>
      <c r="G201" s="32"/>
      <c r="H201" s="32"/>
      <c r="I201" s="159"/>
      <c r="J201" s="32"/>
      <c r="K201" s="32"/>
      <c r="L201" s="33"/>
      <c r="M201" s="160"/>
      <c r="N201" s="161"/>
      <c r="O201" s="58"/>
      <c r="P201" s="58"/>
      <c r="Q201" s="58"/>
      <c r="R201" s="58"/>
      <c r="S201" s="58"/>
      <c r="T201" s="59"/>
      <c r="U201" s="32"/>
      <c r="V201" s="32"/>
      <c r="W201" s="32"/>
      <c r="X201" s="32"/>
      <c r="Y201" s="32"/>
      <c r="Z201" s="32"/>
      <c r="AA201" s="32"/>
      <c r="AB201" s="32"/>
      <c r="AC201" s="32"/>
      <c r="AD201" s="32"/>
      <c r="AE201" s="32"/>
      <c r="AT201" s="17" t="s">
        <v>149</v>
      </c>
      <c r="AU201" s="17" t="s">
        <v>91</v>
      </c>
    </row>
    <row r="202" spans="1:47" s="2" customFormat="1" ht="96">
      <c r="A202" s="32"/>
      <c r="B202" s="33"/>
      <c r="C202" s="32"/>
      <c r="D202" s="157" t="s">
        <v>151</v>
      </c>
      <c r="E202" s="32"/>
      <c r="F202" s="162" t="s">
        <v>418</v>
      </c>
      <c r="G202" s="32"/>
      <c r="H202" s="32"/>
      <c r="I202" s="159"/>
      <c r="J202" s="32"/>
      <c r="K202" s="32"/>
      <c r="L202" s="33"/>
      <c r="M202" s="160"/>
      <c r="N202" s="161"/>
      <c r="O202" s="58"/>
      <c r="P202" s="58"/>
      <c r="Q202" s="58"/>
      <c r="R202" s="58"/>
      <c r="S202" s="58"/>
      <c r="T202" s="59"/>
      <c r="U202" s="32"/>
      <c r="V202" s="32"/>
      <c r="W202" s="32"/>
      <c r="X202" s="32"/>
      <c r="Y202" s="32"/>
      <c r="Z202" s="32"/>
      <c r="AA202" s="32"/>
      <c r="AB202" s="32"/>
      <c r="AC202" s="32"/>
      <c r="AD202" s="32"/>
      <c r="AE202" s="32"/>
      <c r="AT202" s="17" t="s">
        <v>151</v>
      </c>
      <c r="AU202" s="17" t="s">
        <v>91</v>
      </c>
    </row>
    <row r="203" spans="2:51" s="13" customFormat="1" ht="10.2">
      <c r="B203" s="163"/>
      <c r="D203" s="157" t="s">
        <v>153</v>
      </c>
      <c r="E203" s="164" t="s">
        <v>1</v>
      </c>
      <c r="F203" s="165" t="s">
        <v>495</v>
      </c>
      <c r="H203" s="164" t="s">
        <v>1</v>
      </c>
      <c r="I203" s="166"/>
      <c r="L203" s="163"/>
      <c r="M203" s="167"/>
      <c r="N203" s="168"/>
      <c r="O203" s="168"/>
      <c r="P203" s="168"/>
      <c r="Q203" s="168"/>
      <c r="R203" s="168"/>
      <c r="S203" s="168"/>
      <c r="T203" s="169"/>
      <c r="AT203" s="164" t="s">
        <v>153</v>
      </c>
      <c r="AU203" s="164" t="s">
        <v>91</v>
      </c>
      <c r="AV203" s="13" t="s">
        <v>89</v>
      </c>
      <c r="AW203" s="13" t="s">
        <v>36</v>
      </c>
      <c r="AX203" s="13" t="s">
        <v>81</v>
      </c>
      <c r="AY203" s="164" t="s">
        <v>140</v>
      </c>
    </row>
    <row r="204" spans="2:51" s="13" customFormat="1" ht="10.2">
      <c r="B204" s="163"/>
      <c r="D204" s="157" t="s">
        <v>153</v>
      </c>
      <c r="E204" s="164" t="s">
        <v>1</v>
      </c>
      <c r="F204" s="165" t="s">
        <v>503</v>
      </c>
      <c r="H204" s="164" t="s">
        <v>1</v>
      </c>
      <c r="I204" s="166"/>
      <c r="L204" s="163"/>
      <c r="M204" s="167"/>
      <c r="N204" s="168"/>
      <c r="O204" s="168"/>
      <c r="P204" s="168"/>
      <c r="Q204" s="168"/>
      <c r="R204" s="168"/>
      <c r="S204" s="168"/>
      <c r="T204" s="169"/>
      <c r="AT204" s="164" t="s">
        <v>153</v>
      </c>
      <c r="AU204" s="164" t="s">
        <v>91</v>
      </c>
      <c r="AV204" s="13" t="s">
        <v>89</v>
      </c>
      <c r="AW204" s="13" t="s">
        <v>36</v>
      </c>
      <c r="AX204" s="13" t="s">
        <v>81</v>
      </c>
      <c r="AY204" s="164" t="s">
        <v>140</v>
      </c>
    </row>
    <row r="205" spans="2:51" s="13" customFormat="1" ht="10.2">
      <c r="B205" s="163"/>
      <c r="D205" s="157" t="s">
        <v>153</v>
      </c>
      <c r="E205" s="164" t="s">
        <v>1</v>
      </c>
      <c r="F205" s="165" t="s">
        <v>419</v>
      </c>
      <c r="H205" s="164" t="s">
        <v>1</v>
      </c>
      <c r="I205" s="166"/>
      <c r="L205" s="163"/>
      <c r="M205" s="167"/>
      <c r="N205" s="168"/>
      <c r="O205" s="168"/>
      <c r="P205" s="168"/>
      <c r="Q205" s="168"/>
      <c r="R205" s="168"/>
      <c r="S205" s="168"/>
      <c r="T205" s="169"/>
      <c r="AT205" s="164" t="s">
        <v>153</v>
      </c>
      <c r="AU205" s="164" t="s">
        <v>91</v>
      </c>
      <c r="AV205" s="13" t="s">
        <v>89</v>
      </c>
      <c r="AW205" s="13" t="s">
        <v>36</v>
      </c>
      <c r="AX205" s="13" t="s">
        <v>81</v>
      </c>
      <c r="AY205" s="164" t="s">
        <v>140</v>
      </c>
    </row>
    <row r="206" spans="2:51" s="14" customFormat="1" ht="10.2">
      <c r="B206" s="170"/>
      <c r="D206" s="157" t="s">
        <v>153</v>
      </c>
      <c r="E206" s="171" t="s">
        <v>1</v>
      </c>
      <c r="F206" s="172" t="s">
        <v>531</v>
      </c>
      <c r="H206" s="173">
        <v>11.4</v>
      </c>
      <c r="I206" s="174"/>
      <c r="L206" s="170"/>
      <c r="M206" s="175"/>
      <c r="N206" s="176"/>
      <c r="O206" s="176"/>
      <c r="P206" s="176"/>
      <c r="Q206" s="176"/>
      <c r="R206" s="176"/>
      <c r="S206" s="176"/>
      <c r="T206" s="177"/>
      <c r="AT206" s="171" t="s">
        <v>153</v>
      </c>
      <c r="AU206" s="171" t="s">
        <v>91</v>
      </c>
      <c r="AV206" s="14" t="s">
        <v>91</v>
      </c>
      <c r="AW206" s="14" t="s">
        <v>36</v>
      </c>
      <c r="AX206" s="14" t="s">
        <v>81</v>
      </c>
      <c r="AY206" s="171" t="s">
        <v>140</v>
      </c>
    </row>
    <row r="207" spans="2:51" s="15" customFormat="1" ht="10.2">
      <c r="B207" s="178"/>
      <c r="D207" s="157" t="s">
        <v>153</v>
      </c>
      <c r="E207" s="179" t="s">
        <v>1</v>
      </c>
      <c r="F207" s="180" t="s">
        <v>156</v>
      </c>
      <c r="H207" s="181">
        <v>11.4</v>
      </c>
      <c r="I207" s="182"/>
      <c r="L207" s="178"/>
      <c r="M207" s="183"/>
      <c r="N207" s="184"/>
      <c r="O207" s="184"/>
      <c r="P207" s="184"/>
      <c r="Q207" s="184"/>
      <c r="R207" s="184"/>
      <c r="S207" s="184"/>
      <c r="T207" s="185"/>
      <c r="AT207" s="179" t="s">
        <v>153</v>
      </c>
      <c r="AU207" s="179" t="s">
        <v>91</v>
      </c>
      <c r="AV207" s="15" t="s">
        <v>147</v>
      </c>
      <c r="AW207" s="15" t="s">
        <v>36</v>
      </c>
      <c r="AX207" s="15" t="s">
        <v>89</v>
      </c>
      <c r="AY207" s="179" t="s">
        <v>140</v>
      </c>
    </row>
    <row r="208" spans="1:65" s="2" customFormat="1" ht="24.15" customHeight="1">
      <c r="A208" s="32"/>
      <c r="B208" s="143"/>
      <c r="C208" s="144" t="s">
        <v>230</v>
      </c>
      <c r="D208" s="144" t="s">
        <v>142</v>
      </c>
      <c r="E208" s="145" t="s">
        <v>257</v>
      </c>
      <c r="F208" s="146" t="s">
        <v>258</v>
      </c>
      <c r="G208" s="147" t="s">
        <v>210</v>
      </c>
      <c r="H208" s="148">
        <v>1.33</v>
      </c>
      <c r="I208" s="149"/>
      <c r="J208" s="150">
        <f>ROUND(I208*H208,2)</f>
        <v>0</v>
      </c>
      <c r="K208" s="146" t="s">
        <v>159</v>
      </c>
      <c r="L208" s="33"/>
      <c r="M208" s="151" t="s">
        <v>1</v>
      </c>
      <c r="N208" s="152" t="s">
        <v>46</v>
      </c>
      <c r="O208" s="58"/>
      <c r="P208" s="153">
        <f>O208*H208</f>
        <v>0</v>
      </c>
      <c r="Q208" s="153">
        <v>0.43744</v>
      </c>
      <c r="R208" s="153">
        <f>Q208*H208</f>
        <v>0.5817952000000001</v>
      </c>
      <c r="S208" s="153">
        <v>0</v>
      </c>
      <c r="T208" s="154">
        <f>S208*H208</f>
        <v>0</v>
      </c>
      <c r="U208" s="32"/>
      <c r="V208" s="32"/>
      <c r="W208" s="32"/>
      <c r="X208" s="32"/>
      <c r="Y208" s="32"/>
      <c r="Z208" s="32"/>
      <c r="AA208" s="32"/>
      <c r="AB208" s="32"/>
      <c r="AC208" s="32"/>
      <c r="AD208" s="32"/>
      <c r="AE208" s="32"/>
      <c r="AR208" s="155" t="s">
        <v>147</v>
      </c>
      <c r="AT208" s="155" t="s">
        <v>142</v>
      </c>
      <c r="AU208" s="155" t="s">
        <v>91</v>
      </c>
      <c r="AY208" s="17" t="s">
        <v>140</v>
      </c>
      <c r="BE208" s="156">
        <f>IF(N208="základní",J208,0)</f>
        <v>0</v>
      </c>
      <c r="BF208" s="156">
        <f>IF(N208="snížená",J208,0)</f>
        <v>0</v>
      </c>
      <c r="BG208" s="156">
        <f>IF(N208="zákl. přenesená",J208,0)</f>
        <v>0</v>
      </c>
      <c r="BH208" s="156">
        <f>IF(N208="sníž. přenesená",J208,0)</f>
        <v>0</v>
      </c>
      <c r="BI208" s="156">
        <f>IF(N208="nulová",J208,0)</f>
        <v>0</v>
      </c>
      <c r="BJ208" s="17" t="s">
        <v>89</v>
      </c>
      <c r="BK208" s="156">
        <f>ROUND(I208*H208,2)</f>
        <v>0</v>
      </c>
      <c r="BL208" s="17" t="s">
        <v>147</v>
      </c>
      <c r="BM208" s="155" t="s">
        <v>532</v>
      </c>
    </row>
    <row r="209" spans="1:47" s="2" customFormat="1" ht="19.2">
      <c r="A209" s="32"/>
      <c r="B209" s="33"/>
      <c r="C209" s="32"/>
      <c r="D209" s="157" t="s">
        <v>149</v>
      </c>
      <c r="E209" s="32"/>
      <c r="F209" s="158" t="s">
        <v>260</v>
      </c>
      <c r="G209" s="32"/>
      <c r="H209" s="32"/>
      <c r="I209" s="159"/>
      <c r="J209" s="32"/>
      <c r="K209" s="32"/>
      <c r="L209" s="33"/>
      <c r="M209" s="160"/>
      <c r="N209" s="161"/>
      <c r="O209" s="58"/>
      <c r="P209" s="58"/>
      <c r="Q209" s="58"/>
      <c r="R209" s="58"/>
      <c r="S209" s="58"/>
      <c r="T209" s="59"/>
      <c r="U209" s="32"/>
      <c r="V209" s="32"/>
      <c r="W209" s="32"/>
      <c r="X209" s="32"/>
      <c r="Y209" s="32"/>
      <c r="Z209" s="32"/>
      <c r="AA209" s="32"/>
      <c r="AB209" s="32"/>
      <c r="AC209" s="32"/>
      <c r="AD209" s="32"/>
      <c r="AE209" s="32"/>
      <c r="AT209" s="17" t="s">
        <v>149</v>
      </c>
      <c r="AU209" s="17" t="s">
        <v>91</v>
      </c>
    </row>
    <row r="210" spans="1:47" s="2" customFormat="1" ht="86.4">
      <c r="A210" s="32"/>
      <c r="B210" s="33"/>
      <c r="C210" s="32"/>
      <c r="D210" s="157" t="s">
        <v>151</v>
      </c>
      <c r="E210" s="32"/>
      <c r="F210" s="162" t="s">
        <v>261</v>
      </c>
      <c r="G210" s="32"/>
      <c r="H210" s="32"/>
      <c r="I210" s="159"/>
      <c r="J210" s="32"/>
      <c r="K210" s="32"/>
      <c r="L210" s="33"/>
      <c r="M210" s="160"/>
      <c r="N210" s="161"/>
      <c r="O210" s="58"/>
      <c r="P210" s="58"/>
      <c r="Q210" s="58"/>
      <c r="R210" s="58"/>
      <c r="S210" s="58"/>
      <c r="T210" s="59"/>
      <c r="U210" s="32"/>
      <c r="V210" s="32"/>
      <c r="W210" s="32"/>
      <c r="X210" s="32"/>
      <c r="Y210" s="32"/>
      <c r="Z210" s="32"/>
      <c r="AA210" s="32"/>
      <c r="AB210" s="32"/>
      <c r="AC210" s="32"/>
      <c r="AD210" s="32"/>
      <c r="AE210" s="32"/>
      <c r="AT210" s="17" t="s">
        <v>151</v>
      </c>
      <c r="AU210" s="17" t="s">
        <v>91</v>
      </c>
    </row>
    <row r="211" spans="2:51" s="13" customFormat="1" ht="10.2">
      <c r="B211" s="163"/>
      <c r="D211" s="157" t="s">
        <v>153</v>
      </c>
      <c r="E211" s="164" t="s">
        <v>1</v>
      </c>
      <c r="F211" s="165" t="s">
        <v>495</v>
      </c>
      <c r="H211" s="164" t="s">
        <v>1</v>
      </c>
      <c r="I211" s="166"/>
      <c r="L211" s="163"/>
      <c r="M211" s="167"/>
      <c r="N211" s="168"/>
      <c r="O211" s="168"/>
      <c r="P211" s="168"/>
      <c r="Q211" s="168"/>
      <c r="R211" s="168"/>
      <c r="S211" s="168"/>
      <c r="T211" s="169"/>
      <c r="AT211" s="164" t="s">
        <v>153</v>
      </c>
      <c r="AU211" s="164" t="s">
        <v>91</v>
      </c>
      <c r="AV211" s="13" t="s">
        <v>89</v>
      </c>
      <c r="AW211" s="13" t="s">
        <v>36</v>
      </c>
      <c r="AX211" s="13" t="s">
        <v>81</v>
      </c>
      <c r="AY211" s="164" t="s">
        <v>140</v>
      </c>
    </row>
    <row r="212" spans="2:51" s="13" customFormat="1" ht="10.2">
      <c r="B212" s="163"/>
      <c r="D212" s="157" t="s">
        <v>153</v>
      </c>
      <c r="E212" s="164" t="s">
        <v>1</v>
      </c>
      <c r="F212" s="165" t="s">
        <v>503</v>
      </c>
      <c r="H212" s="164" t="s">
        <v>1</v>
      </c>
      <c r="I212" s="166"/>
      <c r="L212" s="163"/>
      <c r="M212" s="167"/>
      <c r="N212" s="168"/>
      <c r="O212" s="168"/>
      <c r="P212" s="168"/>
      <c r="Q212" s="168"/>
      <c r="R212" s="168"/>
      <c r="S212" s="168"/>
      <c r="T212" s="169"/>
      <c r="AT212" s="164" t="s">
        <v>153</v>
      </c>
      <c r="AU212" s="164" t="s">
        <v>91</v>
      </c>
      <c r="AV212" s="13" t="s">
        <v>89</v>
      </c>
      <c r="AW212" s="13" t="s">
        <v>36</v>
      </c>
      <c r="AX212" s="13" t="s">
        <v>81</v>
      </c>
      <c r="AY212" s="164" t="s">
        <v>140</v>
      </c>
    </row>
    <row r="213" spans="2:51" s="14" customFormat="1" ht="10.2">
      <c r="B213" s="170"/>
      <c r="D213" s="157" t="s">
        <v>153</v>
      </c>
      <c r="E213" s="171" t="s">
        <v>1</v>
      </c>
      <c r="F213" s="172" t="s">
        <v>525</v>
      </c>
      <c r="H213" s="173">
        <v>1.33</v>
      </c>
      <c r="I213" s="174"/>
      <c r="L213" s="170"/>
      <c r="M213" s="175"/>
      <c r="N213" s="176"/>
      <c r="O213" s="176"/>
      <c r="P213" s="176"/>
      <c r="Q213" s="176"/>
      <c r="R213" s="176"/>
      <c r="S213" s="176"/>
      <c r="T213" s="177"/>
      <c r="AT213" s="171" t="s">
        <v>153</v>
      </c>
      <c r="AU213" s="171" t="s">
        <v>91</v>
      </c>
      <c r="AV213" s="14" t="s">
        <v>91</v>
      </c>
      <c r="AW213" s="14" t="s">
        <v>36</v>
      </c>
      <c r="AX213" s="14" t="s">
        <v>81</v>
      </c>
      <c r="AY213" s="171" t="s">
        <v>140</v>
      </c>
    </row>
    <row r="214" spans="2:51" s="15" customFormat="1" ht="10.2">
      <c r="B214" s="178"/>
      <c r="D214" s="157" t="s">
        <v>153</v>
      </c>
      <c r="E214" s="179" t="s">
        <v>1</v>
      </c>
      <c r="F214" s="180" t="s">
        <v>156</v>
      </c>
      <c r="H214" s="181">
        <v>1.33</v>
      </c>
      <c r="I214" s="182"/>
      <c r="L214" s="178"/>
      <c r="M214" s="183"/>
      <c r="N214" s="184"/>
      <c r="O214" s="184"/>
      <c r="P214" s="184"/>
      <c r="Q214" s="184"/>
      <c r="R214" s="184"/>
      <c r="S214" s="184"/>
      <c r="T214" s="185"/>
      <c r="AT214" s="179" t="s">
        <v>153</v>
      </c>
      <c r="AU214" s="179" t="s">
        <v>91</v>
      </c>
      <c r="AV214" s="15" t="s">
        <v>147</v>
      </c>
      <c r="AW214" s="15" t="s">
        <v>36</v>
      </c>
      <c r="AX214" s="15" t="s">
        <v>89</v>
      </c>
      <c r="AY214" s="179" t="s">
        <v>140</v>
      </c>
    </row>
    <row r="215" spans="2:63" s="12" customFormat="1" ht="22.8" customHeight="1">
      <c r="B215" s="130"/>
      <c r="D215" s="131" t="s">
        <v>80</v>
      </c>
      <c r="E215" s="141" t="s">
        <v>216</v>
      </c>
      <c r="F215" s="141" t="s">
        <v>262</v>
      </c>
      <c r="I215" s="133"/>
      <c r="J215" s="142">
        <f>BK215</f>
        <v>0</v>
      </c>
      <c r="L215" s="130"/>
      <c r="M215" s="135"/>
      <c r="N215" s="136"/>
      <c r="O215" s="136"/>
      <c r="P215" s="137">
        <f>SUM(P216:P244)</f>
        <v>0</v>
      </c>
      <c r="Q215" s="136"/>
      <c r="R215" s="137">
        <f>SUM(R216:R244)</f>
        <v>0.0031019999999999997</v>
      </c>
      <c r="S215" s="136"/>
      <c r="T215" s="138">
        <f>SUM(T216:T244)</f>
        <v>0.30360000000000004</v>
      </c>
      <c r="AR215" s="131" t="s">
        <v>89</v>
      </c>
      <c r="AT215" s="139" t="s">
        <v>80</v>
      </c>
      <c r="AU215" s="139" t="s">
        <v>89</v>
      </c>
      <c r="AY215" s="131" t="s">
        <v>140</v>
      </c>
      <c r="BK215" s="140">
        <f>SUM(BK216:BK244)</f>
        <v>0</v>
      </c>
    </row>
    <row r="216" spans="1:65" s="2" customFormat="1" ht="24.15" customHeight="1">
      <c r="A216" s="32"/>
      <c r="B216" s="143"/>
      <c r="C216" s="144" t="s">
        <v>240</v>
      </c>
      <c r="D216" s="144" t="s">
        <v>142</v>
      </c>
      <c r="E216" s="145" t="s">
        <v>263</v>
      </c>
      <c r="F216" s="146" t="s">
        <v>264</v>
      </c>
      <c r="G216" s="147" t="s">
        <v>145</v>
      </c>
      <c r="H216" s="148">
        <v>0.138</v>
      </c>
      <c r="I216" s="149"/>
      <c r="J216" s="150">
        <f>ROUND(I216*H216,2)</f>
        <v>0</v>
      </c>
      <c r="K216" s="146" t="s">
        <v>146</v>
      </c>
      <c r="L216" s="33"/>
      <c r="M216" s="151" t="s">
        <v>1</v>
      </c>
      <c r="N216" s="152" t="s">
        <v>46</v>
      </c>
      <c r="O216" s="58"/>
      <c r="P216" s="153">
        <f>O216*H216</f>
        <v>0</v>
      </c>
      <c r="Q216" s="153">
        <v>0</v>
      </c>
      <c r="R216" s="153">
        <f>Q216*H216</f>
        <v>0</v>
      </c>
      <c r="S216" s="153">
        <v>2.2</v>
      </c>
      <c r="T216" s="154">
        <f>S216*H216</f>
        <v>0.30360000000000004</v>
      </c>
      <c r="U216" s="32"/>
      <c r="V216" s="32"/>
      <c r="W216" s="32"/>
      <c r="X216" s="32"/>
      <c r="Y216" s="32"/>
      <c r="Z216" s="32"/>
      <c r="AA216" s="32"/>
      <c r="AB216" s="32"/>
      <c r="AC216" s="32"/>
      <c r="AD216" s="32"/>
      <c r="AE216" s="32"/>
      <c r="AR216" s="155" t="s">
        <v>147</v>
      </c>
      <c r="AT216" s="155" t="s">
        <v>142</v>
      </c>
      <c r="AU216" s="155" t="s">
        <v>91</v>
      </c>
      <c r="AY216" s="17" t="s">
        <v>140</v>
      </c>
      <c r="BE216" s="156">
        <f>IF(N216="základní",J216,0)</f>
        <v>0</v>
      </c>
      <c r="BF216" s="156">
        <f>IF(N216="snížená",J216,0)</f>
        <v>0</v>
      </c>
      <c r="BG216" s="156">
        <f>IF(N216="zákl. přenesená",J216,0)</f>
        <v>0</v>
      </c>
      <c r="BH216" s="156">
        <f>IF(N216="sníž. přenesená",J216,0)</f>
        <v>0</v>
      </c>
      <c r="BI216" s="156">
        <f>IF(N216="nulová",J216,0)</f>
        <v>0</v>
      </c>
      <c r="BJ216" s="17" t="s">
        <v>89</v>
      </c>
      <c r="BK216" s="156">
        <f>ROUND(I216*H216,2)</f>
        <v>0</v>
      </c>
      <c r="BL216" s="17" t="s">
        <v>147</v>
      </c>
      <c r="BM216" s="155" t="s">
        <v>533</v>
      </c>
    </row>
    <row r="217" spans="1:47" s="2" customFormat="1" ht="38.4">
      <c r="A217" s="32"/>
      <c r="B217" s="33"/>
      <c r="C217" s="32"/>
      <c r="D217" s="157" t="s">
        <v>149</v>
      </c>
      <c r="E217" s="32"/>
      <c r="F217" s="158" t="s">
        <v>266</v>
      </c>
      <c r="G217" s="32"/>
      <c r="H217" s="32"/>
      <c r="I217" s="159"/>
      <c r="J217" s="32"/>
      <c r="K217" s="32"/>
      <c r="L217" s="33"/>
      <c r="M217" s="160"/>
      <c r="N217" s="161"/>
      <c r="O217" s="58"/>
      <c r="P217" s="58"/>
      <c r="Q217" s="58"/>
      <c r="R217" s="58"/>
      <c r="S217" s="58"/>
      <c r="T217" s="59"/>
      <c r="U217" s="32"/>
      <c r="V217" s="32"/>
      <c r="W217" s="32"/>
      <c r="X217" s="32"/>
      <c r="Y217" s="32"/>
      <c r="Z217" s="32"/>
      <c r="AA217" s="32"/>
      <c r="AB217" s="32"/>
      <c r="AC217" s="32"/>
      <c r="AD217" s="32"/>
      <c r="AE217" s="32"/>
      <c r="AT217" s="17" t="s">
        <v>149</v>
      </c>
      <c r="AU217" s="17" t="s">
        <v>91</v>
      </c>
    </row>
    <row r="218" spans="1:47" s="2" customFormat="1" ht="48">
      <c r="A218" s="32"/>
      <c r="B218" s="33"/>
      <c r="C218" s="32"/>
      <c r="D218" s="157" t="s">
        <v>151</v>
      </c>
      <c r="E218" s="32"/>
      <c r="F218" s="162" t="s">
        <v>267</v>
      </c>
      <c r="G218" s="32"/>
      <c r="H218" s="32"/>
      <c r="I218" s="159"/>
      <c r="J218" s="32"/>
      <c r="K218" s="32"/>
      <c r="L218" s="33"/>
      <c r="M218" s="160"/>
      <c r="N218" s="161"/>
      <c r="O218" s="58"/>
      <c r="P218" s="58"/>
      <c r="Q218" s="58"/>
      <c r="R218" s="58"/>
      <c r="S218" s="58"/>
      <c r="T218" s="59"/>
      <c r="U218" s="32"/>
      <c r="V218" s="32"/>
      <c r="W218" s="32"/>
      <c r="X218" s="32"/>
      <c r="Y218" s="32"/>
      <c r="Z218" s="32"/>
      <c r="AA218" s="32"/>
      <c r="AB218" s="32"/>
      <c r="AC218" s="32"/>
      <c r="AD218" s="32"/>
      <c r="AE218" s="32"/>
      <c r="AT218" s="17" t="s">
        <v>151</v>
      </c>
      <c r="AU218" s="17" t="s">
        <v>91</v>
      </c>
    </row>
    <row r="219" spans="2:51" s="13" customFormat="1" ht="10.2">
      <c r="B219" s="163"/>
      <c r="D219" s="157" t="s">
        <v>153</v>
      </c>
      <c r="E219" s="164" t="s">
        <v>1</v>
      </c>
      <c r="F219" s="165" t="s">
        <v>495</v>
      </c>
      <c r="H219" s="164" t="s">
        <v>1</v>
      </c>
      <c r="I219" s="166"/>
      <c r="L219" s="163"/>
      <c r="M219" s="167"/>
      <c r="N219" s="168"/>
      <c r="O219" s="168"/>
      <c r="P219" s="168"/>
      <c r="Q219" s="168"/>
      <c r="R219" s="168"/>
      <c r="S219" s="168"/>
      <c r="T219" s="169"/>
      <c r="AT219" s="164" t="s">
        <v>153</v>
      </c>
      <c r="AU219" s="164" t="s">
        <v>91</v>
      </c>
      <c r="AV219" s="13" t="s">
        <v>89</v>
      </c>
      <c r="AW219" s="13" t="s">
        <v>36</v>
      </c>
      <c r="AX219" s="13" t="s">
        <v>81</v>
      </c>
      <c r="AY219" s="164" t="s">
        <v>140</v>
      </c>
    </row>
    <row r="220" spans="2:51" s="13" customFormat="1" ht="10.2">
      <c r="B220" s="163"/>
      <c r="D220" s="157" t="s">
        <v>153</v>
      </c>
      <c r="E220" s="164" t="s">
        <v>1</v>
      </c>
      <c r="F220" s="165" t="s">
        <v>503</v>
      </c>
      <c r="H220" s="164" t="s">
        <v>1</v>
      </c>
      <c r="I220" s="166"/>
      <c r="L220" s="163"/>
      <c r="M220" s="167"/>
      <c r="N220" s="168"/>
      <c r="O220" s="168"/>
      <c r="P220" s="168"/>
      <c r="Q220" s="168"/>
      <c r="R220" s="168"/>
      <c r="S220" s="168"/>
      <c r="T220" s="169"/>
      <c r="AT220" s="164" t="s">
        <v>153</v>
      </c>
      <c r="AU220" s="164" t="s">
        <v>91</v>
      </c>
      <c r="AV220" s="13" t="s">
        <v>89</v>
      </c>
      <c r="AW220" s="13" t="s">
        <v>36</v>
      </c>
      <c r="AX220" s="13" t="s">
        <v>81</v>
      </c>
      <c r="AY220" s="164" t="s">
        <v>140</v>
      </c>
    </row>
    <row r="221" spans="2:51" s="13" customFormat="1" ht="10.2">
      <c r="B221" s="163"/>
      <c r="D221" s="157" t="s">
        <v>153</v>
      </c>
      <c r="E221" s="164" t="s">
        <v>1</v>
      </c>
      <c r="F221" s="165" t="s">
        <v>534</v>
      </c>
      <c r="H221" s="164" t="s">
        <v>1</v>
      </c>
      <c r="I221" s="166"/>
      <c r="L221" s="163"/>
      <c r="M221" s="167"/>
      <c r="N221" s="168"/>
      <c r="O221" s="168"/>
      <c r="P221" s="168"/>
      <c r="Q221" s="168"/>
      <c r="R221" s="168"/>
      <c r="S221" s="168"/>
      <c r="T221" s="169"/>
      <c r="AT221" s="164" t="s">
        <v>153</v>
      </c>
      <c r="AU221" s="164" t="s">
        <v>91</v>
      </c>
      <c r="AV221" s="13" t="s">
        <v>89</v>
      </c>
      <c r="AW221" s="13" t="s">
        <v>36</v>
      </c>
      <c r="AX221" s="13" t="s">
        <v>81</v>
      </c>
      <c r="AY221" s="164" t="s">
        <v>140</v>
      </c>
    </row>
    <row r="222" spans="2:51" s="14" customFormat="1" ht="10.2">
      <c r="B222" s="170"/>
      <c r="D222" s="157" t="s">
        <v>153</v>
      </c>
      <c r="E222" s="171" t="s">
        <v>1</v>
      </c>
      <c r="F222" s="172" t="s">
        <v>535</v>
      </c>
      <c r="H222" s="173">
        <v>0.138</v>
      </c>
      <c r="I222" s="174"/>
      <c r="L222" s="170"/>
      <c r="M222" s="175"/>
      <c r="N222" s="176"/>
      <c r="O222" s="176"/>
      <c r="P222" s="176"/>
      <c r="Q222" s="176"/>
      <c r="R222" s="176"/>
      <c r="S222" s="176"/>
      <c r="T222" s="177"/>
      <c r="AT222" s="171" t="s">
        <v>153</v>
      </c>
      <c r="AU222" s="171" t="s">
        <v>91</v>
      </c>
      <c r="AV222" s="14" t="s">
        <v>91</v>
      </c>
      <c r="AW222" s="14" t="s">
        <v>36</v>
      </c>
      <c r="AX222" s="14" t="s">
        <v>81</v>
      </c>
      <c r="AY222" s="171" t="s">
        <v>140</v>
      </c>
    </row>
    <row r="223" spans="2:51" s="15" customFormat="1" ht="10.2">
      <c r="B223" s="178"/>
      <c r="D223" s="157" t="s">
        <v>153</v>
      </c>
      <c r="E223" s="179" t="s">
        <v>1</v>
      </c>
      <c r="F223" s="180" t="s">
        <v>156</v>
      </c>
      <c r="H223" s="181">
        <v>0.138</v>
      </c>
      <c r="I223" s="182"/>
      <c r="L223" s="178"/>
      <c r="M223" s="183"/>
      <c r="N223" s="184"/>
      <c r="O223" s="184"/>
      <c r="P223" s="184"/>
      <c r="Q223" s="184"/>
      <c r="R223" s="184"/>
      <c r="S223" s="184"/>
      <c r="T223" s="185"/>
      <c r="AT223" s="179" t="s">
        <v>153</v>
      </c>
      <c r="AU223" s="179" t="s">
        <v>91</v>
      </c>
      <c r="AV223" s="15" t="s">
        <v>147</v>
      </c>
      <c r="AW223" s="15" t="s">
        <v>36</v>
      </c>
      <c r="AX223" s="15" t="s">
        <v>89</v>
      </c>
      <c r="AY223" s="179" t="s">
        <v>140</v>
      </c>
    </row>
    <row r="224" spans="1:65" s="2" customFormat="1" ht="24.15" customHeight="1">
      <c r="A224" s="32"/>
      <c r="B224" s="143"/>
      <c r="C224" s="144" t="s">
        <v>248</v>
      </c>
      <c r="D224" s="144" t="s">
        <v>142</v>
      </c>
      <c r="E224" s="145" t="s">
        <v>289</v>
      </c>
      <c r="F224" s="146" t="s">
        <v>290</v>
      </c>
      <c r="G224" s="147" t="s">
        <v>291</v>
      </c>
      <c r="H224" s="148">
        <v>3.8</v>
      </c>
      <c r="I224" s="149"/>
      <c r="J224" s="150">
        <f>ROUND(I224*H224,2)</f>
        <v>0</v>
      </c>
      <c r="K224" s="146" t="s">
        <v>146</v>
      </c>
      <c r="L224" s="33"/>
      <c r="M224" s="151" t="s">
        <v>1</v>
      </c>
      <c r="N224" s="152" t="s">
        <v>46</v>
      </c>
      <c r="O224" s="58"/>
      <c r="P224" s="153">
        <f>O224*H224</f>
        <v>0</v>
      </c>
      <c r="Q224" s="153">
        <v>0.00029</v>
      </c>
      <c r="R224" s="153">
        <f>Q224*H224</f>
        <v>0.001102</v>
      </c>
      <c r="S224" s="153">
        <v>0</v>
      </c>
      <c r="T224" s="154">
        <f>S224*H224</f>
        <v>0</v>
      </c>
      <c r="U224" s="32"/>
      <c r="V224" s="32"/>
      <c r="W224" s="32"/>
      <c r="X224" s="32"/>
      <c r="Y224" s="32"/>
      <c r="Z224" s="32"/>
      <c r="AA224" s="32"/>
      <c r="AB224" s="32"/>
      <c r="AC224" s="32"/>
      <c r="AD224" s="32"/>
      <c r="AE224" s="32"/>
      <c r="AR224" s="155" t="s">
        <v>147</v>
      </c>
      <c r="AT224" s="155" t="s">
        <v>142</v>
      </c>
      <c r="AU224" s="155" t="s">
        <v>91</v>
      </c>
      <c r="AY224" s="17" t="s">
        <v>140</v>
      </c>
      <c r="BE224" s="156">
        <f>IF(N224="základní",J224,0)</f>
        <v>0</v>
      </c>
      <c r="BF224" s="156">
        <f>IF(N224="snížená",J224,0)</f>
        <v>0</v>
      </c>
      <c r="BG224" s="156">
        <f>IF(N224="zákl. přenesená",J224,0)</f>
        <v>0</v>
      </c>
      <c r="BH224" s="156">
        <f>IF(N224="sníž. přenesená",J224,0)</f>
        <v>0</v>
      </c>
      <c r="BI224" s="156">
        <f>IF(N224="nulová",J224,0)</f>
        <v>0</v>
      </c>
      <c r="BJ224" s="17" t="s">
        <v>89</v>
      </c>
      <c r="BK224" s="156">
        <f>ROUND(I224*H224,2)</f>
        <v>0</v>
      </c>
      <c r="BL224" s="17" t="s">
        <v>147</v>
      </c>
      <c r="BM224" s="155" t="s">
        <v>536</v>
      </c>
    </row>
    <row r="225" spans="1:47" s="2" customFormat="1" ht="28.8">
      <c r="A225" s="32"/>
      <c r="B225" s="33"/>
      <c r="C225" s="32"/>
      <c r="D225" s="157" t="s">
        <v>149</v>
      </c>
      <c r="E225" s="32"/>
      <c r="F225" s="158" t="s">
        <v>293</v>
      </c>
      <c r="G225" s="32"/>
      <c r="H225" s="32"/>
      <c r="I225" s="159"/>
      <c r="J225" s="32"/>
      <c r="K225" s="32"/>
      <c r="L225" s="33"/>
      <c r="M225" s="160"/>
      <c r="N225" s="161"/>
      <c r="O225" s="58"/>
      <c r="P225" s="58"/>
      <c r="Q225" s="58"/>
      <c r="R225" s="58"/>
      <c r="S225" s="58"/>
      <c r="T225" s="59"/>
      <c r="U225" s="32"/>
      <c r="V225" s="32"/>
      <c r="W225" s="32"/>
      <c r="X225" s="32"/>
      <c r="Y225" s="32"/>
      <c r="Z225" s="32"/>
      <c r="AA225" s="32"/>
      <c r="AB225" s="32"/>
      <c r="AC225" s="32"/>
      <c r="AD225" s="32"/>
      <c r="AE225" s="32"/>
      <c r="AT225" s="17" t="s">
        <v>149</v>
      </c>
      <c r="AU225" s="17" t="s">
        <v>91</v>
      </c>
    </row>
    <row r="226" spans="1:47" s="2" customFormat="1" ht="76.8">
      <c r="A226" s="32"/>
      <c r="B226" s="33"/>
      <c r="C226" s="32"/>
      <c r="D226" s="157" t="s">
        <v>151</v>
      </c>
      <c r="E226" s="32"/>
      <c r="F226" s="162" t="s">
        <v>294</v>
      </c>
      <c r="G226" s="32"/>
      <c r="H226" s="32"/>
      <c r="I226" s="159"/>
      <c r="J226" s="32"/>
      <c r="K226" s="32"/>
      <c r="L226" s="33"/>
      <c r="M226" s="160"/>
      <c r="N226" s="161"/>
      <c r="O226" s="58"/>
      <c r="P226" s="58"/>
      <c r="Q226" s="58"/>
      <c r="R226" s="58"/>
      <c r="S226" s="58"/>
      <c r="T226" s="59"/>
      <c r="U226" s="32"/>
      <c r="V226" s="32"/>
      <c r="W226" s="32"/>
      <c r="X226" s="32"/>
      <c r="Y226" s="32"/>
      <c r="Z226" s="32"/>
      <c r="AA226" s="32"/>
      <c r="AB226" s="32"/>
      <c r="AC226" s="32"/>
      <c r="AD226" s="32"/>
      <c r="AE226" s="32"/>
      <c r="AT226" s="17" t="s">
        <v>151</v>
      </c>
      <c r="AU226" s="17" t="s">
        <v>91</v>
      </c>
    </row>
    <row r="227" spans="2:51" s="13" customFormat="1" ht="10.2">
      <c r="B227" s="163"/>
      <c r="D227" s="157" t="s">
        <v>153</v>
      </c>
      <c r="E227" s="164" t="s">
        <v>1</v>
      </c>
      <c r="F227" s="165" t="s">
        <v>495</v>
      </c>
      <c r="H227" s="164" t="s">
        <v>1</v>
      </c>
      <c r="I227" s="166"/>
      <c r="L227" s="163"/>
      <c r="M227" s="167"/>
      <c r="N227" s="168"/>
      <c r="O227" s="168"/>
      <c r="P227" s="168"/>
      <c r="Q227" s="168"/>
      <c r="R227" s="168"/>
      <c r="S227" s="168"/>
      <c r="T227" s="169"/>
      <c r="AT227" s="164" t="s">
        <v>153</v>
      </c>
      <c r="AU227" s="164" t="s">
        <v>91</v>
      </c>
      <c r="AV227" s="13" t="s">
        <v>89</v>
      </c>
      <c r="AW227" s="13" t="s">
        <v>36</v>
      </c>
      <c r="AX227" s="13" t="s">
        <v>81</v>
      </c>
      <c r="AY227" s="164" t="s">
        <v>140</v>
      </c>
    </row>
    <row r="228" spans="2:51" s="13" customFormat="1" ht="10.2">
      <c r="B228" s="163"/>
      <c r="D228" s="157" t="s">
        <v>153</v>
      </c>
      <c r="E228" s="164" t="s">
        <v>1</v>
      </c>
      <c r="F228" s="165" t="s">
        <v>503</v>
      </c>
      <c r="H228" s="164" t="s">
        <v>1</v>
      </c>
      <c r="I228" s="166"/>
      <c r="L228" s="163"/>
      <c r="M228" s="167"/>
      <c r="N228" s="168"/>
      <c r="O228" s="168"/>
      <c r="P228" s="168"/>
      <c r="Q228" s="168"/>
      <c r="R228" s="168"/>
      <c r="S228" s="168"/>
      <c r="T228" s="169"/>
      <c r="AT228" s="164" t="s">
        <v>153</v>
      </c>
      <c r="AU228" s="164" t="s">
        <v>91</v>
      </c>
      <c r="AV228" s="13" t="s">
        <v>89</v>
      </c>
      <c r="AW228" s="13" t="s">
        <v>36</v>
      </c>
      <c r="AX228" s="13" t="s">
        <v>81</v>
      </c>
      <c r="AY228" s="164" t="s">
        <v>140</v>
      </c>
    </row>
    <row r="229" spans="2:51" s="13" customFormat="1" ht="10.2">
      <c r="B229" s="163"/>
      <c r="D229" s="157" t="s">
        <v>153</v>
      </c>
      <c r="E229" s="164" t="s">
        <v>1</v>
      </c>
      <c r="F229" s="165" t="s">
        <v>295</v>
      </c>
      <c r="H229" s="164" t="s">
        <v>1</v>
      </c>
      <c r="I229" s="166"/>
      <c r="L229" s="163"/>
      <c r="M229" s="167"/>
      <c r="N229" s="168"/>
      <c r="O229" s="168"/>
      <c r="P229" s="168"/>
      <c r="Q229" s="168"/>
      <c r="R229" s="168"/>
      <c r="S229" s="168"/>
      <c r="T229" s="169"/>
      <c r="AT229" s="164" t="s">
        <v>153</v>
      </c>
      <c r="AU229" s="164" t="s">
        <v>91</v>
      </c>
      <c r="AV229" s="13" t="s">
        <v>89</v>
      </c>
      <c r="AW229" s="13" t="s">
        <v>36</v>
      </c>
      <c r="AX229" s="13" t="s">
        <v>81</v>
      </c>
      <c r="AY229" s="164" t="s">
        <v>140</v>
      </c>
    </row>
    <row r="230" spans="2:51" s="13" customFormat="1" ht="10.2">
      <c r="B230" s="163"/>
      <c r="D230" s="157" t="s">
        <v>153</v>
      </c>
      <c r="E230" s="164" t="s">
        <v>1</v>
      </c>
      <c r="F230" s="165" t="s">
        <v>537</v>
      </c>
      <c r="H230" s="164" t="s">
        <v>1</v>
      </c>
      <c r="I230" s="166"/>
      <c r="L230" s="163"/>
      <c r="M230" s="167"/>
      <c r="N230" s="168"/>
      <c r="O230" s="168"/>
      <c r="P230" s="168"/>
      <c r="Q230" s="168"/>
      <c r="R230" s="168"/>
      <c r="S230" s="168"/>
      <c r="T230" s="169"/>
      <c r="AT230" s="164" t="s">
        <v>153</v>
      </c>
      <c r="AU230" s="164" t="s">
        <v>91</v>
      </c>
      <c r="AV230" s="13" t="s">
        <v>89</v>
      </c>
      <c r="AW230" s="13" t="s">
        <v>36</v>
      </c>
      <c r="AX230" s="13" t="s">
        <v>81</v>
      </c>
      <c r="AY230" s="164" t="s">
        <v>140</v>
      </c>
    </row>
    <row r="231" spans="2:51" s="14" customFormat="1" ht="10.2">
      <c r="B231" s="170"/>
      <c r="D231" s="157" t="s">
        <v>153</v>
      </c>
      <c r="E231" s="171" t="s">
        <v>1</v>
      </c>
      <c r="F231" s="172" t="s">
        <v>538</v>
      </c>
      <c r="H231" s="173">
        <v>1</v>
      </c>
      <c r="I231" s="174"/>
      <c r="L231" s="170"/>
      <c r="M231" s="175"/>
      <c r="N231" s="176"/>
      <c r="O231" s="176"/>
      <c r="P231" s="176"/>
      <c r="Q231" s="176"/>
      <c r="R231" s="176"/>
      <c r="S231" s="176"/>
      <c r="T231" s="177"/>
      <c r="AT231" s="171" t="s">
        <v>153</v>
      </c>
      <c r="AU231" s="171" t="s">
        <v>91</v>
      </c>
      <c r="AV231" s="14" t="s">
        <v>91</v>
      </c>
      <c r="AW231" s="14" t="s">
        <v>36</v>
      </c>
      <c r="AX231" s="14" t="s">
        <v>81</v>
      </c>
      <c r="AY231" s="171" t="s">
        <v>140</v>
      </c>
    </row>
    <row r="232" spans="2:51" s="13" customFormat="1" ht="10.2">
      <c r="B232" s="163"/>
      <c r="D232" s="157" t="s">
        <v>153</v>
      </c>
      <c r="E232" s="164" t="s">
        <v>1</v>
      </c>
      <c r="F232" s="165" t="s">
        <v>539</v>
      </c>
      <c r="H232" s="164" t="s">
        <v>1</v>
      </c>
      <c r="I232" s="166"/>
      <c r="L232" s="163"/>
      <c r="M232" s="167"/>
      <c r="N232" s="168"/>
      <c r="O232" s="168"/>
      <c r="P232" s="168"/>
      <c r="Q232" s="168"/>
      <c r="R232" s="168"/>
      <c r="S232" s="168"/>
      <c r="T232" s="169"/>
      <c r="AT232" s="164" t="s">
        <v>153</v>
      </c>
      <c r="AU232" s="164" t="s">
        <v>91</v>
      </c>
      <c r="AV232" s="13" t="s">
        <v>89</v>
      </c>
      <c r="AW232" s="13" t="s">
        <v>36</v>
      </c>
      <c r="AX232" s="13" t="s">
        <v>81</v>
      </c>
      <c r="AY232" s="164" t="s">
        <v>140</v>
      </c>
    </row>
    <row r="233" spans="2:51" s="14" customFormat="1" ht="10.2">
      <c r="B233" s="170"/>
      <c r="D233" s="157" t="s">
        <v>153</v>
      </c>
      <c r="E233" s="171" t="s">
        <v>1</v>
      </c>
      <c r="F233" s="172" t="s">
        <v>540</v>
      </c>
      <c r="H233" s="173">
        <v>2.8</v>
      </c>
      <c r="I233" s="174"/>
      <c r="L233" s="170"/>
      <c r="M233" s="175"/>
      <c r="N233" s="176"/>
      <c r="O233" s="176"/>
      <c r="P233" s="176"/>
      <c r="Q233" s="176"/>
      <c r="R233" s="176"/>
      <c r="S233" s="176"/>
      <c r="T233" s="177"/>
      <c r="AT233" s="171" t="s">
        <v>153</v>
      </c>
      <c r="AU233" s="171" t="s">
        <v>91</v>
      </c>
      <c r="AV233" s="14" t="s">
        <v>91</v>
      </c>
      <c r="AW233" s="14" t="s">
        <v>36</v>
      </c>
      <c r="AX233" s="14" t="s">
        <v>81</v>
      </c>
      <c r="AY233" s="171" t="s">
        <v>140</v>
      </c>
    </row>
    <row r="234" spans="2:51" s="15" customFormat="1" ht="10.2">
      <c r="B234" s="178"/>
      <c r="D234" s="157" t="s">
        <v>153</v>
      </c>
      <c r="E234" s="179" t="s">
        <v>1</v>
      </c>
      <c r="F234" s="180" t="s">
        <v>301</v>
      </c>
      <c r="H234" s="181">
        <v>3.8</v>
      </c>
      <c r="I234" s="182"/>
      <c r="L234" s="178"/>
      <c r="M234" s="183"/>
      <c r="N234" s="184"/>
      <c r="O234" s="184"/>
      <c r="P234" s="184"/>
      <c r="Q234" s="184"/>
      <c r="R234" s="184"/>
      <c r="S234" s="184"/>
      <c r="T234" s="185"/>
      <c r="AT234" s="179" t="s">
        <v>153</v>
      </c>
      <c r="AU234" s="179" t="s">
        <v>91</v>
      </c>
      <c r="AV234" s="15" t="s">
        <v>147</v>
      </c>
      <c r="AW234" s="15" t="s">
        <v>36</v>
      </c>
      <c r="AX234" s="15" t="s">
        <v>89</v>
      </c>
      <c r="AY234" s="179" t="s">
        <v>140</v>
      </c>
    </row>
    <row r="235" spans="1:65" s="2" customFormat="1" ht="24.15" customHeight="1">
      <c r="A235" s="32"/>
      <c r="B235" s="143"/>
      <c r="C235" s="186" t="s">
        <v>256</v>
      </c>
      <c r="D235" s="186" t="s">
        <v>303</v>
      </c>
      <c r="E235" s="187" t="s">
        <v>304</v>
      </c>
      <c r="F235" s="188" t="s">
        <v>305</v>
      </c>
      <c r="G235" s="189" t="s">
        <v>224</v>
      </c>
      <c r="H235" s="190">
        <v>0.002</v>
      </c>
      <c r="I235" s="191"/>
      <c r="J235" s="192">
        <f>ROUND(I235*H235,2)</f>
        <v>0</v>
      </c>
      <c r="K235" s="188" t="s">
        <v>146</v>
      </c>
      <c r="L235" s="193"/>
      <c r="M235" s="194" t="s">
        <v>1</v>
      </c>
      <c r="N235" s="195" t="s">
        <v>46</v>
      </c>
      <c r="O235" s="58"/>
      <c r="P235" s="153">
        <f>O235*H235</f>
        <v>0</v>
      </c>
      <c r="Q235" s="153">
        <v>1</v>
      </c>
      <c r="R235" s="153">
        <f>Q235*H235</f>
        <v>0.002</v>
      </c>
      <c r="S235" s="153">
        <v>0</v>
      </c>
      <c r="T235" s="154">
        <f>S235*H235</f>
        <v>0</v>
      </c>
      <c r="U235" s="32"/>
      <c r="V235" s="32"/>
      <c r="W235" s="32"/>
      <c r="X235" s="32"/>
      <c r="Y235" s="32"/>
      <c r="Z235" s="32"/>
      <c r="AA235" s="32"/>
      <c r="AB235" s="32"/>
      <c r="AC235" s="32"/>
      <c r="AD235" s="32"/>
      <c r="AE235" s="32"/>
      <c r="AR235" s="155" t="s">
        <v>207</v>
      </c>
      <c r="AT235" s="155" t="s">
        <v>303</v>
      </c>
      <c r="AU235" s="155" t="s">
        <v>91</v>
      </c>
      <c r="AY235" s="17" t="s">
        <v>140</v>
      </c>
      <c r="BE235" s="156">
        <f>IF(N235="základní",J235,0)</f>
        <v>0</v>
      </c>
      <c r="BF235" s="156">
        <f>IF(N235="snížená",J235,0)</f>
        <v>0</v>
      </c>
      <c r="BG235" s="156">
        <f>IF(N235="zákl. přenesená",J235,0)</f>
        <v>0</v>
      </c>
      <c r="BH235" s="156">
        <f>IF(N235="sníž. přenesená",J235,0)</f>
        <v>0</v>
      </c>
      <c r="BI235" s="156">
        <f>IF(N235="nulová",J235,0)</f>
        <v>0</v>
      </c>
      <c r="BJ235" s="17" t="s">
        <v>89</v>
      </c>
      <c r="BK235" s="156">
        <f>ROUND(I235*H235,2)</f>
        <v>0</v>
      </c>
      <c r="BL235" s="17" t="s">
        <v>147</v>
      </c>
      <c r="BM235" s="155" t="s">
        <v>541</v>
      </c>
    </row>
    <row r="236" spans="1:47" s="2" customFormat="1" ht="19.2">
      <c r="A236" s="32"/>
      <c r="B236" s="33"/>
      <c r="C236" s="32"/>
      <c r="D236" s="157" t="s">
        <v>149</v>
      </c>
      <c r="E236" s="32"/>
      <c r="F236" s="158" t="s">
        <v>305</v>
      </c>
      <c r="G236" s="32"/>
      <c r="H236" s="32"/>
      <c r="I236" s="159"/>
      <c r="J236" s="32"/>
      <c r="K236" s="32"/>
      <c r="L236" s="33"/>
      <c r="M236" s="160"/>
      <c r="N236" s="161"/>
      <c r="O236" s="58"/>
      <c r="P236" s="58"/>
      <c r="Q236" s="58"/>
      <c r="R236" s="58"/>
      <c r="S236" s="58"/>
      <c r="T236" s="59"/>
      <c r="U236" s="32"/>
      <c r="V236" s="32"/>
      <c r="W236" s="32"/>
      <c r="X236" s="32"/>
      <c r="Y236" s="32"/>
      <c r="Z236" s="32"/>
      <c r="AA236" s="32"/>
      <c r="AB236" s="32"/>
      <c r="AC236" s="32"/>
      <c r="AD236" s="32"/>
      <c r="AE236" s="32"/>
      <c r="AT236" s="17" t="s">
        <v>149</v>
      </c>
      <c r="AU236" s="17" t="s">
        <v>91</v>
      </c>
    </row>
    <row r="237" spans="2:51" s="13" customFormat="1" ht="10.2">
      <c r="B237" s="163"/>
      <c r="D237" s="157" t="s">
        <v>153</v>
      </c>
      <c r="E237" s="164" t="s">
        <v>1</v>
      </c>
      <c r="F237" s="165" t="s">
        <v>495</v>
      </c>
      <c r="H237" s="164" t="s">
        <v>1</v>
      </c>
      <c r="I237" s="166"/>
      <c r="L237" s="163"/>
      <c r="M237" s="167"/>
      <c r="N237" s="168"/>
      <c r="O237" s="168"/>
      <c r="P237" s="168"/>
      <c r="Q237" s="168"/>
      <c r="R237" s="168"/>
      <c r="S237" s="168"/>
      <c r="T237" s="169"/>
      <c r="AT237" s="164" t="s">
        <v>153</v>
      </c>
      <c r="AU237" s="164" t="s">
        <v>91</v>
      </c>
      <c r="AV237" s="13" t="s">
        <v>89</v>
      </c>
      <c r="AW237" s="13" t="s">
        <v>36</v>
      </c>
      <c r="AX237" s="13" t="s">
        <v>81</v>
      </c>
      <c r="AY237" s="164" t="s">
        <v>140</v>
      </c>
    </row>
    <row r="238" spans="2:51" s="13" customFormat="1" ht="10.2">
      <c r="B238" s="163"/>
      <c r="D238" s="157" t="s">
        <v>153</v>
      </c>
      <c r="E238" s="164" t="s">
        <v>1</v>
      </c>
      <c r="F238" s="165" t="s">
        <v>503</v>
      </c>
      <c r="H238" s="164" t="s">
        <v>1</v>
      </c>
      <c r="I238" s="166"/>
      <c r="L238" s="163"/>
      <c r="M238" s="167"/>
      <c r="N238" s="168"/>
      <c r="O238" s="168"/>
      <c r="P238" s="168"/>
      <c r="Q238" s="168"/>
      <c r="R238" s="168"/>
      <c r="S238" s="168"/>
      <c r="T238" s="169"/>
      <c r="AT238" s="164" t="s">
        <v>153</v>
      </c>
      <c r="AU238" s="164" t="s">
        <v>91</v>
      </c>
      <c r="AV238" s="13" t="s">
        <v>89</v>
      </c>
      <c r="AW238" s="13" t="s">
        <v>36</v>
      </c>
      <c r="AX238" s="13" t="s">
        <v>81</v>
      </c>
      <c r="AY238" s="164" t="s">
        <v>140</v>
      </c>
    </row>
    <row r="239" spans="2:51" s="13" customFormat="1" ht="10.2">
      <c r="B239" s="163"/>
      <c r="D239" s="157" t="s">
        <v>153</v>
      </c>
      <c r="E239" s="164" t="s">
        <v>1</v>
      </c>
      <c r="F239" s="165" t="s">
        <v>295</v>
      </c>
      <c r="H239" s="164" t="s">
        <v>1</v>
      </c>
      <c r="I239" s="166"/>
      <c r="L239" s="163"/>
      <c r="M239" s="167"/>
      <c r="N239" s="168"/>
      <c r="O239" s="168"/>
      <c r="P239" s="168"/>
      <c r="Q239" s="168"/>
      <c r="R239" s="168"/>
      <c r="S239" s="168"/>
      <c r="T239" s="169"/>
      <c r="AT239" s="164" t="s">
        <v>153</v>
      </c>
      <c r="AU239" s="164" t="s">
        <v>91</v>
      </c>
      <c r="AV239" s="13" t="s">
        <v>89</v>
      </c>
      <c r="AW239" s="13" t="s">
        <v>36</v>
      </c>
      <c r="AX239" s="13" t="s">
        <v>81</v>
      </c>
      <c r="AY239" s="164" t="s">
        <v>140</v>
      </c>
    </row>
    <row r="240" spans="2:51" s="13" customFormat="1" ht="10.2">
      <c r="B240" s="163"/>
      <c r="D240" s="157" t="s">
        <v>153</v>
      </c>
      <c r="E240" s="164" t="s">
        <v>1</v>
      </c>
      <c r="F240" s="165" t="s">
        <v>542</v>
      </c>
      <c r="H240" s="164" t="s">
        <v>1</v>
      </c>
      <c r="I240" s="166"/>
      <c r="L240" s="163"/>
      <c r="M240" s="167"/>
      <c r="N240" s="168"/>
      <c r="O240" s="168"/>
      <c r="P240" s="168"/>
      <c r="Q240" s="168"/>
      <c r="R240" s="168"/>
      <c r="S240" s="168"/>
      <c r="T240" s="169"/>
      <c r="AT240" s="164" t="s">
        <v>153</v>
      </c>
      <c r="AU240" s="164" t="s">
        <v>91</v>
      </c>
      <c r="AV240" s="13" t="s">
        <v>89</v>
      </c>
      <c r="AW240" s="13" t="s">
        <v>36</v>
      </c>
      <c r="AX240" s="13" t="s">
        <v>81</v>
      </c>
      <c r="AY240" s="164" t="s">
        <v>140</v>
      </c>
    </row>
    <row r="241" spans="2:51" s="14" customFormat="1" ht="10.2">
      <c r="B241" s="170"/>
      <c r="D241" s="157" t="s">
        <v>153</v>
      </c>
      <c r="E241" s="171" t="s">
        <v>1</v>
      </c>
      <c r="F241" s="172" t="s">
        <v>543</v>
      </c>
      <c r="H241" s="173">
        <v>0.001</v>
      </c>
      <c r="I241" s="174"/>
      <c r="L241" s="170"/>
      <c r="M241" s="175"/>
      <c r="N241" s="176"/>
      <c r="O241" s="176"/>
      <c r="P241" s="176"/>
      <c r="Q241" s="176"/>
      <c r="R241" s="176"/>
      <c r="S241" s="176"/>
      <c r="T241" s="177"/>
      <c r="AT241" s="171" t="s">
        <v>153</v>
      </c>
      <c r="AU241" s="171" t="s">
        <v>91</v>
      </c>
      <c r="AV241" s="14" t="s">
        <v>91</v>
      </c>
      <c r="AW241" s="14" t="s">
        <v>36</v>
      </c>
      <c r="AX241" s="14" t="s">
        <v>81</v>
      </c>
      <c r="AY241" s="171" t="s">
        <v>140</v>
      </c>
    </row>
    <row r="242" spans="2:51" s="13" customFormat="1" ht="10.2">
      <c r="B242" s="163"/>
      <c r="D242" s="157" t="s">
        <v>153</v>
      </c>
      <c r="E242" s="164" t="s">
        <v>1</v>
      </c>
      <c r="F242" s="165" t="s">
        <v>544</v>
      </c>
      <c r="H242" s="164" t="s">
        <v>1</v>
      </c>
      <c r="I242" s="166"/>
      <c r="L242" s="163"/>
      <c r="M242" s="167"/>
      <c r="N242" s="168"/>
      <c r="O242" s="168"/>
      <c r="P242" s="168"/>
      <c r="Q242" s="168"/>
      <c r="R242" s="168"/>
      <c r="S242" s="168"/>
      <c r="T242" s="169"/>
      <c r="AT242" s="164" t="s">
        <v>153</v>
      </c>
      <c r="AU242" s="164" t="s">
        <v>91</v>
      </c>
      <c r="AV242" s="13" t="s">
        <v>89</v>
      </c>
      <c r="AW242" s="13" t="s">
        <v>36</v>
      </c>
      <c r="AX242" s="13" t="s">
        <v>81</v>
      </c>
      <c r="AY242" s="164" t="s">
        <v>140</v>
      </c>
    </row>
    <row r="243" spans="2:51" s="14" customFormat="1" ht="10.2">
      <c r="B243" s="170"/>
      <c r="D243" s="157" t="s">
        <v>153</v>
      </c>
      <c r="E243" s="171" t="s">
        <v>1</v>
      </c>
      <c r="F243" s="172" t="s">
        <v>545</v>
      </c>
      <c r="H243" s="173">
        <v>0.001</v>
      </c>
      <c r="I243" s="174"/>
      <c r="L243" s="170"/>
      <c r="M243" s="175"/>
      <c r="N243" s="176"/>
      <c r="O243" s="176"/>
      <c r="P243" s="176"/>
      <c r="Q243" s="176"/>
      <c r="R243" s="176"/>
      <c r="S243" s="176"/>
      <c r="T243" s="177"/>
      <c r="AT243" s="171" t="s">
        <v>153</v>
      </c>
      <c r="AU243" s="171" t="s">
        <v>91</v>
      </c>
      <c r="AV243" s="14" t="s">
        <v>91</v>
      </c>
      <c r="AW243" s="14" t="s">
        <v>36</v>
      </c>
      <c r="AX243" s="14" t="s">
        <v>81</v>
      </c>
      <c r="AY243" s="171" t="s">
        <v>140</v>
      </c>
    </row>
    <row r="244" spans="2:51" s="15" customFormat="1" ht="10.2">
      <c r="B244" s="178"/>
      <c r="D244" s="157" t="s">
        <v>153</v>
      </c>
      <c r="E244" s="179" t="s">
        <v>1</v>
      </c>
      <c r="F244" s="180" t="s">
        <v>156</v>
      </c>
      <c r="H244" s="181">
        <v>0.002</v>
      </c>
      <c r="I244" s="182"/>
      <c r="L244" s="178"/>
      <c r="M244" s="183"/>
      <c r="N244" s="184"/>
      <c r="O244" s="184"/>
      <c r="P244" s="184"/>
      <c r="Q244" s="184"/>
      <c r="R244" s="184"/>
      <c r="S244" s="184"/>
      <c r="T244" s="185"/>
      <c r="AT244" s="179" t="s">
        <v>153</v>
      </c>
      <c r="AU244" s="179" t="s">
        <v>91</v>
      </c>
      <c r="AV244" s="15" t="s">
        <v>147</v>
      </c>
      <c r="AW244" s="15" t="s">
        <v>36</v>
      </c>
      <c r="AX244" s="15" t="s">
        <v>89</v>
      </c>
      <c r="AY244" s="179" t="s">
        <v>140</v>
      </c>
    </row>
    <row r="245" spans="2:63" s="12" customFormat="1" ht="22.8" customHeight="1">
      <c r="B245" s="130"/>
      <c r="D245" s="131" t="s">
        <v>80</v>
      </c>
      <c r="E245" s="141" t="s">
        <v>309</v>
      </c>
      <c r="F245" s="141" t="s">
        <v>310</v>
      </c>
      <c r="I245" s="133"/>
      <c r="J245" s="142">
        <f>BK245</f>
        <v>0</v>
      </c>
      <c r="L245" s="130"/>
      <c r="M245" s="135"/>
      <c r="N245" s="136"/>
      <c r="O245" s="136"/>
      <c r="P245" s="137">
        <f>SUM(P246:P261)</f>
        <v>0</v>
      </c>
      <c r="Q245" s="136"/>
      <c r="R245" s="137">
        <f>SUM(R246:R261)</f>
        <v>0</v>
      </c>
      <c r="S245" s="136"/>
      <c r="T245" s="138">
        <f>SUM(T246:T261)</f>
        <v>0</v>
      </c>
      <c r="AR245" s="131" t="s">
        <v>89</v>
      </c>
      <c r="AT245" s="139" t="s">
        <v>80</v>
      </c>
      <c r="AU245" s="139" t="s">
        <v>89</v>
      </c>
      <c r="AY245" s="131" t="s">
        <v>140</v>
      </c>
      <c r="BK245" s="140">
        <f>SUM(BK246:BK261)</f>
        <v>0</v>
      </c>
    </row>
    <row r="246" spans="1:65" s="2" customFormat="1" ht="24.15" customHeight="1">
      <c r="A246" s="32"/>
      <c r="B246" s="143"/>
      <c r="C246" s="144" t="s">
        <v>8</v>
      </c>
      <c r="D246" s="144" t="s">
        <v>142</v>
      </c>
      <c r="E246" s="145" t="s">
        <v>312</v>
      </c>
      <c r="F246" s="146" t="s">
        <v>313</v>
      </c>
      <c r="G246" s="147" t="s">
        <v>224</v>
      </c>
      <c r="H246" s="148">
        <v>0.304</v>
      </c>
      <c r="I246" s="149"/>
      <c r="J246" s="150">
        <f>ROUND(I246*H246,2)</f>
        <v>0</v>
      </c>
      <c r="K246" s="146" t="s">
        <v>159</v>
      </c>
      <c r="L246" s="33"/>
      <c r="M246" s="151" t="s">
        <v>1</v>
      </c>
      <c r="N246" s="152" t="s">
        <v>46</v>
      </c>
      <c r="O246" s="58"/>
      <c r="P246" s="153">
        <f>O246*H246</f>
        <v>0</v>
      </c>
      <c r="Q246" s="153">
        <v>0</v>
      </c>
      <c r="R246" s="153">
        <f>Q246*H246</f>
        <v>0</v>
      </c>
      <c r="S246" s="153">
        <v>0</v>
      </c>
      <c r="T246" s="154">
        <f>S246*H246</f>
        <v>0</v>
      </c>
      <c r="U246" s="32"/>
      <c r="V246" s="32"/>
      <c r="W246" s="32"/>
      <c r="X246" s="32"/>
      <c r="Y246" s="32"/>
      <c r="Z246" s="32"/>
      <c r="AA246" s="32"/>
      <c r="AB246" s="32"/>
      <c r="AC246" s="32"/>
      <c r="AD246" s="32"/>
      <c r="AE246" s="32"/>
      <c r="AR246" s="155" t="s">
        <v>147</v>
      </c>
      <c r="AT246" s="155" t="s">
        <v>142</v>
      </c>
      <c r="AU246" s="155" t="s">
        <v>91</v>
      </c>
      <c r="AY246" s="17" t="s">
        <v>140</v>
      </c>
      <c r="BE246" s="156">
        <f>IF(N246="základní",J246,0)</f>
        <v>0</v>
      </c>
      <c r="BF246" s="156">
        <f>IF(N246="snížená",J246,0)</f>
        <v>0</v>
      </c>
      <c r="BG246" s="156">
        <f>IF(N246="zákl. přenesená",J246,0)</f>
        <v>0</v>
      </c>
      <c r="BH246" s="156">
        <f>IF(N246="sníž. přenesená",J246,0)</f>
        <v>0</v>
      </c>
      <c r="BI246" s="156">
        <f>IF(N246="nulová",J246,0)</f>
        <v>0</v>
      </c>
      <c r="BJ246" s="17" t="s">
        <v>89</v>
      </c>
      <c r="BK246" s="156">
        <f>ROUND(I246*H246,2)</f>
        <v>0</v>
      </c>
      <c r="BL246" s="17" t="s">
        <v>147</v>
      </c>
      <c r="BM246" s="155" t="s">
        <v>546</v>
      </c>
    </row>
    <row r="247" spans="2:51" s="13" customFormat="1" ht="10.2">
      <c r="B247" s="163"/>
      <c r="D247" s="157" t="s">
        <v>153</v>
      </c>
      <c r="E247" s="164" t="s">
        <v>1</v>
      </c>
      <c r="F247" s="165" t="s">
        <v>495</v>
      </c>
      <c r="H247" s="164" t="s">
        <v>1</v>
      </c>
      <c r="I247" s="166"/>
      <c r="L247" s="163"/>
      <c r="M247" s="167"/>
      <c r="N247" s="168"/>
      <c r="O247" s="168"/>
      <c r="P247" s="168"/>
      <c r="Q247" s="168"/>
      <c r="R247" s="168"/>
      <c r="S247" s="168"/>
      <c r="T247" s="169"/>
      <c r="AT247" s="164" t="s">
        <v>153</v>
      </c>
      <c r="AU247" s="164" t="s">
        <v>91</v>
      </c>
      <c r="AV247" s="13" t="s">
        <v>89</v>
      </c>
      <c r="AW247" s="13" t="s">
        <v>36</v>
      </c>
      <c r="AX247" s="13" t="s">
        <v>81</v>
      </c>
      <c r="AY247" s="164" t="s">
        <v>140</v>
      </c>
    </row>
    <row r="248" spans="2:51" s="13" customFormat="1" ht="10.2">
      <c r="B248" s="163"/>
      <c r="D248" s="157" t="s">
        <v>153</v>
      </c>
      <c r="E248" s="164" t="s">
        <v>1</v>
      </c>
      <c r="F248" s="165" t="s">
        <v>534</v>
      </c>
      <c r="H248" s="164" t="s">
        <v>1</v>
      </c>
      <c r="I248" s="166"/>
      <c r="L248" s="163"/>
      <c r="M248" s="167"/>
      <c r="N248" s="168"/>
      <c r="O248" s="168"/>
      <c r="P248" s="168"/>
      <c r="Q248" s="168"/>
      <c r="R248" s="168"/>
      <c r="S248" s="168"/>
      <c r="T248" s="169"/>
      <c r="AT248" s="164" t="s">
        <v>153</v>
      </c>
      <c r="AU248" s="164" t="s">
        <v>91</v>
      </c>
      <c r="AV248" s="13" t="s">
        <v>89</v>
      </c>
      <c r="AW248" s="13" t="s">
        <v>36</v>
      </c>
      <c r="AX248" s="13" t="s">
        <v>81</v>
      </c>
      <c r="AY248" s="164" t="s">
        <v>140</v>
      </c>
    </row>
    <row r="249" spans="2:51" s="14" customFormat="1" ht="10.2">
      <c r="B249" s="170"/>
      <c r="D249" s="157" t="s">
        <v>153</v>
      </c>
      <c r="E249" s="171" t="s">
        <v>1</v>
      </c>
      <c r="F249" s="172" t="s">
        <v>547</v>
      </c>
      <c r="H249" s="173">
        <v>0.304</v>
      </c>
      <c r="I249" s="174"/>
      <c r="L249" s="170"/>
      <c r="M249" s="175"/>
      <c r="N249" s="176"/>
      <c r="O249" s="176"/>
      <c r="P249" s="176"/>
      <c r="Q249" s="176"/>
      <c r="R249" s="176"/>
      <c r="S249" s="176"/>
      <c r="T249" s="177"/>
      <c r="AT249" s="171" t="s">
        <v>153</v>
      </c>
      <c r="AU249" s="171" t="s">
        <v>91</v>
      </c>
      <c r="AV249" s="14" t="s">
        <v>91</v>
      </c>
      <c r="AW249" s="14" t="s">
        <v>36</v>
      </c>
      <c r="AX249" s="14" t="s">
        <v>81</v>
      </c>
      <c r="AY249" s="171" t="s">
        <v>140</v>
      </c>
    </row>
    <row r="250" spans="2:51" s="15" customFormat="1" ht="10.2">
      <c r="B250" s="178"/>
      <c r="D250" s="157" t="s">
        <v>153</v>
      </c>
      <c r="E250" s="179" t="s">
        <v>1</v>
      </c>
      <c r="F250" s="180" t="s">
        <v>156</v>
      </c>
      <c r="H250" s="181">
        <v>0.304</v>
      </c>
      <c r="I250" s="182"/>
      <c r="L250" s="178"/>
      <c r="M250" s="183"/>
      <c r="N250" s="184"/>
      <c r="O250" s="184"/>
      <c r="P250" s="184"/>
      <c r="Q250" s="184"/>
      <c r="R250" s="184"/>
      <c r="S250" s="184"/>
      <c r="T250" s="185"/>
      <c r="AT250" s="179" t="s">
        <v>153</v>
      </c>
      <c r="AU250" s="179" t="s">
        <v>91</v>
      </c>
      <c r="AV250" s="15" t="s">
        <v>147</v>
      </c>
      <c r="AW250" s="15" t="s">
        <v>36</v>
      </c>
      <c r="AX250" s="15" t="s">
        <v>89</v>
      </c>
      <c r="AY250" s="179" t="s">
        <v>140</v>
      </c>
    </row>
    <row r="251" spans="1:65" s="2" customFormat="1" ht="14.4" customHeight="1">
      <c r="A251" s="32"/>
      <c r="B251" s="143"/>
      <c r="C251" s="144" t="s">
        <v>271</v>
      </c>
      <c r="D251" s="144" t="s">
        <v>142</v>
      </c>
      <c r="E251" s="145" t="s">
        <v>316</v>
      </c>
      <c r="F251" s="146" t="s">
        <v>317</v>
      </c>
      <c r="G251" s="147" t="s">
        <v>224</v>
      </c>
      <c r="H251" s="148">
        <v>0.155</v>
      </c>
      <c r="I251" s="149"/>
      <c r="J251" s="150">
        <f>ROUND(I251*H251,2)</f>
        <v>0</v>
      </c>
      <c r="K251" s="146" t="s">
        <v>159</v>
      </c>
      <c r="L251" s="33"/>
      <c r="M251" s="151" t="s">
        <v>1</v>
      </c>
      <c r="N251" s="152" t="s">
        <v>46</v>
      </c>
      <c r="O251" s="58"/>
      <c r="P251" s="153">
        <f>O251*H251</f>
        <v>0</v>
      </c>
      <c r="Q251" s="153">
        <v>0</v>
      </c>
      <c r="R251" s="153">
        <f>Q251*H251</f>
        <v>0</v>
      </c>
      <c r="S251" s="153">
        <v>0</v>
      </c>
      <c r="T251" s="154">
        <f>S251*H251</f>
        <v>0</v>
      </c>
      <c r="U251" s="32"/>
      <c r="V251" s="32"/>
      <c r="W251" s="32"/>
      <c r="X251" s="32"/>
      <c r="Y251" s="32"/>
      <c r="Z251" s="32"/>
      <c r="AA251" s="32"/>
      <c r="AB251" s="32"/>
      <c r="AC251" s="32"/>
      <c r="AD251" s="32"/>
      <c r="AE251" s="32"/>
      <c r="AR251" s="155" t="s">
        <v>147</v>
      </c>
      <c r="AT251" s="155" t="s">
        <v>142</v>
      </c>
      <c r="AU251" s="155" t="s">
        <v>91</v>
      </c>
      <c r="AY251" s="17" t="s">
        <v>140</v>
      </c>
      <c r="BE251" s="156">
        <f>IF(N251="základní",J251,0)</f>
        <v>0</v>
      </c>
      <c r="BF251" s="156">
        <f>IF(N251="snížená",J251,0)</f>
        <v>0</v>
      </c>
      <c r="BG251" s="156">
        <f>IF(N251="zákl. přenesená",J251,0)</f>
        <v>0</v>
      </c>
      <c r="BH251" s="156">
        <f>IF(N251="sníž. přenesená",J251,0)</f>
        <v>0</v>
      </c>
      <c r="BI251" s="156">
        <f>IF(N251="nulová",J251,0)</f>
        <v>0</v>
      </c>
      <c r="BJ251" s="17" t="s">
        <v>89</v>
      </c>
      <c r="BK251" s="156">
        <f>ROUND(I251*H251,2)</f>
        <v>0</v>
      </c>
      <c r="BL251" s="17" t="s">
        <v>147</v>
      </c>
      <c r="BM251" s="155" t="s">
        <v>548</v>
      </c>
    </row>
    <row r="252" spans="1:47" s="2" customFormat="1" ht="19.2">
      <c r="A252" s="32"/>
      <c r="B252" s="33"/>
      <c r="C252" s="32"/>
      <c r="D252" s="157" t="s">
        <v>319</v>
      </c>
      <c r="E252" s="32"/>
      <c r="F252" s="162" t="s">
        <v>320</v>
      </c>
      <c r="G252" s="32"/>
      <c r="H252" s="32"/>
      <c r="I252" s="159"/>
      <c r="J252" s="32"/>
      <c r="K252" s="32"/>
      <c r="L252" s="33"/>
      <c r="M252" s="160"/>
      <c r="N252" s="161"/>
      <c r="O252" s="58"/>
      <c r="P252" s="58"/>
      <c r="Q252" s="58"/>
      <c r="R252" s="58"/>
      <c r="S252" s="58"/>
      <c r="T252" s="59"/>
      <c r="U252" s="32"/>
      <c r="V252" s="32"/>
      <c r="W252" s="32"/>
      <c r="X252" s="32"/>
      <c r="Y252" s="32"/>
      <c r="Z252" s="32"/>
      <c r="AA252" s="32"/>
      <c r="AB252" s="32"/>
      <c r="AC252" s="32"/>
      <c r="AD252" s="32"/>
      <c r="AE252" s="32"/>
      <c r="AT252" s="17" t="s">
        <v>319</v>
      </c>
      <c r="AU252" s="17" t="s">
        <v>91</v>
      </c>
    </row>
    <row r="253" spans="2:51" s="13" customFormat="1" ht="10.2">
      <c r="B253" s="163"/>
      <c r="D253" s="157" t="s">
        <v>153</v>
      </c>
      <c r="E253" s="164" t="s">
        <v>1</v>
      </c>
      <c r="F253" s="165" t="s">
        <v>495</v>
      </c>
      <c r="H253" s="164" t="s">
        <v>1</v>
      </c>
      <c r="I253" s="166"/>
      <c r="L253" s="163"/>
      <c r="M253" s="167"/>
      <c r="N253" s="168"/>
      <c r="O253" s="168"/>
      <c r="P253" s="168"/>
      <c r="Q253" s="168"/>
      <c r="R253" s="168"/>
      <c r="S253" s="168"/>
      <c r="T253" s="169"/>
      <c r="AT253" s="164" t="s">
        <v>153</v>
      </c>
      <c r="AU253" s="164" t="s">
        <v>91</v>
      </c>
      <c r="AV253" s="13" t="s">
        <v>89</v>
      </c>
      <c r="AW253" s="13" t="s">
        <v>36</v>
      </c>
      <c r="AX253" s="13" t="s">
        <v>81</v>
      </c>
      <c r="AY253" s="164" t="s">
        <v>140</v>
      </c>
    </row>
    <row r="254" spans="2:51" s="14" customFormat="1" ht="10.2">
      <c r="B254" s="170"/>
      <c r="D254" s="157" t="s">
        <v>153</v>
      </c>
      <c r="E254" s="171" t="s">
        <v>1</v>
      </c>
      <c r="F254" s="172" t="s">
        <v>549</v>
      </c>
      <c r="H254" s="173">
        <v>0.155</v>
      </c>
      <c r="I254" s="174"/>
      <c r="L254" s="170"/>
      <c r="M254" s="175"/>
      <c r="N254" s="176"/>
      <c r="O254" s="176"/>
      <c r="P254" s="176"/>
      <c r="Q254" s="176"/>
      <c r="R254" s="176"/>
      <c r="S254" s="176"/>
      <c r="T254" s="177"/>
      <c r="AT254" s="171" t="s">
        <v>153</v>
      </c>
      <c r="AU254" s="171" t="s">
        <v>91</v>
      </c>
      <c r="AV254" s="14" t="s">
        <v>91</v>
      </c>
      <c r="AW254" s="14" t="s">
        <v>36</v>
      </c>
      <c r="AX254" s="14" t="s">
        <v>81</v>
      </c>
      <c r="AY254" s="171" t="s">
        <v>140</v>
      </c>
    </row>
    <row r="255" spans="2:51" s="15" customFormat="1" ht="10.2">
      <c r="B255" s="178"/>
      <c r="D255" s="157" t="s">
        <v>153</v>
      </c>
      <c r="E255" s="179" t="s">
        <v>1</v>
      </c>
      <c r="F255" s="180" t="s">
        <v>156</v>
      </c>
      <c r="H255" s="181">
        <v>0.155</v>
      </c>
      <c r="I255" s="182"/>
      <c r="L255" s="178"/>
      <c r="M255" s="183"/>
      <c r="N255" s="184"/>
      <c r="O255" s="184"/>
      <c r="P255" s="184"/>
      <c r="Q255" s="184"/>
      <c r="R255" s="184"/>
      <c r="S255" s="184"/>
      <c r="T255" s="185"/>
      <c r="AT255" s="179" t="s">
        <v>153</v>
      </c>
      <c r="AU255" s="179" t="s">
        <v>91</v>
      </c>
      <c r="AV255" s="15" t="s">
        <v>147</v>
      </c>
      <c r="AW255" s="15" t="s">
        <v>36</v>
      </c>
      <c r="AX255" s="15" t="s">
        <v>89</v>
      </c>
      <c r="AY255" s="179" t="s">
        <v>140</v>
      </c>
    </row>
    <row r="256" spans="1:65" s="2" customFormat="1" ht="14.4" customHeight="1">
      <c r="A256" s="32"/>
      <c r="B256" s="143"/>
      <c r="C256" s="144" t="s">
        <v>280</v>
      </c>
      <c r="D256" s="144" t="s">
        <v>142</v>
      </c>
      <c r="E256" s="145" t="s">
        <v>323</v>
      </c>
      <c r="F256" s="146" t="s">
        <v>324</v>
      </c>
      <c r="G256" s="147" t="s">
        <v>325</v>
      </c>
      <c r="H256" s="148">
        <v>-155.335</v>
      </c>
      <c r="I256" s="149"/>
      <c r="J256" s="150">
        <f>ROUND(I256*H256,2)</f>
        <v>0</v>
      </c>
      <c r="K256" s="146" t="s">
        <v>159</v>
      </c>
      <c r="L256" s="33"/>
      <c r="M256" s="151" t="s">
        <v>1</v>
      </c>
      <c r="N256" s="152" t="s">
        <v>46</v>
      </c>
      <c r="O256" s="58"/>
      <c r="P256" s="153">
        <f>O256*H256</f>
        <v>0</v>
      </c>
      <c r="Q256" s="153">
        <v>0</v>
      </c>
      <c r="R256" s="153">
        <f>Q256*H256</f>
        <v>0</v>
      </c>
      <c r="S256" s="153">
        <v>0</v>
      </c>
      <c r="T256" s="154">
        <f>S256*H256</f>
        <v>0</v>
      </c>
      <c r="U256" s="32"/>
      <c r="V256" s="32"/>
      <c r="W256" s="32"/>
      <c r="X256" s="32"/>
      <c r="Y256" s="32"/>
      <c r="Z256" s="32"/>
      <c r="AA256" s="32"/>
      <c r="AB256" s="32"/>
      <c r="AC256" s="32"/>
      <c r="AD256" s="32"/>
      <c r="AE256" s="32"/>
      <c r="AR256" s="155" t="s">
        <v>147</v>
      </c>
      <c r="AT256" s="155" t="s">
        <v>142</v>
      </c>
      <c r="AU256" s="155" t="s">
        <v>91</v>
      </c>
      <c r="AY256" s="17" t="s">
        <v>140</v>
      </c>
      <c r="BE256" s="156">
        <f>IF(N256="základní",J256,0)</f>
        <v>0</v>
      </c>
      <c r="BF256" s="156">
        <f>IF(N256="snížená",J256,0)</f>
        <v>0</v>
      </c>
      <c r="BG256" s="156">
        <f>IF(N256="zákl. přenesená",J256,0)</f>
        <v>0</v>
      </c>
      <c r="BH256" s="156">
        <f>IF(N256="sníž. přenesená",J256,0)</f>
        <v>0</v>
      </c>
      <c r="BI256" s="156">
        <f>IF(N256="nulová",J256,0)</f>
        <v>0</v>
      </c>
      <c r="BJ256" s="17" t="s">
        <v>89</v>
      </c>
      <c r="BK256" s="156">
        <f>ROUND(I256*H256,2)</f>
        <v>0</v>
      </c>
      <c r="BL256" s="17" t="s">
        <v>147</v>
      </c>
      <c r="BM256" s="155" t="s">
        <v>550</v>
      </c>
    </row>
    <row r="257" spans="1:47" s="2" customFormat="1" ht="19.2">
      <c r="A257" s="32"/>
      <c r="B257" s="33"/>
      <c r="C257" s="32"/>
      <c r="D257" s="157" t="s">
        <v>319</v>
      </c>
      <c r="E257" s="32"/>
      <c r="F257" s="162" t="s">
        <v>320</v>
      </c>
      <c r="G257" s="32"/>
      <c r="H257" s="32"/>
      <c r="I257" s="159"/>
      <c r="J257" s="32"/>
      <c r="K257" s="32"/>
      <c r="L257" s="33"/>
      <c r="M257" s="160"/>
      <c r="N257" s="161"/>
      <c r="O257" s="58"/>
      <c r="P257" s="58"/>
      <c r="Q257" s="58"/>
      <c r="R257" s="58"/>
      <c r="S257" s="58"/>
      <c r="T257" s="59"/>
      <c r="U257" s="32"/>
      <c r="V257" s="32"/>
      <c r="W257" s="32"/>
      <c r="X257" s="32"/>
      <c r="Y257" s="32"/>
      <c r="Z257" s="32"/>
      <c r="AA257" s="32"/>
      <c r="AB257" s="32"/>
      <c r="AC257" s="32"/>
      <c r="AD257" s="32"/>
      <c r="AE257" s="32"/>
      <c r="AT257" s="17" t="s">
        <v>319</v>
      </c>
      <c r="AU257" s="17" t="s">
        <v>91</v>
      </c>
    </row>
    <row r="258" spans="2:51" s="13" customFormat="1" ht="10.2">
      <c r="B258" s="163"/>
      <c r="D258" s="157" t="s">
        <v>153</v>
      </c>
      <c r="E258" s="164" t="s">
        <v>1</v>
      </c>
      <c r="F258" s="165" t="s">
        <v>495</v>
      </c>
      <c r="H258" s="164" t="s">
        <v>1</v>
      </c>
      <c r="I258" s="166"/>
      <c r="L258" s="163"/>
      <c r="M258" s="167"/>
      <c r="N258" s="168"/>
      <c r="O258" s="168"/>
      <c r="P258" s="168"/>
      <c r="Q258" s="168"/>
      <c r="R258" s="168"/>
      <c r="S258" s="168"/>
      <c r="T258" s="169"/>
      <c r="AT258" s="164" t="s">
        <v>153</v>
      </c>
      <c r="AU258" s="164" t="s">
        <v>91</v>
      </c>
      <c r="AV258" s="13" t="s">
        <v>89</v>
      </c>
      <c r="AW258" s="13" t="s">
        <v>36</v>
      </c>
      <c r="AX258" s="13" t="s">
        <v>81</v>
      </c>
      <c r="AY258" s="164" t="s">
        <v>140</v>
      </c>
    </row>
    <row r="259" spans="2:51" s="13" customFormat="1" ht="10.2">
      <c r="B259" s="163"/>
      <c r="D259" s="157" t="s">
        <v>153</v>
      </c>
      <c r="E259" s="164" t="s">
        <v>1</v>
      </c>
      <c r="F259" s="165" t="s">
        <v>491</v>
      </c>
      <c r="H259" s="164" t="s">
        <v>1</v>
      </c>
      <c r="I259" s="166"/>
      <c r="L259" s="163"/>
      <c r="M259" s="167"/>
      <c r="N259" s="168"/>
      <c r="O259" s="168"/>
      <c r="P259" s="168"/>
      <c r="Q259" s="168"/>
      <c r="R259" s="168"/>
      <c r="S259" s="168"/>
      <c r="T259" s="169"/>
      <c r="AT259" s="164" t="s">
        <v>153</v>
      </c>
      <c r="AU259" s="164" t="s">
        <v>91</v>
      </c>
      <c r="AV259" s="13" t="s">
        <v>89</v>
      </c>
      <c r="AW259" s="13" t="s">
        <v>36</v>
      </c>
      <c r="AX259" s="13" t="s">
        <v>81</v>
      </c>
      <c r="AY259" s="164" t="s">
        <v>140</v>
      </c>
    </row>
    <row r="260" spans="2:51" s="14" customFormat="1" ht="10.2">
      <c r="B260" s="170"/>
      <c r="D260" s="157" t="s">
        <v>153</v>
      </c>
      <c r="E260" s="171" t="s">
        <v>1</v>
      </c>
      <c r="F260" s="172" t="s">
        <v>551</v>
      </c>
      <c r="H260" s="173">
        <v>-155.335</v>
      </c>
      <c r="I260" s="174"/>
      <c r="L260" s="170"/>
      <c r="M260" s="175"/>
      <c r="N260" s="176"/>
      <c r="O260" s="176"/>
      <c r="P260" s="176"/>
      <c r="Q260" s="176"/>
      <c r="R260" s="176"/>
      <c r="S260" s="176"/>
      <c r="T260" s="177"/>
      <c r="AT260" s="171" t="s">
        <v>153</v>
      </c>
      <c r="AU260" s="171" t="s">
        <v>91</v>
      </c>
      <c r="AV260" s="14" t="s">
        <v>91</v>
      </c>
      <c r="AW260" s="14" t="s">
        <v>36</v>
      </c>
      <c r="AX260" s="14" t="s">
        <v>81</v>
      </c>
      <c r="AY260" s="171" t="s">
        <v>140</v>
      </c>
    </row>
    <row r="261" spans="2:51" s="15" customFormat="1" ht="10.2">
      <c r="B261" s="178"/>
      <c r="D261" s="157" t="s">
        <v>153</v>
      </c>
      <c r="E261" s="179" t="s">
        <v>1</v>
      </c>
      <c r="F261" s="180" t="s">
        <v>156</v>
      </c>
      <c r="H261" s="181">
        <v>-155.335</v>
      </c>
      <c r="I261" s="182"/>
      <c r="L261" s="178"/>
      <c r="M261" s="183"/>
      <c r="N261" s="184"/>
      <c r="O261" s="184"/>
      <c r="P261" s="184"/>
      <c r="Q261" s="184"/>
      <c r="R261" s="184"/>
      <c r="S261" s="184"/>
      <c r="T261" s="185"/>
      <c r="AT261" s="179" t="s">
        <v>153</v>
      </c>
      <c r="AU261" s="179" t="s">
        <v>91</v>
      </c>
      <c r="AV261" s="15" t="s">
        <v>147</v>
      </c>
      <c r="AW261" s="15" t="s">
        <v>36</v>
      </c>
      <c r="AX261" s="15" t="s">
        <v>89</v>
      </c>
      <c r="AY261" s="179" t="s">
        <v>140</v>
      </c>
    </row>
    <row r="262" spans="2:63" s="12" customFormat="1" ht="22.8" customHeight="1">
      <c r="B262" s="130"/>
      <c r="D262" s="131" t="s">
        <v>80</v>
      </c>
      <c r="E262" s="141" t="s">
        <v>330</v>
      </c>
      <c r="F262" s="141" t="s">
        <v>331</v>
      </c>
      <c r="I262" s="133"/>
      <c r="J262" s="142">
        <f>BK262</f>
        <v>0</v>
      </c>
      <c r="L262" s="130"/>
      <c r="M262" s="135"/>
      <c r="N262" s="136"/>
      <c r="O262" s="136"/>
      <c r="P262" s="137">
        <f>SUM(P263:P265)</f>
        <v>0</v>
      </c>
      <c r="Q262" s="136"/>
      <c r="R262" s="137">
        <f>SUM(R263:R265)</f>
        <v>0</v>
      </c>
      <c r="S262" s="136"/>
      <c r="T262" s="138">
        <f>SUM(T263:T265)</f>
        <v>0</v>
      </c>
      <c r="AR262" s="131" t="s">
        <v>89</v>
      </c>
      <c r="AT262" s="139" t="s">
        <v>80</v>
      </c>
      <c r="AU262" s="139" t="s">
        <v>89</v>
      </c>
      <c r="AY262" s="131" t="s">
        <v>140</v>
      </c>
      <c r="BK262" s="140">
        <f>SUM(BK263:BK265)</f>
        <v>0</v>
      </c>
    </row>
    <row r="263" spans="1:65" s="2" customFormat="1" ht="14.4" customHeight="1">
      <c r="A263" s="32"/>
      <c r="B263" s="143"/>
      <c r="C263" s="144" t="s">
        <v>288</v>
      </c>
      <c r="D263" s="144" t="s">
        <v>142</v>
      </c>
      <c r="E263" s="145" t="s">
        <v>333</v>
      </c>
      <c r="F263" s="146" t="s">
        <v>334</v>
      </c>
      <c r="G263" s="147" t="s">
        <v>224</v>
      </c>
      <c r="H263" s="148">
        <v>10.892</v>
      </c>
      <c r="I263" s="149"/>
      <c r="J263" s="150">
        <f>ROUND(I263*H263,2)</f>
        <v>0</v>
      </c>
      <c r="K263" s="146" t="s">
        <v>146</v>
      </c>
      <c r="L263" s="33"/>
      <c r="M263" s="151" t="s">
        <v>1</v>
      </c>
      <c r="N263" s="152" t="s">
        <v>46</v>
      </c>
      <c r="O263" s="58"/>
      <c r="P263" s="153">
        <f>O263*H263</f>
        <v>0</v>
      </c>
      <c r="Q263" s="153">
        <v>0</v>
      </c>
      <c r="R263" s="153">
        <f>Q263*H263</f>
        <v>0</v>
      </c>
      <c r="S263" s="153">
        <v>0</v>
      </c>
      <c r="T263" s="154">
        <f>S263*H263</f>
        <v>0</v>
      </c>
      <c r="U263" s="32"/>
      <c r="V263" s="32"/>
      <c r="W263" s="32"/>
      <c r="X263" s="32"/>
      <c r="Y263" s="32"/>
      <c r="Z263" s="32"/>
      <c r="AA263" s="32"/>
      <c r="AB263" s="32"/>
      <c r="AC263" s="32"/>
      <c r="AD263" s="32"/>
      <c r="AE263" s="32"/>
      <c r="AR263" s="155" t="s">
        <v>147</v>
      </c>
      <c r="AT263" s="155" t="s">
        <v>142</v>
      </c>
      <c r="AU263" s="155" t="s">
        <v>91</v>
      </c>
      <c r="AY263" s="17" t="s">
        <v>140</v>
      </c>
      <c r="BE263" s="156">
        <f>IF(N263="základní",J263,0)</f>
        <v>0</v>
      </c>
      <c r="BF263" s="156">
        <f>IF(N263="snížená",J263,0)</f>
        <v>0</v>
      </c>
      <c r="BG263" s="156">
        <f>IF(N263="zákl. přenesená",J263,0)</f>
        <v>0</v>
      </c>
      <c r="BH263" s="156">
        <f>IF(N263="sníž. přenesená",J263,0)</f>
        <v>0</v>
      </c>
      <c r="BI263" s="156">
        <f>IF(N263="nulová",J263,0)</f>
        <v>0</v>
      </c>
      <c r="BJ263" s="17" t="s">
        <v>89</v>
      </c>
      <c r="BK263" s="156">
        <f>ROUND(I263*H263,2)</f>
        <v>0</v>
      </c>
      <c r="BL263" s="17" t="s">
        <v>147</v>
      </c>
      <c r="BM263" s="155" t="s">
        <v>552</v>
      </c>
    </row>
    <row r="264" spans="1:47" s="2" customFormat="1" ht="10.2">
      <c r="A264" s="32"/>
      <c r="B264" s="33"/>
      <c r="C264" s="32"/>
      <c r="D264" s="157" t="s">
        <v>149</v>
      </c>
      <c r="E264" s="32"/>
      <c r="F264" s="158" t="s">
        <v>336</v>
      </c>
      <c r="G264" s="32"/>
      <c r="H264" s="32"/>
      <c r="I264" s="159"/>
      <c r="J264" s="32"/>
      <c r="K264" s="32"/>
      <c r="L264" s="33"/>
      <c r="M264" s="160"/>
      <c r="N264" s="161"/>
      <c r="O264" s="58"/>
      <c r="P264" s="58"/>
      <c r="Q264" s="58"/>
      <c r="R264" s="58"/>
      <c r="S264" s="58"/>
      <c r="T264" s="59"/>
      <c r="U264" s="32"/>
      <c r="V264" s="32"/>
      <c r="W264" s="32"/>
      <c r="X264" s="32"/>
      <c r="Y264" s="32"/>
      <c r="Z264" s="32"/>
      <c r="AA264" s="32"/>
      <c r="AB264" s="32"/>
      <c r="AC264" s="32"/>
      <c r="AD264" s="32"/>
      <c r="AE264" s="32"/>
      <c r="AT264" s="17" t="s">
        <v>149</v>
      </c>
      <c r="AU264" s="17" t="s">
        <v>91</v>
      </c>
    </row>
    <row r="265" spans="1:47" s="2" customFormat="1" ht="28.8">
      <c r="A265" s="32"/>
      <c r="B265" s="33"/>
      <c r="C265" s="32"/>
      <c r="D265" s="157" t="s">
        <v>151</v>
      </c>
      <c r="E265" s="32"/>
      <c r="F265" s="162" t="s">
        <v>337</v>
      </c>
      <c r="G265" s="32"/>
      <c r="H265" s="32"/>
      <c r="I265" s="159"/>
      <c r="J265" s="32"/>
      <c r="K265" s="32"/>
      <c r="L265" s="33"/>
      <c r="M265" s="160"/>
      <c r="N265" s="161"/>
      <c r="O265" s="58"/>
      <c r="P265" s="58"/>
      <c r="Q265" s="58"/>
      <c r="R265" s="58"/>
      <c r="S265" s="58"/>
      <c r="T265" s="59"/>
      <c r="U265" s="32"/>
      <c r="V265" s="32"/>
      <c r="W265" s="32"/>
      <c r="X265" s="32"/>
      <c r="Y265" s="32"/>
      <c r="Z265" s="32"/>
      <c r="AA265" s="32"/>
      <c r="AB265" s="32"/>
      <c r="AC265" s="32"/>
      <c r="AD265" s="32"/>
      <c r="AE265" s="32"/>
      <c r="AT265" s="17" t="s">
        <v>151</v>
      </c>
      <c r="AU265" s="17" t="s">
        <v>91</v>
      </c>
    </row>
    <row r="266" spans="2:63" s="12" customFormat="1" ht="25.95" customHeight="1">
      <c r="B266" s="130"/>
      <c r="D266" s="131" t="s">
        <v>80</v>
      </c>
      <c r="E266" s="132" t="s">
        <v>303</v>
      </c>
      <c r="F266" s="132" t="s">
        <v>553</v>
      </c>
      <c r="I266" s="133"/>
      <c r="J266" s="134">
        <f>BK266</f>
        <v>0</v>
      </c>
      <c r="L266" s="130"/>
      <c r="M266" s="135"/>
      <c r="N266" s="136"/>
      <c r="O266" s="136"/>
      <c r="P266" s="137">
        <f>P267</f>
        <v>0</v>
      </c>
      <c r="Q266" s="136"/>
      <c r="R266" s="137">
        <f>R267</f>
        <v>0.0009000000000000001</v>
      </c>
      <c r="S266" s="136"/>
      <c r="T266" s="138">
        <f>T267</f>
        <v>0</v>
      </c>
      <c r="AR266" s="131" t="s">
        <v>164</v>
      </c>
      <c r="AT266" s="139" t="s">
        <v>80</v>
      </c>
      <c r="AU266" s="139" t="s">
        <v>81</v>
      </c>
      <c r="AY266" s="131" t="s">
        <v>140</v>
      </c>
      <c r="BK266" s="140">
        <f>BK267</f>
        <v>0</v>
      </c>
    </row>
    <row r="267" spans="2:63" s="12" customFormat="1" ht="22.8" customHeight="1">
      <c r="B267" s="130"/>
      <c r="D267" s="131" t="s">
        <v>80</v>
      </c>
      <c r="E267" s="141" t="s">
        <v>554</v>
      </c>
      <c r="F267" s="141" t="s">
        <v>555</v>
      </c>
      <c r="I267" s="133"/>
      <c r="J267" s="142">
        <f>BK267</f>
        <v>0</v>
      </c>
      <c r="L267" s="130"/>
      <c r="M267" s="135"/>
      <c r="N267" s="136"/>
      <c r="O267" s="136"/>
      <c r="P267" s="137">
        <f>SUM(P268:P274)</f>
        <v>0</v>
      </c>
      <c r="Q267" s="136"/>
      <c r="R267" s="137">
        <f>SUM(R268:R274)</f>
        <v>0.0009000000000000001</v>
      </c>
      <c r="S267" s="136"/>
      <c r="T267" s="138">
        <f>SUM(T268:T274)</f>
        <v>0</v>
      </c>
      <c r="AR267" s="131" t="s">
        <v>164</v>
      </c>
      <c r="AT267" s="139" t="s">
        <v>80</v>
      </c>
      <c r="AU267" s="139" t="s">
        <v>89</v>
      </c>
      <c r="AY267" s="131" t="s">
        <v>140</v>
      </c>
      <c r="BK267" s="140">
        <f>SUM(BK268:BK274)</f>
        <v>0</v>
      </c>
    </row>
    <row r="268" spans="1:65" s="2" customFormat="1" ht="14.4" customHeight="1">
      <c r="A268" s="32"/>
      <c r="B268" s="143"/>
      <c r="C268" s="144" t="s">
        <v>302</v>
      </c>
      <c r="D268" s="144" t="s">
        <v>142</v>
      </c>
      <c r="E268" s="145" t="s">
        <v>556</v>
      </c>
      <c r="F268" s="146" t="s">
        <v>557</v>
      </c>
      <c r="G268" s="147" t="s">
        <v>441</v>
      </c>
      <c r="H268" s="148">
        <v>5</v>
      </c>
      <c r="I268" s="149"/>
      <c r="J268" s="150">
        <f>ROUND(I268*H268,2)</f>
        <v>0</v>
      </c>
      <c r="K268" s="146" t="s">
        <v>1</v>
      </c>
      <c r="L268" s="33"/>
      <c r="M268" s="151" t="s">
        <v>1</v>
      </c>
      <c r="N268" s="152" t="s">
        <v>46</v>
      </c>
      <c r="O268" s="58"/>
      <c r="P268" s="153">
        <f>O268*H268</f>
        <v>0</v>
      </c>
      <c r="Q268" s="153">
        <v>0.00018</v>
      </c>
      <c r="R268" s="153">
        <f>Q268*H268</f>
        <v>0.0009000000000000001</v>
      </c>
      <c r="S268" s="153">
        <v>0</v>
      </c>
      <c r="T268" s="154">
        <f>S268*H268</f>
        <v>0</v>
      </c>
      <c r="U268" s="32"/>
      <c r="V268" s="32"/>
      <c r="W268" s="32"/>
      <c r="X268" s="32"/>
      <c r="Y268" s="32"/>
      <c r="Z268" s="32"/>
      <c r="AA268" s="32"/>
      <c r="AB268" s="32"/>
      <c r="AC268" s="32"/>
      <c r="AD268" s="32"/>
      <c r="AE268" s="32"/>
      <c r="AR268" s="155" t="s">
        <v>558</v>
      </c>
      <c r="AT268" s="155" t="s">
        <v>142</v>
      </c>
      <c r="AU268" s="155" t="s">
        <v>91</v>
      </c>
      <c r="AY268" s="17" t="s">
        <v>140</v>
      </c>
      <c r="BE268" s="156">
        <f>IF(N268="základní",J268,0)</f>
        <v>0</v>
      </c>
      <c r="BF268" s="156">
        <f>IF(N268="snížená",J268,0)</f>
        <v>0</v>
      </c>
      <c r="BG268" s="156">
        <f>IF(N268="zákl. přenesená",J268,0)</f>
        <v>0</v>
      </c>
      <c r="BH268" s="156">
        <f>IF(N268="sníž. přenesená",J268,0)</f>
        <v>0</v>
      </c>
      <c r="BI268" s="156">
        <f>IF(N268="nulová",J268,0)</f>
        <v>0</v>
      </c>
      <c r="BJ268" s="17" t="s">
        <v>89</v>
      </c>
      <c r="BK268" s="156">
        <f>ROUND(I268*H268,2)</f>
        <v>0</v>
      </c>
      <c r="BL268" s="17" t="s">
        <v>558</v>
      </c>
      <c r="BM268" s="155" t="s">
        <v>559</v>
      </c>
    </row>
    <row r="269" spans="1:47" s="2" customFormat="1" ht="19.2">
      <c r="A269" s="32"/>
      <c r="B269" s="33"/>
      <c r="C269" s="32"/>
      <c r="D269" s="157" t="s">
        <v>319</v>
      </c>
      <c r="E269" s="32"/>
      <c r="F269" s="162" t="s">
        <v>560</v>
      </c>
      <c r="G269" s="32"/>
      <c r="H269" s="32"/>
      <c r="I269" s="159"/>
      <c r="J269" s="32"/>
      <c r="K269" s="32"/>
      <c r="L269" s="33"/>
      <c r="M269" s="160"/>
      <c r="N269" s="161"/>
      <c r="O269" s="58"/>
      <c r="P269" s="58"/>
      <c r="Q269" s="58"/>
      <c r="R269" s="58"/>
      <c r="S269" s="58"/>
      <c r="T269" s="59"/>
      <c r="U269" s="32"/>
      <c r="V269" s="32"/>
      <c r="W269" s="32"/>
      <c r="X269" s="32"/>
      <c r="Y269" s="32"/>
      <c r="Z269" s="32"/>
      <c r="AA269" s="32"/>
      <c r="AB269" s="32"/>
      <c r="AC269" s="32"/>
      <c r="AD269" s="32"/>
      <c r="AE269" s="32"/>
      <c r="AT269" s="17" t="s">
        <v>319</v>
      </c>
      <c r="AU269" s="17" t="s">
        <v>91</v>
      </c>
    </row>
    <row r="270" spans="2:51" s="13" customFormat="1" ht="10.2">
      <c r="B270" s="163"/>
      <c r="D270" s="157" t="s">
        <v>153</v>
      </c>
      <c r="E270" s="164" t="s">
        <v>1</v>
      </c>
      <c r="F270" s="165" t="s">
        <v>495</v>
      </c>
      <c r="H270" s="164" t="s">
        <v>1</v>
      </c>
      <c r="I270" s="166"/>
      <c r="L270" s="163"/>
      <c r="M270" s="167"/>
      <c r="N270" s="168"/>
      <c r="O270" s="168"/>
      <c r="P270" s="168"/>
      <c r="Q270" s="168"/>
      <c r="R270" s="168"/>
      <c r="S270" s="168"/>
      <c r="T270" s="169"/>
      <c r="AT270" s="164" t="s">
        <v>153</v>
      </c>
      <c r="AU270" s="164" t="s">
        <v>91</v>
      </c>
      <c r="AV270" s="13" t="s">
        <v>89</v>
      </c>
      <c r="AW270" s="13" t="s">
        <v>36</v>
      </c>
      <c r="AX270" s="13" t="s">
        <v>81</v>
      </c>
      <c r="AY270" s="164" t="s">
        <v>140</v>
      </c>
    </row>
    <row r="271" spans="2:51" s="13" customFormat="1" ht="10.2">
      <c r="B271" s="163"/>
      <c r="D271" s="157" t="s">
        <v>153</v>
      </c>
      <c r="E271" s="164" t="s">
        <v>1</v>
      </c>
      <c r="F271" s="165" t="s">
        <v>503</v>
      </c>
      <c r="H271" s="164" t="s">
        <v>1</v>
      </c>
      <c r="I271" s="166"/>
      <c r="L271" s="163"/>
      <c r="M271" s="167"/>
      <c r="N271" s="168"/>
      <c r="O271" s="168"/>
      <c r="P271" s="168"/>
      <c r="Q271" s="168"/>
      <c r="R271" s="168"/>
      <c r="S271" s="168"/>
      <c r="T271" s="169"/>
      <c r="AT271" s="164" t="s">
        <v>153</v>
      </c>
      <c r="AU271" s="164" t="s">
        <v>91</v>
      </c>
      <c r="AV271" s="13" t="s">
        <v>89</v>
      </c>
      <c r="AW271" s="13" t="s">
        <v>36</v>
      </c>
      <c r="AX271" s="13" t="s">
        <v>81</v>
      </c>
      <c r="AY271" s="164" t="s">
        <v>140</v>
      </c>
    </row>
    <row r="272" spans="2:51" s="13" customFormat="1" ht="10.2">
      <c r="B272" s="163"/>
      <c r="D272" s="157" t="s">
        <v>153</v>
      </c>
      <c r="E272" s="164" t="s">
        <v>1</v>
      </c>
      <c r="F272" s="165" t="s">
        <v>561</v>
      </c>
      <c r="H272" s="164" t="s">
        <v>1</v>
      </c>
      <c r="I272" s="166"/>
      <c r="L272" s="163"/>
      <c r="M272" s="167"/>
      <c r="N272" s="168"/>
      <c r="O272" s="168"/>
      <c r="P272" s="168"/>
      <c r="Q272" s="168"/>
      <c r="R272" s="168"/>
      <c r="S272" s="168"/>
      <c r="T272" s="169"/>
      <c r="AT272" s="164" t="s">
        <v>153</v>
      </c>
      <c r="AU272" s="164" t="s">
        <v>91</v>
      </c>
      <c r="AV272" s="13" t="s">
        <v>89</v>
      </c>
      <c r="AW272" s="13" t="s">
        <v>36</v>
      </c>
      <c r="AX272" s="13" t="s">
        <v>81</v>
      </c>
      <c r="AY272" s="164" t="s">
        <v>140</v>
      </c>
    </row>
    <row r="273" spans="2:51" s="14" customFormat="1" ht="10.2">
      <c r="B273" s="170"/>
      <c r="D273" s="157" t="s">
        <v>153</v>
      </c>
      <c r="E273" s="171" t="s">
        <v>1</v>
      </c>
      <c r="F273" s="172" t="s">
        <v>562</v>
      </c>
      <c r="H273" s="173">
        <v>5</v>
      </c>
      <c r="I273" s="174"/>
      <c r="L273" s="170"/>
      <c r="M273" s="175"/>
      <c r="N273" s="176"/>
      <c r="O273" s="176"/>
      <c r="P273" s="176"/>
      <c r="Q273" s="176"/>
      <c r="R273" s="176"/>
      <c r="S273" s="176"/>
      <c r="T273" s="177"/>
      <c r="AT273" s="171" t="s">
        <v>153</v>
      </c>
      <c r="AU273" s="171" t="s">
        <v>91</v>
      </c>
      <c r="AV273" s="14" t="s">
        <v>91</v>
      </c>
      <c r="AW273" s="14" t="s">
        <v>36</v>
      </c>
      <c r="AX273" s="14" t="s">
        <v>81</v>
      </c>
      <c r="AY273" s="171" t="s">
        <v>140</v>
      </c>
    </row>
    <row r="274" spans="2:51" s="15" customFormat="1" ht="10.2">
      <c r="B274" s="178"/>
      <c r="D274" s="157" t="s">
        <v>153</v>
      </c>
      <c r="E274" s="179" t="s">
        <v>1</v>
      </c>
      <c r="F274" s="180" t="s">
        <v>156</v>
      </c>
      <c r="H274" s="181">
        <v>5</v>
      </c>
      <c r="I274" s="182"/>
      <c r="L274" s="178"/>
      <c r="M274" s="196"/>
      <c r="N274" s="197"/>
      <c r="O274" s="197"/>
      <c r="P274" s="197"/>
      <c r="Q274" s="197"/>
      <c r="R274" s="197"/>
      <c r="S274" s="197"/>
      <c r="T274" s="198"/>
      <c r="AT274" s="179" t="s">
        <v>153</v>
      </c>
      <c r="AU274" s="179" t="s">
        <v>91</v>
      </c>
      <c r="AV274" s="15" t="s">
        <v>147</v>
      </c>
      <c r="AW274" s="15" t="s">
        <v>36</v>
      </c>
      <c r="AX274" s="15" t="s">
        <v>89</v>
      </c>
      <c r="AY274" s="179" t="s">
        <v>140</v>
      </c>
    </row>
    <row r="275" spans="1:31" s="2" customFormat="1" ht="6.9" customHeight="1">
      <c r="A275" s="32"/>
      <c r="B275" s="47"/>
      <c r="C275" s="48"/>
      <c r="D275" s="48"/>
      <c r="E275" s="48"/>
      <c r="F275" s="48"/>
      <c r="G275" s="48"/>
      <c r="H275" s="48"/>
      <c r="I275" s="48"/>
      <c r="J275" s="48"/>
      <c r="K275" s="48"/>
      <c r="L275" s="33"/>
      <c r="M275" s="32"/>
      <c r="O275" s="32"/>
      <c r="P275" s="32"/>
      <c r="Q275" s="32"/>
      <c r="R275" s="32"/>
      <c r="S275" s="32"/>
      <c r="T275" s="32"/>
      <c r="U275" s="32"/>
      <c r="V275" s="32"/>
      <c r="W275" s="32"/>
      <c r="X275" s="32"/>
      <c r="Y275" s="32"/>
      <c r="Z275" s="32"/>
      <c r="AA275" s="32"/>
      <c r="AB275" s="32"/>
      <c r="AC275" s="32"/>
      <c r="AD275" s="32"/>
      <c r="AE275" s="32"/>
    </row>
  </sheetData>
  <autoFilter ref="C124:K274"/>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t="s">
        <v>5</v>
      </c>
      <c r="M2" s="226"/>
      <c r="N2" s="226"/>
      <c r="O2" s="226"/>
      <c r="P2" s="226"/>
      <c r="Q2" s="226"/>
      <c r="R2" s="226"/>
      <c r="S2" s="226"/>
      <c r="T2" s="226"/>
      <c r="U2" s="226"/>
      <c r="V2" s="226"/>
      <c r="AT2" s="17" t="s">
        <v>100</v>
      </c>
    </row>
    <row r="3" spans="2:46" s="1" customFormat="1" ht="6.9" customHeight="1">
      <c r="B3" s="18"/>
      <c r="C3" s="19"/>
      <c r="D3" s="19"/>
      <c r="E3" s="19"/>
      <c r="F3" s="19"/>
      <c r="G3" s="19"/>
      <c r="H3" s="19"/>
      <c r="I3" s="19"/>
      <c r="J3" s="19"/>
      <c r="K3" s="19"/>
      <c r="L3" s="20"/>
      <c r="AT3" s="17" t="s">
        <v>91</v>
      </c>
    </row>
    <row r="4" spans="2:46" s="1" customFormat="1" ht="24.9" customHeight="1">
      <c r="B4" s="20"/>
      <c r="D4" s="21" t="s">
        <v>107</v>
      </c>
      <c r="L4" s="20"/>
      <c r="M4" s="93" t="s">
        <v>10</v>
      </c>
      <c r="AT4" s="17" t="s">
        <v>3</v>
      </c>
    </row>
    <row r="5" spans="2:12" s="1" customFormat="1" ht="6.9" customHeight="1">
      <c r="B5" s="20"/>
      <c r="L5" s="20"/>
    </row>
    <row r="6" spans="2:12" s="1" customFormat="1" ht="12" customHeight="1">
      <c r="B6" s="20"/>
      <c r="D6" s="27" t="s">
        <v>16</v>
      </c>
      <c r="L6" s="20"/>
    </row>
    <row r="7" spans="2:12" s="1" customFormat="1" ht="16.5" customHeight="1">
      <c r="B7" s="20"/>
      <c r="E7" s="242" t="str">
        <f>'Rekapitulace stavby'!K6</f>
        <v>Rekonstrukce vodní nádrže Tupadly</v>
      </c>
      <c r="F7" s="243"/>
      <c r="G7" s="243"/>
      <c r="H7" s="243"/>
      <c r="L7" s="20"/>
    </row>
    <row r="8" spans="1:31" s="2" customFormat="1" ht="12" customHeight="1">
      <c r="A8" s="32"/>
      <c r="B8" s="33"/>
      <c r="C8" s="32"/>
      <c r="D8" s="27" t="s">
        <v>108</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3" t="s">
        <v>563</v>
      </c>
      <c r="F9" s="244"/>
      <c r="G9" s="244"/>
      <c r="H9" s="244"/>
      <c r="I9" s="3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17. 12. 2020</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5" t="str">
        <f>'Rekapitulace stavby'!E14</f>
        <v>Vyplň údaj</v>
      </c>
      <c r="F18" s="225"/>
      <c r="G18" s="225"/>
      <c r="H18" s="225"/>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37</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39</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30" t="s">
        <v>1</v>
      </c>
      <c r="F27" s="230"/>
      <c r="G27" s="230"/>
      <c r="H27" s="230"/>
      <c r="I27" s="94"/>
      <c r="J27" s="94"/>
      <c r="K27" s="94"/>
      <c r="L27" s="96"/>
      <c r="S27" s="94"/>
      <c r="T27" s="94"/>
      <c r="U27" s="94"/>
      <c r="V27" s="94"/>
      <c r="W27" s="94"/>
      <c r="X27" s="94"/>
      <c r="Y27" s="94"/>
      <c r="Z27" s="94"/>
      <c r="AA27" s="94"/>
      <c r="AB27" s="94"/>
      <c r="AC27" s="94"/>
      <c r="AD27" s="94"/>
      <c r="AE27" s="94"/>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41</v>
      </c>
      <c r="E30" s="32"/>
      <c r="F30" s="32"/>
      <c r="G30" s="32"/>
      <c r="H30" s="32"/>
      <c r="I30" s="32"/>
      <c r="J30" s="71">
        <f>ROUND(J124,2)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43</v>
      </c>
      <c r="G32" s="32"/>
      <c r="H32" s="32"/>
      <c r="I32" s="36" t="s">
        <v>42</v>
      </c>
      <c r="J32" s="36" t="s">
        <v>44</v>
      </c>
      <c r="K32" s="32"/>
      <c r="L32" s="42"/>
      <c r="S32" s="32"/>
      <c r="T32" s="32"/>
      <c r="U32" s="32"/>
      <c r="V32" s="32"/>
      <c r="W32" s="32"/>
      <c r="X32" s="32"/>
      <c r="Y32" s="32"/>
      <c r="Z32" s="32"/>
      <c r="AA32" s="32"/>
      <c r="AB32" s="32"/>
      <c r="AC32" s="32"/>
      <c r="AD32" s="32"/>
      <c r="AE32" s="32"/>
    </row>
    <row r="33" spans="1:31" s="2" customFormat="1" ht="14.4" customHeight="1">
      <c r="A33" s="32"/>
      <c r="B33" s="33"/>
      <c r="C33" s="32"/>
      <c r="D33" s="98" t="s">
        <v>45</v>
      </c>
      <c r="E33" s="27" t="s">
        <v>46</v>
      </c>
      <c r="F33" s="99">
        <f>ROUND((SUM(BE124:BE221)),2)</f>
        <v>0</v>
      </c>
      <c r="G33" s="32"/>
      <c r="H33" s="32"/>
      <c r="I33" s="100">
        <v>0.21</v>
      </c>
      <c r="J33" s="99">
        <f>ROUND(((SUM(BE124:BE221))*I33),2)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47</v>
      </c>
      <c r="F34" s="99">
        <f>ROUND((SUM(BF124:BF221)),2)</f>
        <v>0</v>
      </c>
      <c r="G34" s="32"/>
      <c r="H34" s="32"/>
      <c r="I34" s="100">
        <v>0.15</v>
      </c>
      <c r="J34" s="99">
        <f>ROUND(((SUM(BF124:BF221))*I34),2)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48</v>
      </c>
      <c r="F35" s="99">
        <f>ROUND((SUM(BG124:BG221)),2)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49</v>
      </c>
      <c r="F36" s="99">
        <f>ROUND((SUM(BH124:BH221)),2)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50</v>
      </c>
      <c r="F37" s="99">
        <f>ROUND((SUM(BI124:BI221)),2)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51</v>
      </c>
      <c r="E39" s="60"/>
      <c r="F39" s="60"/>
      <c r="G39" s="103" t="s">
        <v>52</v>
      </c>
      <c r="H39" s="104" t="s">
        <v>53</v>
      </c>
      <c r="I39" s="60"/>
      <c r="J39" s="105">
        <f>SUM(J30:J37)</f>
        <v>0</v>
      </c>
      <c r="K39" s="106"/>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54</v>
      </c>
      <c r="E50" s="44"/>
      <c r="F50" s="44"/>
      <c r="G50" s="43" t="s">
        <v>55</v>
      </c>
      <c r="H50" s="44"/>
      <c r="I50" s="44"/>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2"/>
      <c r="B61" s="33"/>
      <c r="C61" s="32"/>
      <c r="D61" s="45" t="s">
        <v>56</v>
      </c>
      <c r="E61" s="35"/>
      <c r="F61" s="107" t="s">
        <v>57</v>
      </c>
      <c r="G61" s="45" t="s">
        <v>56</v>
      </c>
      <c r="H61" s="35"/>
      <c r="I61" s="35"/>
      <c r="J61" s="108" t="s">
        <v>57</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3.2">
      <c r="A65" s="32"/>
      <c r="B65" s="33"/>
      <c r="C65" s="32"/>
      <c r="D65" s="43" t="s">
        <v>58</v>
      </c>
      <c r="E65" s="46"/>
      <c r="F65" s="46"/>
      <c r="G65" s="43" t="s">
        <v>59</v>
      </c>
      <c r="H65" s="46"/>
      <c r="I65" s="46"/>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2"/>
      <c r="B76" s="33"/>
      <c r="C76" s="32"/>
      <c r="D76" s="45" t="s">
        <v>56</v>
      </c>
      <c r="E76" s="35"/>
      <c r="F76" s="107" t="s">
        <v>57</v>
      </c>
      <c r="G76" s="45" t="s">
        <v>56</v>
      </c>
      <c r="H76" s="35"/>
      <c r="I76" s="35"/>
      <c r="J76" s="108" t="s">
        <v>57</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Rekonstrukce vodní nádrže Tupadly</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108</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3" t="str">
        <f>E9</f>
        <v>SO 04 - Vtokový objekt</v>
      </c>
      <c r="F87" s="244"/>
      <c r="G87" s="244"/>
      <c r="H87" s="244"/>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Tupadly</v>
      </c>
      <c r="G89" s="32"/>
      <c r="H89" s="32"/>
      <c r="I89" s="27" t="s">
        <v>22</v>
      </c>
      <c r="J89" s="55" t="str">
        <f>IF(J12="","",J12)</f>
        <v>17. 12. 2020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65" customHeight="1">
      <c r="A91" s="32"/>
      <c r="B91" s="33"/>
      <c r="C91" s="27" t="s">
        <v>24</v>
      </c>
      <c r="D91" s="32"/>
      <c r="E91" s="32"/>
      <c r="F91" s="25" t="str">
        <f>E15</f>
        <v>Městský úřad Klatovy - odbor životního prostředí</v>
      </c>
      <c r="G91" s="32"/>
      <c r="H91" s="32"/>
      <c r="I91" s="27" t="s">
        <v>32</v>
      </c>
      <c r="J91" s="30" t="str">
        <f>E21</f>
        <v>Hydropro Engineering s.r.o.</v>
      </c>
      <c r="K91" s="32"/>
      <c r="L91" s="42"/>
      <c r="S91" s="32"/>
      <c r="T91" s="32"/>
      <c r="U91" s="32"/>
      <c r="V91" s="32"/>
      <c r="W91" s="32"/>
      <c r="X91" s="32"/>
      <c r="Y91" s="32"/>
      <c r="Z91" s="32"/>
      <c r="AA91" s="32"/>
      <c r="AB91" s="32"/>
      <c r="AC91" s="32"/>
      <c r="AD91" s="32"/>
      <c r="AE91" s="32"/>
    </row>
    <row r="92" spans="1:31" s="2" customFormat="1" ht="15.15" customHeight="1">
      <c r="A92" s="32"/>
      <c r="B92" s="33"/>
      <c r="C92" s="27" t="s">
        <v>30</v>
      </c>
      <c r="D92" s="32"/>
      <c r="E92" s="32"/>
      <c r="F92" s="25" t="str">
        <f>IF(E18="","",E18)</f>
        <v>Vyplň údaj</v>
      </c>
      <c r="G92" s="32"/>
      <c r="H92" s="32"/>
      <c r="I92" s="27" t="s">
        <v>37</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111</v>
      </c>
      <c r="D94" s="101"/>
      <c r="E94" s="101"/>
      <c r="F94" s="101"/>
      <c r="G94" s="101"/>
      <c r="H94" s="101"/>
      <c r="I94" s="101"/>
      <c r="J94" s="110" t="s">
        <v>112</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8" customHeight="1">
      <c r="A96" s="32"/>
      <c r="B96" s="33"/>
      <c r="C96" s="111" t="s">
        <v>113</v>
      </c>
      <c r="D96" s="32"/>
      <c r="E96" s="32"/>
      <c r="F96" s="32"/>
      <c r="G96" s="32"/>
      <c r="H96" s="32"/>
      <c r="I96" s="32"/>
      <c r="J96" s="71">
        <f>J124</f>
        <v>0</v>
      </c>
      <c r="K96" s="32"/>
      <c r="L96" s="42"/>
      <c r="S96" s="32"/>
      <c r="T96" s="32"/>
      <c r="U96" s="32"/>
      <c r="V96" s="32"/>
      <c r="W96" s="32"/>
      <c r="X96" s="32"/>
      <c r="Y96" s="32"/>
      <c r="Z96" s="32"/>
      <c r="AA96" s="32"/>
      <c r="AB96" s="32"/>
      <c r="AC96" s="32"/>
      <c r="AD96" s="32"/>
      <c r="AE96" s="32"/>
      <c r="AU96" s="17" t="s">
        <v>114</v>
      </c>
    </row>
    <row r="97" spans="2:12" s="9" customFormat="1" ht="24.9" customHeight="1">
      <c r="B97" s="112"/>
      <c r="D97" s="113" t="s">
        <v>115</v>
      </c>
      <c r="E97" s="114"/>
      <c r="F97" s="114"/>
      <c r="G97" s="114"/>
      <c r="H97" s="114"/>
      <c r="I97" s="114"/>
      <c r="J97" s="115">
        <f>J125</f>
        <v>0</v>
      </c>
      <c r="L97" s="112"/>
    </row>
    <row r="98" spans="2:12" s="10" customFormat="1" ht="19.95" customHeight="1">
      <c r="B98" s="116"/>
      <c r="D98" s="117" t="s">
        <v>116</v>
      </c>
      <c r="E98" s="118"/>
      <c r="F98" s="118"/>
      <c r="G98" s="118"/>
      <c r="H98" s="118"/>
      <c r="I98" s="118"/>
      <c r="J98" s="119">
        <f>J126</f>
        <v>0</v>
      </c>
      <c r="L98" s="116"/>
    </row>
    <row r="99" spans="2:12" s="10" customFormat="1" ht="19.95" customHeight="1">
      <c r="B99" s="116"/>
      <c r="D99" s="117" t="s">
        <v>118</v>
      </c>
      <c r="E99" s="118"/>
      <c r="F99" s="118"/>
      <c r="G99" s="118"/>
      <c r="H99" s="118"/>
      <c r="I99" s="118"/>
      <c r="J99" s="119">
        <f>J161</f>
        <v>0</v>
      </c>
      <c r="L99" s="116"/>
    </row>
    <row r="100" spans="2:12" s="10" customFormat="1" ht="19.95" customHeight="1">
      <c r="B100" s="116"/>
      <c r="D100" s="117" t="s">
        <v>119</v>
      </c>
      <c r="E100" s="118"/>
      <c r="F100" s="118"/>
      <c r="G100" s="118"/>
      <c r="H100" s="118"/>
      <c r="I100" s="118"/>
      <c r="J100" s="119">
        <f>J171</f>
        <v>0</v>
      </c>
      <c r="L100" s="116"/>
    </row>
    <row r="101" spans="2:12" s="10" customFormat="1" ht="19.95" customHeight="1">
      <c r="B101" s="116"/>
      <c r="D101" s="117" t="s">
        <v>351</v>
      </c>
      <c r="E101" s="118"/>
      <c r="F101" s="118"/>
      <c r="G101" s="118"/>
      <c r="H101" s="118"/>
      <c r="I101" s="118"/>
      <c r="J101" s="119">
        <f>J202</f>
        <v>0</v>
      </c>
      <c r="L101" s="116"/>
    </row>
    <row r="102" spans="2:12" s="10" customFormat="1" ht="19.95" customHeight="1">
      <c r="B102" s="116"/>
      <c r="D102" s="117" t="s">
        <v>122</v>
      </c>
      <c r="E102" s="118"/>
      <c r="F102" s="118"/>
      <c r="G102" s="118"/>
      <c r="H102" s="118"/>
      <c r="I102" s="118"/>
      <c r="J102" s="119">
        <f>J207</f>
        <v>0</v>
      </c>
      <c r="L102" s="116"/>
    </row>
    <row r="103" spans="2:12" s="9" customFormat="1" ht="24.9" customHeight="1">
      <c r="B103" s="112"/>
      <c r="D103" s="113" t="s">
        <v>123</v>
      </c>
      <c r="E103" s="114"/>
      <c r="F103" s="114"/>
      <c r="G103" s="114"/>
      <c r="H103" s="114"/>
      <c r="I103" s="114"/>
      <c r="J103" s="115">
        <f>J211</f>
        <v>0</v>
      </c>
      <c r="L103" s="112"/>
    </row>
    <row r="104" spans="2:12" s="10" customFormat="1" ht="19.95" customHeight="1">
      <c r="B104" s="116"/>
      <c r="D104" s="117" t="s">
        <v>124</v>
      </c>
      <c r="E104" s="118"/>
      <c r="F104" s="118"/>
      <c r="G104" s="118"/>
      <c r="H104" s="118"/>
      <c r="I104" s="118"/>
      <c r="J104" s="119">
        <f>J212</f>
        <v>0</v>
      </c>
      <c r="L104" s="116"/>
    </row>
    <row r="105" spans="1:31" s="2" customFormat="1" ht="21.7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 customHeight="1">
      <c r="A106" s="32"/>
      <c r="B106" s="47"/>
      <c r="C106" s="48"/>
      <c r="D106" s="48"/>
      <c r="E106" s="48"/>
      <c r="F106" s="48"/>
      <c r="G106" s="48"/>
      <c r="H106" s="48"/>
      <c r="I106" s="48"/>
      <c r="J106" s="48"/>
      <c r="K106" s="48"/>
      <c r="L106" s="42"/>
      <c r="S106" s="32"/>
      <c r="T106" s="32"/>
      <c r="U106" s="32"/>
      <c r="V106" s="32"/>
      <c r="W106" s="32"/>
      <c r="X106" s="32"/>
      <c r="Y106" s="32"/>
      <c r="Z106" s="32"/>
      <c r="AA106" s="32"/>
      <c r="AB106" s="32"/>
      <c r="AC106" s="32"/>
      <c r="AD106" s="32"/>
      <c r="AE106" s="32"/>
    </row>
    <row r="110" spans="1:31" s="2" customFormat="1" ht="6.9" customHeight="1">
      <c r="A110" s="32"/>
      <c r="B110" s="49"/>
      <c r="C110" s="50"/>
      <c r="D110" s="50"/>
      <c r="E110" s="50"/>
      <c r="F110" s="50"/>
      <c r="G110" s="50"/>
      <c r="H110" s="50"/>
      <c r="I110" s="50"/>
      <c r="J110" s="50"/>
      <c r="K110" s="50"/>
      <c r="L110" s="42"/>
      <c r="S110" s="32"/>
      <c r="T110" s="32"/>
      <c r="U110" s="32"/>
      <c r="V110" s="32"/>
      <c r="W110" s="32"/>
      <c r="X110" s="32"/>
      <c r="Y110" s="32"/>
      <c r="Z110" s="32"/>
      <c r="AA110" s="32"/>
      <c r="AB110" s="32"/>
      <c r="AC110" s="32"/>
      <c r="AD110" s="32"/>
      <c r="AE110" s="32"/>
    </row>
    <row r="111" spans="1:31" s="2" customFormat="1" ht="24.9" customHeight="1">
      <c r="A111" s="32"/>
      <c r="B111" s="33"/>
      <c r="C111" s="21" t="s">
        <v>125</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16</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42" t="str">
        <f>E7</f>
        <v>Rekonstrukce vodní nádrže Tupadly</v>
      </c>
      <c r="F114" s="243"/>
      <c r="G114" s="243"/>
      <c r="H114" s="243"/>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108</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03" t="str">
        <f>E9</f>
        <v>SO 04 - Vtokový objekt</v>
      </c>
      <c r="F116" s="244"/>
      <c r="G116" s="244"/>
      <c r="H116" s="244"/>
      <c r="I116" s="32"/>
      <c r="J116" s="32"/>
      <c r="K116" s="32"/>
      <c r="L116" s="42"/>
      <c r="S116" s="32"/>
      <c r="T116" s="32"/>
      <c r="U116" s="32"/>
      <c r="V116" s="32"/>
      <c r="W116" s="32"/>
      <c r="X116" s="32"/>
      <c r="Y116" s="32"/>
      <c r="Z116" s="32"/>
      <c r="AA116" s="32"/>
      <c r="AB116" s="32"/>
      <c r="AC116" s="32"/>
      <c r="AD116" s="32"/>
      <c r="AE116" s="32"/>
    </row>
    <row r="117" spans="1:31" s="2" customFormat="1" ht="6.9"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20</v>
      </c>
      <c r="D118" s="32"/>
      <c r="E118" s="32"/>
      <c r="F118" s="25" t="str">
        <f>F12</f>
        <v>Tupadly</v>
      </c>
      <c r="G118" s="32"/>
      <c r="H118" s="32"/>
      <c r="I118" s="27" t="s">
        <v>22</v>
      </c>
      <c r="J118" s="55" t="str">
        <f>IF(J12="","",J12)</f>
        <v>17. 12. 2020</v>
      </c>
      <c r="K118" s="32"/>
      <c r="L118" s="42"/>
      <c r="S118" s="32"/>
      <c r="T118" s="32"/>
      <c r="U118" s="32"/>
      <c r="V118" s="32"/>
      <c r="W118" s="32"/>
      <c r="X118" s="32"/>
      <c r="Y118" s="32"/>
      <c r="Z118" s="32"/>
      <c r="AA118" s="32"/>
      <c r="AB118" s="32"/>
      <c r="AC118" s="32"/>
      <c r="AD118" s="32"/>
      <c r="AE118" s="32"/>
    </row>
    <row r="119" spans="1:31" s="2" customFormat="1" ht="6.9"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25.65" customHeight="1">
      <c r="A120" s="32"/>
      <c r="B120" s="33"/>
      <c r="C120" s="27" t="s">
        <v>24</v>
      </c>
      <c r="D120" s="32"/>
      <c r="E120" s="32"/>
      <c r="F120" s="25" t="str">
        <f>E15</f>
        <v>Městský úřad Klatovy - odbor životního prostředí</v>
      </c>
      <c r="G120" s="32"/>
      <c r="H120" s="32"/>
      <c r="I120" s="27" t="s">
        <v>32</v>
      </c>
      <c r="J120" s="30" t="str">
        <f>E21</f>
        <v>Hydropro Engineering s.r.o.</v>
      </c>
      <c r="K120" s="32"/>
      <c r="L120" s="42"/>
      <c r="S120" s="32"/>
      <c r="T120" s="32"/>
      <c r="U120" s="32"/>
      <c r="V120" s="32"/>
      <c r="W120" s="32"/>
      <c r="X120" s="32"/>
      <c r="Y120" s="32"/>
      <c r="Z120" s="32"/>
      <c r="AA120" s="32"/>
      <c r="AB120" s="32"/>
      <c r="AC120" s="32"/>
      <c r="AD120" s="32"/>
      <c r="AE120" s="32"/>
    </row>
    <row r="121" spans="1:31" s="2" customFormat="1" ht="15.15" customHeight="1">
      <c r="A121" s="32"/>
      <c r="B121" s="33"/>
      <c r="C121" s="27" t="s">
        <v>30</v>
      </c>
      <c r="D121" s="32"/>
      <c r="E121" s="32"/>
      <c r="F121" s="25" t="str">
        <f>IF(E18="","",E18)</f>
        <v>Vyplň údaj</v>
      </c>
      <c r="G121" s="32"/>
      <c r="H121" s="32"/>
      <c r="I121" s="27" t="s">
        <v>37</v>
      </c>
      <c r="J121" s="30" t="str">
        <f>E24</f>
        <v xml:space="preserve"> </v>
      </c>
      <c r="K121" s="32"/>
      <c r="L121" s="42"/>
      <c r="S121" s="32"/>
      <c r="T121" s="32"/>
      <c r="U121" s="32"/>
      <c r="V121" s="32"/>
      <c r="W121" s="32"/>
      <c r="X121" s="32"/>
      <c r="Y121" s="32"/>
      <c r="Z121" s="32"/>
      <c r="AA121" s="32"/>
      <c r="AB121" s="32"/>
      <c r="AC121" s="32"/>
      <c r="AD121" s="32"/>
      <c r="AE121" s="32"/>
    </row>
    <row r="122" spans="1:31" s="2" customFormat="1" ht="10.3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11" customFormat="1" ht="29.25" customHeight="1">
      <c r="A123" s="120"/>
      <c r="B123" s="121"/>
      <c r="C123" s="122" t="s">
        <v>126</v>
      </c>
      <c r="D123" s="123" t="s">
        <v>66</v>
      </c>
      <c r="E123" s="123" t="s">
        <v>62</v>
      </c>
      <c r="F123" s="123" t="s">
        <v>63</v>
      </c>
      <c r="G123" s="123" t="s">
        <v>127</v>
      </c>
      <c r="H123" s="123" t="s">
        <v>128</v>
      </c>
      <c r="I123" s="123" t="s">
        <v>129</v>
      </c>
      <c r="J123" s="123" t="s">
        <v>112</v>
      </c>
      <c r="K123" s="124" t="s">
        <v>130</v>
      </c>
      <c r="L123" s="125"/>
      <c r="M123" s="62" t="s">
        <v>1</v>
      </c>
      <c r="N123" s="63" t="s">
        <v>45</v>
      </c>
      <c r="O123" s="63" t="s">
        <v>131</v>
      </c>
      <c r="P123" s="63" t="s">
        <v>132</v>
      </c>
      <c r="Q123" s="63" t="s">
        <v>133</v>
      </c>
      <c r="R123" s="63" t="s">
        <v>134</v>
      </c>
      <c r="S123" s="63" t="s">
        <v>135</v>
      </c>
      <c r="T123" s="64" t="s">
        <v>136</v>
      </c>
      <c r="U123" s="120"/>
      <c r="V123" s="120"/>
      <c r="W123" s="120"/>
      <c r="X123" s="120"/>
      <c r="Y123" s="120"/>
      <c r="Z123" s="120"/>
      <c r="AA123" s="120"/>
      <c r="AB123" s="120"/>
      <c r="AC123" s="120"/>
      <c r="AD123" s="120"/>
      <c r="AE123" s="120"/>
    </row>
    <row r="124" spans="1:63" s="2" customFormat="1" ht="22.8" customHeight="1">
      <c r="A124" s="32"/>
      <c r="B124" s="33"/>
      <c r="C124" s="69" t="s">
        <v>137</v>
      </c>
      <c r="D124" s="32"/>
      <c r="E124" s="32"/>
      <c r="F124" s="32"/>
      <c r="G124" s="32"/>
      <c r="H124" s="32"/>
      <c r="I124" s="32"/>
      <c r="J124" s="126">
        <f>BK124</f>
        <v>0</v>
      </c>
      <c r="K124" s="32"/>
      <c r="L124" s="33"/>
      <c r="M124" s="65"/>
      <c r="N124" s="56"/>
      <c r="O124" s="66"/>
      <c r="P124" s="127">
        <f>P125+P211</f>
        <v>0</v>
      </c>
      <c r="Q124" s="66"/>
      <c r="R124" s="127">
        <f>R125+R211</f>
        <v>1.00753944</v>
      </c>
      <c r="S124" s="66"/>
      <c r="T124" s="128">
        <f>T125+T211</f>
        <v>0</v>
      </c>
      <c r="U124" s="32"/>
      <c r="V124" s="32"/>
      <c r="W124" s="32"/>
      <c r="X124" s="32"/>
      <c r="Y124" s="32"/>
      <c r="Z124" s="32"/>
      <c r="AA124" s="32"/>
      <c r="AB124" s="32"/>
      <c r="AC124" s="32"/>
      <c r="AD124" s="32"/>
      <c r="AE124" s="32"/>
      <c r="AT124" s="17" t="s">
        <v>80</v>
      </c>
      <c r="AU124" s="17" t="s">
        <v>114</v>
      </c>
      <c r="BK124" s="129">
        <f>BK125+BK211</f>
        <v>0</v>
      </c>
    </row>
    <row r="125" spans="2:63" s="12" customFormat="1" ht="25.95" customHeight="1">
      <c r="B125" s="130"/>
      <c r="D125" s="131" t="s">
        <v>80</v>
      </c>
      <c r="E125" s="132" t="s">
        <v>138</v>
      </c>
      <c r="F125" s="132" t="s">
        <v>139</v>
      </c>
      <c r="I125" s="133"/>
      <c r="J125" s="134">
        <f>BK125</f>
        <v>0</v>
      </c>
      <c r="L125" s="130"/>
      <c r="M125" s="135"/>
      <c r="N125" s="136"/>
      <c r="O125" s="136"/>
      <c r="P125" s="137">
        <f>P126+P161+P171+P202+P207</f>
        <v>0</v>
      </c>
      <c r="Q125" s="136"/>
      <c r="R125" s="137">
        <f>R126+R161+R171+R202+R207</f>
        <v>0.99543944</v>
      </c>
      <c r="S125" s="136"/>
      <c r="T125" s="138">
        <f>T126+T161+T171+T202+T207</f>
        <v>0</v>
      </c>
      <c r="AR125" s="131" t="s">
        <v>89</v>
      </c>
      <c r="AT125" s="139" t="s">
        <v>80</v>
      </c>
      <c r="AU125" s="139" t="s">
        <v>81</v>
      </c>
      <c r="AY125" s="131" t="s">
        <v>140</v>
      </c>
      <c r="BK125" s="140">
        <f>BK126+BK161+BK171+BK202+BK207</f>
        <v>0</v>
      </c>
    </row>
    <row r="126" spans="2:63" s="12" customFormat="1" ht="22.8" customHeight="1">
      <c r="B126" s="130"/>
      <c r="D126" s="131" t="s">
        <v>80</v>
      </c>
      <c r="E126" s="141" t="s">
        <v>89</v>
      </c>
      <c r="F126" s="141" t="s">
        <v>141</v>
      </c>
      <c r="I126" s="133"/>
      <c r="J126" s="142">
        <f>BK126</f>
        <v>0</v>
      </c>
      <c r="L126" s="130"/>
      <c r="M126" s="135"/>
      <c r="N126" s="136"/>
      <c r="O126" s="136"/>
      <c r="P126" s="137">
        <f>SUM(P127:P160)</f>
        <v>0</v>
      </c>
      <c r="Q126" s="136"/>
      <c r="R126" s="137">
        <f>SUM(R127:R160)</f>
        <v>0</v>
      </c>
      <c r="S126" s="136"/>
      <c r="T126" s="138">
        <f>SUM(T127:T160)</f>
        <v>0</v>
      </c>
      <c r="AR126" s="131" t="s">
        <v>89</v>
      </c>
      <c r="AT126" s="139" t="s">
        <v>80</v>
      </c>
      <c r="AU126" s="139" t="s">
        <v>89</v>
      </c>
      <c r="AY126" s="131" t="s">
        <v>140</v>
      </c>
      <c r="BK126" s="140">
        <f>SUM(BK127:BK160)</f>
        <v>0</v>
      </c>
    </row>
    <row r="127" spans="1:65" s="2" customFormat="1" ht="24.15" customHeight="1">
      <c r="A127" s="32"/>
      <c r="B127" s="143"/>
      <c r="C127" s="144" t="s">
        <v>89</v>
      </c>
      <c r="D127" s="144" t="s">
        <v>142</v>
      </c>
      <c r="E127" s="145" t="s">
        <v>564</v>
      </c>
      <c r="F127" s="146" t="s">
        <v>565</v>
      </c>
      <c r="G127" s="147" t="s">
        <v>210</v>
      </c>
      <c r="H127" s="148">
        <v>4.425</v>
      </c>
      <c r="I127" s="149"/>
      <c r="J127" s="150">
        <f>ROUND(I127*H127,2)</f>
        <v>0</v>
      </c>
      <c r="K127" s="146" t="s">
        <v>146</v>
      </c>
      <c r="L127" s="33"/>
      <c r="M127" s="151" t="s">
        <v>1</v>
      </c>
      <c r="N127" s="152" t="s">
        <v>46</v>
      </c>
      <c r="O127" s="58"/>
      <c r="P127" s="153">
        <f>O127*H127</f>
        <v>0</v>
      </c>
      <c r="Q127" s="153">
        <v>0</v>
      </c>
      <c r="R127" s="153">
        <f>Q127*H127</f>
        <v>0</v>
      </c>
      <c r="S127" s="153">
        <v>0</v>
      </c>
      <c r="T127" s="154">
        <f>S127*H127</f>
        <v>0</v>
      </c>
      <c r="U127" s="32"/>
      <c r="V127" s="32"/>
      <c r="W127" s="32"/>
      <c r="X127" s="32"/>
      <c r="Y127" s="32"/>
      <c r="Z127" s="32"/>
      <c r="AA127" s="32"/>
      <c r="AB127" s="32"/>
      <c r="AC127" s="32"/>
      <c r="AD127" s="32"/>
      <c r="AE127" s="32"/>
      <c r="AR127" s="155" t="s">
        <v>147</v>
      </c>
      <c r="AT127" s="155" t="s">
        <v>142</v>
      </c>
      <c r="AU127" s="155" t="s">
        <v>91</v>
      </c>
      <c r="AY127" s="17" t="s">
        <v>140</v>
      </c>
      <c r="BE127" s="156">
        <f>IF(N127="základní",J127,0)</f>
        <v>0</v>
      </c>
      <c r="BF127" s="156">
        <f>IF(N127="snížená",J127,0)</f>
        <v>0</v>
      </c>
      <c r="BG127" s="156">
        <f>IF(N127="zákl. přenesená",J127,0)</f>
        <v>0</v>
      </c>
      <c r="BH127" s="156">
        <f>IF(N127="sníž. přenesená",J127,0)</f>
        <v>0</v>
      </c>
      <c r="BI127" s="156">
        <f>IF(N127="nulová",J127,0)</f>
        <v>0</v>
      </c>
      <c r="BJ127" s="17" t="s">
        <v>89</v>
      </c>
      <c r="BK127" s="156">
        <f>ROUND(I127*H127,2)</f>
        <v>0</v>
      </c>
      <c r="BL127" s="17" t="s">
        <v>147</v>
      </c>
      <c r="BM127" s="155" t="s">
        <v>566</v>
      </c>
    </row>
    <row r="128" spans="1:47" s="2" customFormat="1" ht="19.2">
      <c r="A128" s="32"/>
      <c r="B128" s="33"/>
      <c r="C128" s="32"/>
      <c r="D128" s="157" t="s">
        <v>149</v>
      </c>
      <c r="E128" s="32"/>
      <c r="F128" s="158" t="s">
        <v>567</v>
      </c>
      <c r="G128" s="32"/>
      <c r="H128" s="32"/>
      <c r="I128" s="159"/>
      <c r="J128" s="32"/>
      <c r="K128" s="32"/>
      <c r="L128" s="33"/>
      <c r="M128" s="160"/>
      <c r="N128" s="161"/>
      <c r="O128" s="58"/>
      <c r="P128" s="58"/>
      <c r="Q128" s="58"/>
      <c r="R128" s="58"/>
      <c r="S128" s="58"/>
      <c r="T128" s="59"/>
      <c r="U128" s="32"/>
      <c r="V128" s="32"/>
      <c r="W128" s="32"/>
      <c r="X128" s="32"/>
      <c r="Y128" s="32"/>
      <c r="Z128" s="32"/>
      <c r="AA128" s="32"/>
      <c r="AB128" s="32"/>
      <c r="AC128" s="32"/>
      <c r="AD128" s="32"/>
      <c r="AE128" s="32"/>
      <c r="AT128" s="17" t="s">
        <v>149</v>
      </c>
      <c r="AU128" s="17" t="s">
        <v>91</v>
      </c>
    </row>
    <row r="129" spans="1:47" s="2" customFormat="1" ht="76.8">
      <c r="A129" s="32"/>
      <c r="B129" s="33"/>
      <c r="C129" s="32"/>
      <c r="D129" s="157" t="s">
        <v>151</v>
      </c>
      <c r="E129" s="32"/>
      <c r="F129" s="162" t="s">
        <v>568</v>
      </c>
      <c r="G129" s="32"/>
      <c r="H129" s="32"/>
      <c r="I129" s="159"/>
      <c r="J129" s="32"/>
      <c r="K129" s="32"/>
      <c r="L129" s="33"/>
      <c r="M129" s="160"/>
      <c r="N129" s="161"/>
      <c r="O129" s="58"/>
      <c r="P129" s="58"/>
      <c r="Q129" s="58"/>
      <c r="R129" s="58"/>
      <c r="S129" s="58"/>
      <c r="T129" s="59"/>
      <c r="U129" s="32"/>
      <c r="V129" s="32"/>
      <c r="W129" s="32"/>
      <c r="X129" s="32"/>
      <c r="Y129" s="32"/>
      <c r="Z129" s="32"/>
      <c r="AA129" s="32"/>
      <c r="AB129" s="32"/>
      <c r="AC129" s="32"/>
      <c r="AD129" s="32"/>
      <c r="AE129" s="32"/>
      <c r="AT129" s="17" t="s">
        <v>151</v>
      </c>
      <c r="AU129" s="17" t="s">
        <v>91</v>
      </c>
    </row>
    <row r="130" spans="2:51" s="13" customFormat="1" ht="10.2">
      <c r="B130" s="163"/>
      <c r="D130" s="157" t="s">
        <v>153</v>
      </c>
      <c r="E130" s="164" t="s">
        <v>1</v>
      </c>
      <c r="F130" s="165" t="s">
        <v>563</v>
      </c>
      <c r="H130" s="164" t="s">
        <v>1</v>
      </c>
      <c r="I130" s="166"/>
      <c r="L130" s="163"/>
      <c r="M130" s="167"/>
      <c r="N130" s="168"/>
      <c r="O130" s="168"/>
      <c r="P130" s="168"/>
      <c r="Q130" s="168"/>
      <c r="R130" s="168"/>
      <c r="S130" s="168"/>
      <c r="T130" s="169"/>
      <c r="AT130" s="164" t="s">
        <v>153</v>
      </c>
      <c r="AU130" s="164" t="s">
        <v>91</v>
      </c>
      <c r="AV130" s="13" t="s">
        <v>89</v>
      </c>
      <c r="AW130" s="13" t="s">
        <v>36</v>
      </c>
      <c r="AX130" s="13" t="s">
        <v>81</v>
      </c>
      <c r="AY130" s="164" t="s">
        <v>140</v>
      </c>
    </row>
    <row r="131" spans="2:51" s="13" customFormat="1" ht="10.2">
      <c r="B131" s="163"/>
      <c r="D131" s="157" t="s">
        <v>153</v>
      </c>
      <c r="E131" s="164" t="s">
        <v>1</v>
      </c>
      <c r="F131" s="165" t="s">
        <v>569</v>
      </c>
      <c r="H131" s="164" t="s">
        <v>1</v>
      </c>
      <c r="I131" s="166"/>
      <c r="L131" s="163"/>
      <c r="M131" s="167"/>
      <c r="N131" s="168"/>
      <c r="O131" s="168"/>
      <c r="P131" s="168"/>
      <c r="Q131" s="168"/>
      <c r="R131" s="168"/>
      <c r="S131" s="168"/>
      <c r="T131" s="169"/>
      <c r="AT131" s="164" t="s">
        <v>153</v>
      </c>
      <c r="AU131" s="164" t="s">
        <v>91</v>
      </c>
      <c r="AV131" s="13" t="s">
        <v>89</v>
      </c>
      <c r="AW131" s="13" t="s">
        <v>36</v>
      </c>
      <c r="AX131" s="13" t="s">
        <v>81</v>
      </c>
      <c r="AY131" s="164" t="s">
        <v>140</v>
      </c>
    </row>
    <row r="132" spans="2:51" s="13" customFormat="1" ht="10.2">
      <c r="B132" s="163"/>
      <c r="D132" s="157" t="s">
        <v>153</v>
      </c>
      <c r="E132" s="164" t="s">
        <v>1</v>
      </c>
      <c r="F132" s="165" t="s">
        <v>570</v>
      </c>
      <c r="H132" s="164" t="s">
        <v>1</v>
      </c>
      <c r="I132" s="166"/>
      <c r="L132" s="163"/>
      <c r="M132" s="167"/>
      <c r="N132" s="168"/>
      <c r="O132" s="168"/>
      <c r="P132" s="168"/>
      <c r="Q132" s="168"/>
      <c r="R132" s="168"/>
      <c r="S132" s="168"/>
      <c r="T132" s="169"/>
      <c r="AT132" s="164" t="s">
        <v>153</v>
      </c>
      <c r="AU132" s="164" t="s">
        <v>91</v>
      </c>
      <c r="AV132" s="13" t="s">
        <v>89</v>
      </c>
      <c r="AW132" s="13" t="s">
        <v>36</v>
      </c>
      <c r="AX132" s="13" t="s">
        <v>81</v>
      </c>
      <c r="AY132" s="164" t="s">
        <v>140</v>
      </c>
    </row>
    <row r="133" spans="2:51" s="14" customFormat="1" ht="10.2">
      <c r="B133" s="170"/>
      <c r="D133" s="157" t="s">
        <v>153</v>
      </c>
      <c r="E133" s="171" t="s">
        <v>1</v>
      </c>
      <c r="F133" s="172" t="s">
        <v>571</v>
      </c>
      <c r="H133" s="173">
        <v>4.425</v>
      </c>
      <c r="I133" s="174"/>
      <c r="L133" s="170"/>
      <c r="M133" s="175"/>
      <c r="N133" s="176"/>
      <c r="O133" s="176"/>
      <c r="P133" s="176"/>
      <c r="Q133" s="176"/>
      <c r="R133" s="176"/>
      <c r="S133" s="176"/>
      <c r="T133" s="177"/>
      <c r="AT133" s="171" t="s">
        <v>153</v>
      </c>
      <c r="AU133" s="171" t="s">
        <v>91</v>
      </c>
      <c r="AV133" s="14" t="s">
        <v>91</v>
      </c>
      <c r="AW133" s="14" t="s">
        <v>36</v>
      </c>
      <c r="AX133" s="14" t="s">
        <v>81</v>
      </c>
      <c r="AY133" s="171" t="s">
        <v>140</v>
      </c>
    </row>
    <row r="134" spans="2:51" s="15" customFormat="1" ht="10.2">
      <c r="B134" s="178"/>
      <c r="D134" s="157" t="s">
        <v>153</v>
      </c>
      <c r="E134" s="179" t="s">
        <v>1</v>
      </c>
      <c r="F134" s="180" t="s">
        <v>156</v>
      </c>
      <c r="H134" s="181">
        <v>4.425</v>
      </c>
      <c r="I134" s="182"/>
      <c r="L134" s="178"/>
      <c r="M134" s="183"/>
      <c r="N134" s="184"/>
      <c r="O134" s="184"/>
      <c r="P134" s="184"/>
      <c r="Q134" s="184"/>
      <c r="R134" s="184"/>
      <c r="S134" s="184"/>
      <c r="T134" s="185"/>
      <c r="AT134" s="179" t="s">
        <v>153</v>
      </c>
      <c r="AU134" s="179" t="s">
        <v>91</v>
      </c>
      <c r="AV134" s="15" t="s">
        <v>147</v>
      </c>
      <c r="AW134" s="15" t="s">
        <v>36</v>
      </c>
      <c r="AX134" s="15" t="s">
        <v>89</v>
      </c>
      <c r="AY134" s="179" t="s">
        <v>140</v>
      </c>
    </row>
    <row r="135" spans="1:65" s="2" customFormat="1" ht="24.15" customHeight="1">
      <c r="A135" s="32"/>
      <c r="B135" s="143"/>
      <c r="C135" s="144" t="s">
        <v>91</v>
      </c>
      <c r="D135" s="144" t="s">
        <v>142</v>
      </c>
      <c r="E135" s="145" t="s">
        <v>498</v>
      </c>
      <c r="F135" s="146" t="s">
        <v>499</v>
      </c>
      <c r="G135" s="147" t="s">
        <v>145</v>
      </c>
      <c r="H135" s="148">
        <v>4.995</v>
      </c>
      <c r="I135" s="149"/>
      <c r="J135" s="150">
        <f>ROUND(I135*H135,2)</f>
        <v>0</v>
      </c>
      <c r="K135" s="146" t="s">
        <v>146</v>
      </c>
      <c r="L135" s="33"/>
      <c r="M135" s="151" t="s">
        <v>1</v>
      </c>
      <c r="N135" s="152" t="s">
        <v>46</v>
      </c>
      <c r="O135" s="58"/>
      <c r="P135" s="153">
        <f>O135*H135</f>
        <v>0</v>
      </c>
      <c r="Q135" s="153">
        <v>0</v>
      </c>
      <c r="R135" s="153">
        <f>Q135*H135</f>
        <v>0</v>
      </c>
      <c r="S135" s="153">
        <v>0</v>
      </c>
      <c r="T135" s="154">
        <f>S135*H135</f>
        <v>0</v>
      </c>
      <c r="U135" s="32"/>
      <c r="V135" s="32"/>
      <c r="W135" s="32"/>
      <c r="X135" s="32"/>
      <c r="Y135" s="32"/>
      <c r="Z135" s="32"/>
      <c r="AA135" s="32"/>
      <c r="AB135" s="32"/>
      <c r="AC135" s="32"/>
      <c r="AD135" s="32"/>
      <c r="AE135" s="32"/>
      <c r="AR135" s="155" t="s">
        <v>147</v>
      </c>
      <c r="AT135" s="155" t="s">
        <v>142</v>
      </c>
      <c r="AU135" s="155" t="s">
        <v>91</v>
      </c>
      <c r="AY135" s="17" t="s">
        <v>140</v>
      </c>
      <c r="BE135" s="156">
        <f>IF(N135="základní",J135,0)</f>
        <v>0</v>
      </c>
      <c r="BF135" s="156">
        <f>IF(N135="snížená",J135,0)</f>
        <v>0</v>
      </c>
      <c r="BG135" s="156">
        <f>IF(N135="zákl. přenesená",J135,0)</f>
        <v>0</v>
      </c>
      <c r="BH135" s="156">
        <f>IF(N135="sníž. přenesená",J135,0)</f>
        <v>0</v>
      </c>
      <c r="BI135" s="156">
        <f>IF(N135="nulová",J135,0)</f>
        <v>0</v>
      </c>
      <c r="BJ135" s="17" t="s">
        <v>89</v>
      </c>
      <c r="BK135" s="156">
        <f>ROUND(I135*H135,2)</f>
        <v>0</v>
      </c>
      <c r="BL135" s="17" t="s">
        <v>147</v>
      </c>
      <c r="BM135" s="155" t="s">
        <v>572</v>
      </c>
    </row>
    <row r="136" spans="1:47" s="2" customFormat="1" ht="19.2">
      <c r="A136" s="32"/>
      <c r="B136" s="33"/>
      <c r="C136" s="32"/>
      <c r="D136" s="157" t="s">
        <v>149</v>
      </c>
      <c r="E136" s="32"/>
      <c r="F136" s="158" t="s">
        <v>501</v>
      </c>
      <c r="G136" s="32"/>
      <c r="H136" s="32"/>
      <c r="I136" s="159"/>
      <c r="J136" s="32"/>
      <c r="K136" s="32"/>
      <c r="L136" s="33"/>
      <c r="M136" s="160"/>
      <c r="N136" s="161"/>
      <c r="O136" s="58"/>
      <c r="P136" s="58"/>
      <c r="Q136" s="58"/>
      <c r="R136" s="58"/>
      <c r="S136" s="58"/>
      <c r="T136" s="59"/>
      <c r="U136" s="32"/>
      <c r="V136" s="32"/>
      <c r="W136" s="32"/>
      <c r="X136" s="32"/>
      <c r="Y136" s="32"/>
      <c r="Z136" s="32"/>
      <c r="AA136" s="32"/>
      <c r="AB136" s="32"/>
      <c r="AC136" s="32"/>
      <c r="AD136" s="32"/>
      <c r="AE136" s="32"/>
      <c r="AT136" s="17" t="s">
        <v>149</v>
      </c>
      <c r="AU136" s="17" t="s">
        <v>91</v>
      </c>
    </row>
    <row r="137" spans="1:47" s="2" customFormat="1" ht="259.2">
      <c r="A137" s="32"/>
      <c r="B137" s="33"/>
      <c r="C137" s="32"/>
      <c r="D137" s="157" t="s">
        <v>151</v>
      </c>
      <c r="E137" s="32"/>
      <c r="F137" s="162" t="s">
        <v>502</v>
      </c>
      <c r="G137" s="32"/>
      <c r="H137" s="32"/>
      <c r="I137" s="159"/>
      <c r="J137" s="32"/>
      <c r="K137" s="32"/>
      <c r="L137" s="33"/>
      <c r="M137" s="160"/>
      <c r="N137" s="161"/>
      <c r="O137" s="58"/>
      <c r="P137" s="58"/>
      <c r="Q137" s="58"/>
      <c r="R137" s="58"/>
      <c r="S137" s="58"/>
      <c r="T137" s="59"/>
      <c r="U137" s="32"/>
      <c r="V137" s="32"/>
      <c r="W137" s="32"/>
      <c r="X137" s="32"/>
      <c r="Y137" s="32"/>
      <c r="Z137" s="32"/>
      <c r="AA137" s="32"/>
      <c r="AB137" s="32"/>
      <c r="AC137" s="32"/>
      <c r="AD137" s="32"/>
      <c r="AE137" s="32"/>
      <c r="AT137" s="17" t="s">
        <v>151</v>
      </c>
      <c r="AU137" s="17" t="s">
        <v>91</v>
      </c>
    </row>
    <row r="138" spans="2:51" s="13" customFormat="1" ht="10.2">
      <c r="B138" s="163"/>
      <c r="D138" s="157" t="s">
        <v>153</v>
      </c>
      <c r="E138" s="164" t="s">
        <v>1</v>
      </c>
      <c r="F138" s="165" t="s">
        <v>563</v>
      </c>
      <c r="H138" s="164" t="s">
        <v>1</v>
      </c>
      <c r="I138" s="166"/>
      <c r="L138" s="163"/>
      <c r="M138" s="167"/>
      <c r="N138" s="168"/>
      <c r="O138" s="168"/>
      <c r="P138" s="168"/>
      <c r="Q138" s="168"/>
      <c r="R138" s="168"/>
      <c r="S138" s="168"/>
      <c r="T138" s="169"/>
      <c r="AT138" s="164" t="s">
        <v>153</v>
      </c>
      <c r="AU138" s="164" t="s">
        <v>91</v>
      </c>
      <c r="AV138" s="13" t="s">
        <v>89</v>
      </c>
      <c r="AW138" s="13" t="s">
        <v>36</v>
      </c>
      <c r="AX138" s="13" t="s">
        <v>81</v>
      </c>
      <c r="AY138" s="164" t="s">
        <v>140</v>
      </c>
    </row>
    <row r="139" spans="2:51" s="13" customFormat="1" ht="10.2">
      <c r="B139" s="163"/>
      <c r="D139" s="157" t="s">
        <v>153</v>
      </c>
      <c r="E139" s="164" t="s">
        <v>1</v>
      </c>
      <c r="F139" s="165" t="s">
        <v>569</v>
      </c>
      <c r="H139" s="164" t="s">
        <v>1</v>
      </c>
      <c r="I139" s="166"/>
      <c r="L139" s="163"/>
      <c r="M139" s="167"/>
      <c r="N139" s="168"/>
      <c r="O139" s="168"/>
      <c r="P139" s="168"/>
      <c r="Q139" s="168"/>
      <c r="R139" s="168"/>
      <c r="S139" s="168"/>
      <c r="T139" s="169"/>
      <c r="AT139" s="164" t="s">
        <v>153</v>
      </c>
      <c r="AU139" s="164" t="s">
        <v>91</v>
      </c>
      <c r="AV139" s="13" t="s">
        <v>89</v>
      </c>
      <c r="AW139" s="13" t="s">
        <v>36</v>
      </c>
      <c r="AX139" s="13" t="s">
        <v>81</v>
      </c>
      <c r="AY139" s="164" t="s">
        <v>140</v>
      </c>
    </row>
    <row r="140" spans="2:51" s="14" customFormat="1" ht="10.2">
      <c r="B140" s="170"/>
      <c r="D140" s="157" t="s">
        <v>153</v>
      </c>
      <c r="E140" s="171" t="s">
        <v>1</v>
      </c>
      <c r="F140" s="172" t="s">
        <v>573</v>
      </c>
      <c r="H140" s="173">
        <v>4.995</v>
      </c>
      <c r="I140" s="174"/>
      <c r="L140" s="170"/>
      <c r="M140" s="175"/>
      <c r="N140" s="176"/>
      <c r="O140" s="176"/>
      <c r="P140" s="176"/>
      <c r="Q140" s="176"/>
      <c r="R140" s="176"/>
      <c r="S140" s="176"/>
      <c r="T140" s="177"/>
      <c r="AT140" s="171" t="s">
        <v>153</v>
      </c>
      <c r="AU140" s="171" t="s">
        <v>91</v>
      </c>
      <c r="AV140" s="14" t="s">
        <v>91</v>
      </c>
      <c r="AW140" s="14" t="s">
        <v>36</v>
      </c>
      <c r="AX140" s="14" t="s">
        <v>81</v>
      </c>
      <c r="AY140" s="171" t="s">
        <v>140</v>
      </c>
    </row>
    <row r="141" spans="2:51" s="15" customFormat="1" ht="10.2">
      <c r="B141" s="178"/>
      <c r="D141" s="157" t="s">
        <v>153</v>
      </c>
      <c r="E141" s="179" t="s">
        <v>1</v>
      </c>
      <c r="F141" s="180" t="s">
        <v>156</v>
      </c>
      <c r="H141" s="181">
        <v>4.995</v>
      </c>
      <c r="I141" s="182"/>
      <c r="L141" s="178"/>
      <c r="M141" s="183"/>
      <c r="N141" s="184"/>
      <c r="O141" s="184"/>
      <c r="P141" s="184"/>
      <c r="Q141" s="184"/>
      <c r="R141" s="184"/>
      <c r="S141" s="184"/>
      <c r="T141" s="185"/>
      <c r="AT141" s="179" t="s">
        <v>153</v>
      </c>
      <c r="AU141" s="179" t="s">
        <v>91</v>
      </c>
      <c r="AV141" s="15" t="s">
        <v>147</v>
      </c>
      <c r="AW141" s="15" t="s">
        <v>36</v>
      </c>
      <c r="AX141" s="15" t="s">
        <v>89</v>
      </c>
      <c r="AY141" s="179" t="s">
        <v>140</v>
      </c>
    </row>
    <row r="142" spans="1:65" s="2" customFormat="1" ht="24.15" customHeight="1">
      <c r="A142" s="32"/>
      <c r="B142" s="143"/>
      <c r="C142" s="144" t="s">
        <v>164</v>
      </c>
      <c r="D142" s="144" t="s">
        <v>142</v>
      </c>
      <c r="E142" s="145" t="s">
        <v>157</v>
      </c>
      <c r="F142" s="146" t="s">
        <v>158</v>
      </c>
      <c r="G142" s="147" t="s">
        <v>145</v>
      </c>
      <c r="H142" s="148">
        <v>2.205</v>
      </c>
      <c r="I142" s="149"/>
      <c r="J142" s="150">
        <f>ROUND(I142*H142,2)</f>
        <v>0</v>
      </c>
      <c r="K142" s="146" t="s">
        <v>159</v>
      </c>
      <c r="L142" s="33"/>
      <c r="M142" s="151" t="s">
        <v>1</v>
      </c>
      <c r="N142" s="152" t="s">
        <v>46</v>
      </c>
      <c r="O142" s="58"/>
      <c r="P142" s="153">
        <f>O142*H142</f>
        <v>0</v>
      </c>
      <c r="Q142" s="153">
        <v>0</v>
      </c>
      <c r="R142" s="153">
        <f>Q142*H142</f>
        <v>0</v>
      </c>
      <c r="S142" s="153">
        <v>0</v>
      </c>
      <c r="T142" s="154">
        <f>S142*H142</f>
        <v>0</v>
      </c>
      <c r="U142" s="32"/>
      <c r="V142" s="32"/>
      <c r="W142" s="32"/>
      <c r="X142" s="32"/>
      <c r="Y142" s="32"/>
      <c r="Z142" s="32"/>
      <c r="AA142" s="32"/>
      <c r="AB142" s="32"/>
      <c r="AC142" s="32"/>
      <c r="AD142" s="32"/>
      <c r="AE142" s="32"/>
      <c r="AR142" s="155" t="s">
        <v>147</v>
      </c>
      <c r="AT142" s="155" t="s">
        <v>142</v>
      </c>
      <c r="AU142" s="155" t="s">
        <v>91</v>
      </c>
      <c r="AY142" s="17" t="s">
        <v>140</v>
      </c>
      <c r="BE142" s="156">
        <f>IF(N142="základní",J142,0)</f>
        <v>0</v>
      </c>
      <c r="BF142" s="156">
        <f>IF(N142="snížená",J142,0)</f>
        <v>0</v>
      </c>
      <c r="BG142" s="156">
        <f>IF(N142="zákl. přenesená",J142,0)</f>
        <v>0</v>
      </c>
      <c r="BH142" s="156">
        <f>IF(N142="sníž. přenesená",J142,0)</f>
        <v>0</v>
      </c>
      <c r="BI142" s="156">
        <f>IF(N142="nulová",J142,0)</f>
        <v>0</v>
      </c>
      <c r="BJ142" s="17" t="s">
        <v>89</v>
      </c>
      <c r="BK142" s="156">
        <f>ROUND(I142*H142,2)</f>
        <v>0</v>
      </c>
      <c r="BL142" s="17" t="s">
        <v>147</v>
      </c>
      <c r="BM142" s="155" t="s">
        <v>574</v>
      </c>
    </row>
    <row r="143" spans="2:51" s="13" customFormat="1" ht="10.2">
      <c r="B143" s="163"/>
      <c r="D143" s="157" t="s">
        <v>153</v>
      </c>
      <c r="E143" s="164" t="s">
        <v>1</v>
      </c>
      <c r="F143" s="165" t="s">
        <v>563</v>
      </c>
      <c r="H143" s="164" t="s">
        <v>1</v>
      </c>
      <c r="I143" s="166"/>
      <c r="L143" s="163"/>
      <c r="M143" s="167"/>
      <c r="N143" s="168"/>
      <c r="O143" s="168"/>
      <c r="P143" s="168"/>
      <c r="Q143" s="168"/>
      <c r="R143" s="168"/>
      <c r="S143" s="168"/>
      <c r="T143" s="169"/>
      <c r="AT143" s="164" t="s">
        <v>153</v>
      </c>
      <c r="AU143" s="164" t="s">
        <v>91</v>
      </c>
      <c r="AV143" s="13" t="s">
        <v>89</v>
      </c>
      <c r="AW143" s="13" t="s">
        <v>36</v>
      </c>
      <c r="AX143" s="13" t="s">
        <v>81</v>
      </c>
      <c r="AY143" s="164" t="s">
        <v>140</v>
      </c>
    </row>
    <row r="144" spans="2:51" s="13" customFormat="1" ht="10.2">
      <c r="B144" s="163"/>
      <c r="D144" s="157" t="s">
        <v>153</v>
      </c>
      <c r="E144" s="164" t="s">
        <v>1</v>
      </c>
      <c r="F144" s="165" t="s">
        <v>161</v>
      </c>
      <c r="H144" s="164" t="s">
        <v>1</v>
      </c>
      <c r="I144" s="166"/>
      <c r="L144" s="163"/>
      <c r="M144" s="167"/>
      <c r="N144" s="168"/>
      <c r="O144" s="168"/>
      <c r="P144" s="168"/>
      <c r="Q144" s="168"/>
      <c r="R144" s="168"/>
      <c r="S144" s="168"/>
      <c r="T144" s="169"/>
      <c r="AT144" s="164" t="s">
        <v>153</v>
      </c>
      <c r="AU144" s="164" t="s">
        <v>91</v>
      </c>
      <c r="AV144" s="13" t="s">
        <v>89</v>
      </c>
      <c r="AW144" s="13" t="s">
        <v>36</v>
      </c>
      <c r="AX144" s="13" t="s">
        <v>81</v>
      </c>
      <c r="AY144" s="164" t="s">
        <v>140</v>
      </c>
    </row>
    <row r="145" spans="2:51" s="14" customFormat="1" ht="10.2">
      <c r="B145" s="170"/>
      <c r="D145" s="157" t="s">
        <v>153</v>
      </c>
      <c r="E145" s="171" t="s">
        <v>1</v>
      </c>
      <c r="F145" s="172" t="s">
        <v>575</v>
      </c>
      <c r="H145" s="173">
        <v>4.995</v>
      </c>
      <c r="I145" s="174"/>
      <c r="L145" s="170"/>
      <c r="M145" s="175"/>
      <c r="N145" s="176"/>
      <c r="O145" s="176"/>
      <c r="P145" s="176"/>
      <c r="Q145" s="176"/>
      <c r="R145" s="176"/>
      <c r="S145" s="176"/>
      <c r="T145" s="177"/>
      <c r="AT145" s="171" t="s">
        <v>153</v>
      </c>
      <c r="AU145" s="171" t="s">
        <v>91</v>
      </c>
      <c r="AV145" s="14" t="s">
        <v>91</v>
      </c>
      <c r="AW145" s="14" t="s">
        <v>36</v>
      </c>
      <c r="AX145" s="14" t="s">
        <v>81</v>
      </c>
      <c r="AY145" s="171" t="s">
        <v>140</v>
      </c>
    </row>
    <row r="146" spans="2:51" s="14" customFormat="1" ht="10.2">
      <c r="B146" s="170"/>
      <c r="D146" s="157" t="s">
        <v>153</v>
      </c>
      <c r="E146" s="171" t="s">
        <v>1</v>
      </c>
      <c r="F146" s="172" t="s">
        <v>576</v>
      </c>
      <c r="H146" s="173">
        <v>-2.79</v>
      </c>
      <c r="I146" s="174"/>
      <c r="L146" s="170"/>
      <c r="M146" s="175"/>
      <c r="N146" s="176"/>
      <c r="O146" s="176"/>
      <c r="P146" s="176"/>
      <c r="Q146" s="176"/>
      <c r="R146" s="176"/>
      <c r="S146" s="176"/>
      <c r="T146" s="177"/>
      <c r="AT146" s="171" t="s">
        <v>153</v>
      </c>
      <c r="AU146" s="171" t="s">
        <v>91</v>
      </c>
      <c r="AV146" s="14" t="s">
        <v>91</v>
      </c>
      <c r="AW146" s="14" t="s">
        <v>36</v>
      </c>
      <c r="AX146" s="14" t="s">
        <v>81</v>
      </c>
      <c r="AY146" s="171" t="s">
        <v>140</v>
      </c>
    </row>
    <row r="147" spans="2:51" s="15" customFormat="1" ht="10.2">
      <c r="B147" s="178"/>
      <c r="D147" s="157" t="s">
        <v>153</v>
      </c>
      <c r="E147" s="179" t="s">
        <v>1</v>
      </c>
      <c r="F147" s="180" t="s">
        <v>156</v>
      </c>
      <c r="H147" s="181">
        <v>2.205</v>
      </c>
      <c r="I147" s="182"/>
      <c r="L147" s="178"/>
      <c r="M147" s="183"/>
      <c r="N147" s="184"/>
      <c r="O147" s="184"/>
      <c r="P147" s="184"/>
      <c r="Q147" s="184"/>
      <c r="R147" s="184"/>
      <c r="S147" s="184"/>
      <c r="T147" s="185"/>
      <c r="AT147" s="179" t="s">
        <v>153</v>
      </c>
      <c r="AU147" s="179" t="s">
        <v>91</v>
      </c>
      <c r="AV147" s="15" t="s">
        <v>147</v>
      </c>
      <c r="AW147" s="15" t="s">
        <v>36</v>
      </c>
      <c r="AX147" s="15" t="s">
        <v>89</v>
      </c>
      <c r="AY147" s="179" t="s">
        <v>140</v>
      </c>
    </row>
    <row r="148" spans="1:65" s="2" customFormat="1" ht="24.15" customHeight="1">
      <c r="A148" s="32"/>
      <c r="B148" s="143"/>
      <c r="C148" s="144" t="s">
        <v>147</v>
      </c>
      <c r="D148" s="144" t="s">
        <v>142</v>
      </c>
      <c r="E148" s="145" t="s">
        <v>165</v>
      </c>
      <c r="F148" s="146" t="s">
        <v>166</v>
      </c>
      <c r="G148" s="147" t="s">
        <v>145</v>
      </c>
      <c r="H148" s="148">
        <v>2.79</v>
      </c>
      <c r="I148" s="149"/>
      <c r="J148" s="150">
        <f>ROUND(I148*H148,2)</f>
        <v>0</v>
      </c>
      <c r="K148" s="146" t="s">
        <v>146</v>
      </c>
      <c r="L148" s="33"/>
      <c r="M148" s="151" t="s">
        <v>1</v>
      </c>
      <c r="N148" s="152" t="s">
        <v>46</v>
      </c>
      <c r="O148" s="58"/>
      <c r="P148" s="153">
        <f>O148*H148</f>
        <v>0</v>
      </c>
      <c r="Q148" s="153">
        <v>0</v>
      </c>
      <c r="R148" s="153">
        <f>Q148*H148</f>
        <v>0</v>
      </c>
      <c r="S148" s="153">
        <v>0</v>
      </c>
      <c r="T148" s="154">
        <f>S148*H148</f>
        <v>0</v>
      </c>
      <c r="U148" s="32"/>
      <c r="V148" s="32"/>
      <c r="W148" s="32"/>
      <c r="X148" s="32"/>
      <c r="Y148" s="32"/>
      <c r="Z148" s="32"/>
      <c r="AA148" s="32"/>
      <c r="AB148" s="32"/>
      <c r="AC148" s="32"/>
      <c r="AD148" s="32"/>
      <c r="AE148" s="32"/>
      <c r="AR148" s="155" t="s">
        <v>147</v>
      </c>
      <c r="AT148" s="155" t="s">
        <v>142</v>
      </c>
      <c r="AU148" s="155" t="s">
        <v>91</v>
      </c>
      <c r="AY148" s="17" t="s">
        <v>140</v>
      </c>
      <c r="BE148" s="156">
        <f>IF(N148="základní",J148,0)</f>
        <v>0</v>
      </c>
      <c r="BF148" s="156">
        <f>IF(N148="snížená",J148,0)</f>
        <v>0</v>
      </c>
      <c r="BG148" s="156">
        <f>IF(N148="zákl. přenesená",J148,0)</f>
        <v>0</v>
      </c>
      <c r="BH148" s="156">
        <f>IF(N148="sníž. přenesená",J148,0)</f>
        <v>0</v>
      </c>
      <c r="BI148" s="156">
        <f>IF(N148="nulová",J148,0)</f>
        <v>0</v>
      </c>
      <c r="BJ148" s="17" t="s">
        <v>89</v>
      </c>
      <c r="BK148" s="156">
        <f>ROUND(I148*H148,2)</f>
        <v>0</v>
      </c>
      <c r="BL148" s="17" t="s">
        <v>147</v>
      </c>
      <c r="BM148" s="155" t="s">
        <v>577</v>
      </c>
    </row>
    <row r="149" spans="1:47" s="2" customFormat="1" ht="28.8">
      <c r="A149" s="32"/>
      <c r="B149" s="33"/>
      <c r="C149" s="32"/>
      <c r="D149" s="157" t="s">
        <v>149</v>
      </c>
      <c r="E149" s="32"/>
      <c r="F149" s="158" t="s">
        <v>168</v>
      </c>
      <c r="G149" s="32"/>
      <c r="H149" s="32"/>
      <c r="I149" s="159"/>
      <c r="J149" s="32"/>
      <c r="K149" s="32"/>
      <c r="L149" s="33"/>
      <c r="M149" s="160"/>
      <c r="N149" s="161"/>
      <c r="O149" s="58"/>
      <c r="P149" s="58"/>
      <c r="Q149" s="58"/>
      <c r="R149" s="58"/>
      <c r="S149" s="58"/>
      <c r="T149" s="59"/>
      <c r="U149" s="32"/>
      <c r="V149" s="32"/>
      <c r="W149" s="32"/>
      <c r="X149" s="32"/>
      <c r="Y149" s="32"/>
      <c r="Z149" s="32"/>
      <c r="AA149" s="32"/>
      <c r="AB149" s="32"/>
      <c r="AC149" s="32"/>
      <c r="AD149" s="32"/>
      <c r="AE149" s="32"/>
      <c r="AT149" s="17" t="s">
        <v>149</v>
      </c>
      <c r="AU149" s="17" t="s">
        <v>91</v>
      </c>
    </row>
    <row r="150" spans="1:47" s="2" customFormat="1" ht="230.4">
      <c r="A150" s="32"/>
      <c r="B150" s="33"/>
      <c r="C150" s="32"/>
      <c r="D150" s="157" t="s">
        <v>151</v>
      </c>
      <c r="E150" s="32"/>
      <c r="F150" s="162" t="s">
        <v>169</v>
      </c>
      <c r="G150" s="32"/>
      <c r="H150" s="32"/>
      <c r="I150" s="159"/>
      <c r="J150" s="32"/>
      <c r="K150" s="32"/>
      <c r="L150" s="33"/>
      <c r="M150" s="160"/>
      <c r="N150" s="161"/>
      <c r="O150" s="58"/>
      <c r="P150" s="58"/>
      <c r="Q150" s="58"/>
      <c r="R150" s="58"/>
      <c r="S150" s="58"/>
      <c r="T150" s="59"/>
      <c r="U150" s="32"/>
      <c r="V150" s="32"/>
      <c r="W150" s="32"/>
      <c r="X150" s="32"/>
      <c r="Y150" s="32"/>
      <c r="Z150" s="32"/>
      <c r="AA150" s="32"/>
      <c r="AB150" s="32"/>
      <c r="AC150" s="32"/>
      <c r="AD150" s="32"/>
      <c r="AE150" s="32"/>
      <c r="AT150" s="17" t="s">
        <v>151</v>
      </c>
      <c r="AU150" s="17" t="s">
        <v>91</v>
      </c>
    </row>
    <row r="151" spans="2:51" s="13" customFormat="1" ht="10.2">
      <c r="B151" s="163"/>
      <c r="D151" s="157" t="s">
        <v>153</v>
      </c>
      <c r="E151" s="164" t="s">
        <v>1</v>
      </c>
      <c r="F151" s="165" t="s">
        <v>563</v>
      </c>
      <c r="H151" s="164" t="s">
        <v>1</v>
      </c>
      <c r="I151" s="166"/>
      <c r="L151" s="163"/>
      <c r="M151" s="167"/>
      <c r="N151" s="168"/>
      <c r="O151" s="168"/>
      <c r="P151" s="168"/>
      <c r="Q151" s="168"/>
      <c r="R151" s="168"/>
      <c r="S151" s="168"/>
      <c r="T151" s="169"/>
      <c r="AT151" s="164" t="s">
        <v>153</v>
      </c>
      <c r="AU151" s="164" t="s">
        <v>91</v>
      </c>
      <c r="AV151" s="13" t="s">
        <v>89</v>
      </c>
      <c r="AW151" s="13" t="s">
        <v>36</v>
      </c>
      <c r="AX151" s="13" t="s">
        <v>81</v>
      </c>
      <c r="AY151" s="164" t="s">
        <v>140</v>
      </c>
    </row>
    <row r="152" spans="2:51" s="13" customFormat="1" ht="10.2">
      <c r="B152" s="163"/>
      <c r="D152" s="157" t="s">
        <v>153</v>
      </c>
      <c r="E152" s="164" t="s">
        <v>1</v>
      </c>
      <c r="F152" s="165" t="s">
        <v>569</v>
      </c>
      <c r="H152" s="164" t="s">
        <v>1</v>
      </c>
      <c r="I152" s="166"/>
      <c r="L152" s="163"/>
      <c r="M152" s="167"/>
      <c r="N152" s="168"/>
      <c r="O152" s="168"/>
      <c r="P152" s="168"/>
      <c r="Q152" s="168"/>
      <c r="R152" s="168"/>
      <c r="S152" s="168"/>
      <c r="T152" s="169"/>
      <c r="AT152" s="164" t="s">
        <v>153</v>
      </c>
      <c r="AU152" s="164" t="s">
        <v>91</v>
      </c>
      <c r="AV152" s="13" t="s">
        <v>89</v>
      </c>
      <c r="AW152" s="13" t="s">
        <v>36</v>
      </c>
      <c r="AX152" s="13" t="s">
        <v>81</v>
      </c>
      <c r="AY152" s="164" t="s">
        <v>140</v>
      </c>
    </row>
    <row r="153" spans="2:51" s="14" customFormat="1" ht="10.2">
      <c r="B153" s="170"/>
      <c r="D153" s="157" t="s">
        <v>153</v>
      </c>
      <c r="E153" s="171" t="s">
        <v>1</v>
      </c>
      <c r="F153" s="172" t="s">
        <v>578</v>
      </c>
      <c r="H153" s="173">
        <v>2.79</v>
      </c>
      <c r="I153" s="174"/>
      <c r="L153" s="170"/>
      <c r="M153" s="175"/>
      <c r="N153" s="176"/>
      <c r="O153" s="176"/>
      <c r="P153" s="176"/>
      <c r="Q153" s="176"/>
      <c r="R153" s="176"/>
      <c r="S153" s="176"/>
      <c r="T153" s="177"/>
      <c r="AT153" s="171" t="s">
        <v>153</v>
      </c>
      <c r="AU153" s="171" t="s">
        <v>91</v>
      </c>
      <c r="AV153" s="14" t="s">
        <v>91</v>
      </c>
      <c r="AW153" s="14" t="s">
        <v>36</v>
      </c>
      <c r="AX153" s="14" t="s">
        <v>81</v>
      </c>
      <c r="AY153" s="171" t="s">
        <v>140</v>
      </c>
    </row>
    <row r="154" spans="2:51" s="15" customFormat="1" ht="10.2">
      <c r="B154" s="178"/>
      <c r="D154" s="157" t="s">
        <v>153</v>
      </c>
      <c r="E154" s="179" t="s">
        <v>1</v>
      </c>
      <c r="F154" s="180" t="s">
        <v>156</v>
      </c>
      <c r="H154" s="181">
        <v>2.79</v>
      </c>
      <c r="I154" s="182"/>
      <c r="L154" s="178"/>
      <c r="M154" s="183"/>
      <c r="N154" s="184"/>
      <c r="O154" s="184"/>
      <c r="P154" s="184"/>
      <c r="Q154" s="184"/>
      <c r="R154" s="184"/>
      <c r="S154" s="184"/>
      <c r="T154" s="185"/>
      <c r="AT154" s="179" t="s">
        <v>153</v>
      </c>
      <c r="AU154" s="179" t="s">
        <v>91</v>
      </c>
      <c r="AV154" s="15" t="s">
        <v>147</v>
      </c>
      <c r="AW154" s="15" t="s">
        <v>36</v>
      </c>
      <c r="AX154" s="15" t="s">
        <v>89</v>
      </c>
      <c r="AY154" s="179" t="s">
        <v>140</v>
      </c>
    </row>
    <row r="155" spans="1:65" s="2" customFormat="1" ht="24.15" customHeight="1">
      <c r="A155" s="32"/>
      <c r="B155" s="143"/>
      <c r="C155" s="144" t="s">
        <v>179</v>
      </c>
      <c r="D155" s="144" t="s">
        <v>142</v>
      </c>
      <c r="E155" s="145" t="s">
        <v>579</v>
      </c>
      <c r="F155" s="146" t="s">
        <v>580</v>
      </c>
      <c r="G155" s="147" t="s">
        <v>210</v>
      </c>
      <c r="H155" s="148">
        <v>4.425</v>
      </c>
      <c r="I155" s="149"/>
      <c r="J155" s="150">
        <f>ROUND(I155*H155,2)</f>
        <v>0</v>
      </c>
      <c r="K155" s="146" t="s">
        <v>146</v>
      </c>
      <c r="L155" s="33"/>
      <c r="M155" s="151" t="s">
        <v>1</v>
      </c>
      <c r="N155" s="152" t="s">
        <v>46</v>
      </c>
      <c r="O155" s="58"/>
      <c r="P155" s="153">
        <f>O155*H155</f>
        <v>0</v>
      </c>
      <c r="Q155" s="153">
        <v>0</v>
      </c>
      <c r="R155" s="153">
        <f>Q155*H155</f>
        <v>0</v>
      </c>
      <c r="S155" s="153">
        <v>0</v>
      </c>
      <c r="T155" s="154">
        <f>S155*H155</f>
        <v>0</v>
      </c>
      <c r="U155" s="32"/>
      <c r="V155" s="32"/>
      <c r="W155" s="32"/>
      <c r="X155" s="32"/>
      <c r="Y155" s="32"/>
      <c r="Z155" s="32"/>
      <c r="AA155" s="32"/>
      <c r="AB155" s="32"/>
      <c r="AC155" s="32"/>
      <c r="AD155" s="32"/>
      <c r="AE155" s="32"/>
      <c r="AR155" s="155" t="s">
        <v>147</v>
      </c>
      <c r="AT155" s="155" t="s">
        <v>142</v>
      </c>
      <c r="AU155" s="155" t="s">
        <v>91</v>
      </c>
      <c r="AY155" s="17" t="s">
        <v>140</v>
      </c>
      <c r="BE155" s="156">
        <f>IF(N155="základní",J155,0)</f>
        <v>0</v>
      </c>
      <c r="BF155" s="156">
        <f>IF(N155="snížená",J155,0)</f>
        <v>0</v>
      </c>
      <c r="BG155" s="156">
        <f>IF(N155="zákl. přenesená",J155,0)</f>
        <v>0</v>
      </c>
      <c r="BH155" s="156">
        <f>IF(N155="sníž. přenesená",J155,0)</f>
        <v>0</v>
      </c>
      <c r="BI155" s="156">
        <f>IF(N155="nulová",J155,0)</f>
        <v>0</v>
      </c>
      <c r="BJ155" s="17" t="s">
        <v>89</v>
      </c>
      <c r="BK155" s="156">
        <f>ROUND(I155*H155,2)</f>
        <v>0</v>
      </c>
      <c r="BL155" s="17" t="s">
        <v>147</v>
      </c>
      <c r="BM155" s="155" t="s">
        <v>581</v>
      </c>
    </row>
    <row r="156" spans="1:47" s="2" customFormat="1" ht="19.2">
      <c r="A156" s="32"/>
      <c r="B156" s="33"/>
      <c r="C156" s="32"/>
      <c r="D156" s="157" t="s">
        <v>149</v>
      </c>
      <c r="E156" s="32"/>
      <c r="F156" s="158" t="s">
        <v>582</v>
      </c>
      <c r="G156" s="32"/>
      <c r="H156" s="32"/>
      <c r="I156" s="159"/>
      <c r="J156" s="32"/>
      <c r="K156" s="32"/>
      <c r="L156" s="33"/>
      <c r="M156" s="160"/>
      <c r="N156" s="161"/>
      <c r="O156" s="58"/>
      <c r="P156" s="58"/>
      <c r="Q156" s="58"/>
      <c r="R156" s="58"/>
      <c r="S156" s="58"/>
      <c r="T156" s="59"/>
      <c r="U156" s="32"/>
      <c r="V156" s="32"/>
      <c r="W156" s="32"/>
      <c r="X156" s="32"/>
      <c r="Y156" s="32"/>
      <c r="Z156" s="32"/>
      <c r="AA156" s="32"/>
      <c r="AB156" s="32"/>
      <c r="AC156" s="32"/>
      <c r="AD156" s="32"/>
      <c r="AE156" s="32"/>
      <c r="AT156" s="17" t="s">
        <v>149</v>
      </c>
      <c r="AU156" s="17" t="s">
        <v>91</v>
      </c>
    </row>
    <row r="157" spans="2:51" s="13" customFormat="1" ht="10.2">
      <c r="B157" s="163"/>
      <c r="D157" s="157" t="s">
        <v>153</v>
      </c>
      <c r="E157" s="164" t="s">
        <v>1</v>
      </c>
      <c r="F157" s="165" t="s">
        <v>563</v>
      </c>
      <c r="H157" s="164" t="s">
        <v>1</v>
      </c>
      <c r="I157" s="166"/>
      <c r="L157" s="163"/>
      <c r="M157" s="167"/>
      <c r="N157" s="168"/>
      <c r="O157" s="168"/>
      <c r="P157" s="168"/>
      <c r="Q157" s="168"/>
      <c r="R157" s="168"/>
      <c r="S157" s="168"/>
      <c r="T157" s="169"/>
      <c r="AT157" s="164" t="s">
        <v>153</v>
      </c>
      <c r="AU157" s="164" t="s">
        <v>91</v>
      </c>
      <c r="AV157" s="13" t="s">
        <v>89</v>
      </c>
      <c r="AW157" s="13" t="s">
        <v>36</v>
      </c>
      <c r="AX157" s="13" t="s">
        <v>81</v>
      </c>
      <c r="AY157" s="164" t="s">
        <v>140</v>
      </c>
    </row>
    <row r="158" spans="2:51" s="13" customFormat="1" ht="10.2">
      <c r="B158" s="163"/>
      <c r="D158" s="157" t="s">
        <v>153</v>
      </c>
      <c r="E158" s="164" t="s">
        <v>1</v>
      </c>
      <c r="F158" s="165" t="s">
        <v>583</v>
      </c>
      <c r="H158" s="164" t="s">
        <v>1</v>
      </c>
      <c r="I158" s="166"/>
      <c r="L158" s="163"/>
      <c r="M158" s="167"/>
      <c r="N158" s="168"/>
      <c r="O158" s="168"/>
      <c r="P158" s="168"/>
      <c r="Q158" s="168"/>
      <c r="R158" s="168"/>
      <c r="S158" s="168"/>
      <c r="T158" s="169"/>
      <c r="AT158" s="164" t="s">
        <v>153</v>
      </c>
      <c r="AU158" s="164" t="s">
        <v>91</v>
      </c>
      <c r="AV158" s="13" t="s">
        <v>89</v>
      </c>
      <c r="AW158" s="13" t="s">
        <v>36</v>
      </c>
      <c r="AX158" s="13" t="s">
        <v>81</v>
      </c>
      <c r="AY158" s="164" t="s">
        <v>140</v>
      </c>
    </row>
    <row r="159" spans="2:51" s="14" customFormat="1" ht="10.2">
      <c r="B159" s="170"/>
      <c r="D159" s="157" t="s">
        <v>153</v>
      </c>
      <c r="E159" s="171" t="s">
        <v>1</v>
      </c>
      <c r="F159" s="172" t="s">
        <v>571</v>
      </c>
      <c r="H159" s="173">
        <v>4.425</v>
      </c>
      <c r="I159" s="174"/>
      <c r="L159" s="170"/>
      <c r="M159" s="175"/>
      <c r="N159" s="176"/>
      <c r="O159" s="176"/>
      <c r="P159" s="176"/>
      <c r="Q159" s="176"/>
      <c r="R159" s="176"/>
      <c r="S159" s="176"/>
      <c r="T159" s="177"/>
      <c r="AT159" s="171" t="s">
        <v>153</v>
      </c>
      <c r="AU159" s="171" t="s">
        <v>91</v>
      </c>
      <c r="AV159" s="14" t="s">
        <v>91</v>
      </c>
      <c r="AW159" s="14" t="s">
        <v>36</v>
      </c>
      <c r="AX159" s="14" t="s">
        <v>81</v>
      </c>
      <c r="AY159" s="171" t="s">
        <v>140</v>
      </c>
    </row>
    <row r="160" spans="2:51" s="15" customFormat="1" ht="10.2">
      <c r="B160" s="178"/>
      <c r="D160" s="157" t="s">
        <v>153</v>
      </c>
      <c r="E160" s="179" t="s">
        <v>1</v>
      </c>
      <c r="F160" s="180" t="s">
        <v>156</v>
      </c>
      <c r="H160" s="181">
        <v>4.425</v>
      </c>
      <c r="I160" s="182"/>
      <c r="L160" s="178"/>
      <c r="M160" s="183"/>
      <c r="N160" s="184"/>
      <c r="O160" s="184"/>
      <c r="P160" s="184"/>
      <c r="Q160" s="184"/>
      <c r="R160" s="184"/>
      <c r="S160" s="184"/>
      <c r="T160" s="185"/>
      <c r="AT160" s="179" t="s">
        <v>153</v>
      </c>
      <c r="AU160" s="179" t="s">
        <v>91</v>
      </c>
      <c r="AV160" s="15" t="s">
        <v>147</v>
      </c>
      <c r="AW160" s="15" t="s">
        <v>36</v>
      </c>
      <c r="AX160" s="15" t="s">
        <v>89</v>
      </c>
      <c r="AY160" s="179" t="s">
        <v>140</v>
      </c>
    </row>
    <row r="161" spans="2:63" s="12" customFormat="1" ht="22.8" customHeight="1">
      <c r="B161" s="130"/>
      <c r="D161" s="131" t="s">
        <v>80</v>
      </c>
      <c r="E161" s="141" t="s">
        <v>164</v>
      </c>
      <c r="F161" s="141" t="s">
        <v>178</v>
      </c>
      <c r="I161" s="133"/>
      <c r="J161" s="142">
        <f>BK161</f>
        <v>0</v>
      </c>
      <c r="L161" s="130"/>
      <c r="M161" s="135"/>
      <c r="N161" s="136"/>
      <c r="O161" s="136"/>
      <c r="P161" s="137">
        <f>SUM(P162:P170)</f>
        <v>0</v>
      </c>
      <c r="Q161" s="136"/>
      <c r="R161" s="137">
        <f>SUM(R162:R170)</f>
        <v>0.98081</v>
      </c>
      <c r="S161" s="136"/>
      <c r="T161" s="138">
        <f>SUM(T162:T170)</f>
        <v>0</v>
      </c>
      <c r="AR161" s="131" t="s">
        <v>89</v>
      </c>
      <c r="AT161" s="139" t="s">
        <v>80</v>
      </c>
      <c r="AU161" s="139" t="s">
        <v>89</v>
      </c>
      <c r="AY161" s="131" t="s">
        <v>140</v>
      </c>
      <c r="BK161" s="140">
        <f>SUM(BK162:BK170)</f>
        <v>0</v>
      </c>
    </row>
    <row r="162" spans="1:65" s="2" customFormat="1" ht="24.15" customHeight="1">
      <c r="A162" s="32"/>
      <c r="B162" s="143"/>
      <c r="C162" s="144" t="s">
        <v>186</v>
      </c>
      <c r="D162" s="144" t="s">
        <v>142</v>
      </c>
      <c r="E162" s="145" t="s">
        <v>584</v>
      </c>
      <c r="F162" s="146" t="s">
        <v>585</v>
      </c>
      <c r="G162" s="147" t="s">
        <v>145</v>
      </c>
      <c r="H162" s="148">
        <v>1</v>
      </c>
      <c r="I162" s="149"/>
      <c r="J162" s="150">
        <f>ROUND(I162*H162,2)</f>
        <v>0</v>
      </c>
      <c r="K162" s="146" t="s">
        <v>159</v>
      </c>
      <c r="L162" s="33"/>
      <c r="M162" s="151" t="s">
        <v>1</v>
      </c>
      <c r="N162" s="152" t="s">
        <v>46</v>
      </c>
      <c r="O162" s="58"/>
      <c r="P162" s="153">
        <f>O162*H162</f>
        <v>0</v>
      </c>
      <c r="Q162" s="153">
        <v>0.25081</v>
      </c>
      <c r="R162" s="153">
        <f>Q162*H162</f>
        <v>0.25081</v>
      </c>
      <c r="S162" s="153">
        <v>0</v>
      </c>
      <c r="T162" s="154">
        <f>S162*H162</f>
        <v>0</v>
      </c>
      <c r="U162" s="32"/>
      <c r="V162" s="32"/>
      <c r="W162" s="32"/>
      <c r="X162" s="32"/>
      <c r="Y162" s="32"/>
      <c r="Z162" s="32"/>
      <c r="AA162" s="32"/>
      <c r="AB162" s="32"/>
      <c r="AC162" s="32"/>
      <c r="AD162" s="32"/>
      <c r="AE162" s="32"/>
      <c r="AR162" s="155" t="s">
        <v>147</v>
      </c>
      <c r="AT162" s="155" t="s">
        <v>142</v>
      </c>
      <c r="AU162" s="155" t="s">
        <v>91</v>
      </c>
      <c r="AY162" s="17" t="s">
        <v>140</v>
      </c>
      <c r="BE162" s="156">
        <f>IF(N162="základní",J162,0)</f>
        <v>0</v>
      </c>
      <c r="BF162" s="156">
        <f>IF(N162="snížená",J162,0)</f>
        <v>0</v>
      </c>
      <c r="BG162" s="156">
        <f>IF(N162="zákl. přenesená",J162,0)</f>
        <v>0</v>
      </c>
      <c r="BH162" s="156">
        <f>IF(N162="sníž. přenesená",J162,0)</f>
        <v>0</v>
      </c>
      <c r="BI162" s="156">
        <f>IF(N162="nulová",J162,0)</f>
        <v>0</v>
      </c>
      <c r="BJ162" s="17" t="s">
        <v>89</v>
      </c>
      <c r="BK162" s="156">
        <f>ROUND(I162*H162,2)</f>
        <v>0</v>
      </c>
      <c r="BL162" s="17" t="s">
        <v>147</v>
      </c>
      <c r="BM162" s="155" t="s">
        <v>586</v>
      </c>
    </row>
    <row r="163" spans="1:47" s="2" customFormat="1" ht="28.8">
      <c r="A163" s="32"/>
      <c r="B163" s="33"/>
      <c r="C163" s="32"/>
      <c r="D163" s="157" t="s">
        <v>319</v>
      </c>
      <c r="E163" s="32"/>
      <c r="F163" s="162" t="s">
        <v>587</v>
      </c>
      <c r="G163" s="32"/>
      <c r="H163" s="32"/>
      <c r="I163" s="159"/>
      <c r="J163" s="32"/>
      <c r="K163" s="32"/>
      <c r="L163" s="33"/>
      <c r="M163" s="160"/>
      <c r="N163" s="161"/>
      <c r="O163" s="58"/>
      <c r="P163" s="58"/>
      <c r="Q163" s="58"/>
      <c r="R163" s="58"/>
      <c r="S163" s="58"/>
      <c r="T163" s="59"/>
      <c r="U163" s="32"/>
      <c r="V163" s="32"/>
      <c r="W163" s="32"/>
      <c r="X163" s="32"/>
      <c r="Y163" s="32"/>
      <c r="Z163" s="32"/>
      <c r="AA163" s="32"/>
      <c r="AB163" s="32"/>
      <c r="AC163" s="32"/>
      <c r="AD163" s="32"/>
      <c r="AE163" s="32"/>
      <c r="AT163" s="17" t="s">
        <v>319</v>
      </c>
      <c r="AU163" s="17" t="s">
        <v>91</v>
      </c>
    </row>
    <row r="164" spans="2:51" s="13" customFormat="1" ht="10.2">
      <c r="B164" s="163"/>
      <c r="D164" s="157" t="s">
        <v>153</v>
      </c>
      <c r="E164" s="164" t="s">
        <v>1</v>
      </c>
      <c r="F164" s="165" t="s">
        <v>563</v>
      </c>
      <c r="H164" s="164" t="s">
        <v>1</v>
      </c>
      <c r="I164" s="166"/>
      <c r="L164" s="163"/>
      <c r="M164" s="167"/>
      <c r="N164" s="168"/>
      <c r="O164" s="168"/>
      <c r="P164" s="168"/>
      <c r="Q164" s="168"/>
      <c r="R164" s="168"/>
      <c r="S164" s="168"/>
      <c r="T164" s="169"/>
      <c r="AT164" s="164" t="s">
        <v>153</v>
      </c>
      <c r="AU164" s="164" t="s">
        <v>91</v>
      </c>
      <c r="AV164" s="13" t="s">
        <v>89</v>
      </c>
      <c r="AW164" s="13" t="s">
        <v>36</v>
      </c>
      <c r="AX164" s="13" t="s">
        <v>81</v>
      </c>
      <c r="AY164" s="164" t="s">
        <v>140</v>
      </c>
    </row>
    <row r="165" spans="2:51" s="13" customFormat="1" ht="10.2">
      <c r="B165" s="163"/>
      <c r="D165" s="157" t="s">
        <v>153</v>
      </c>
      <c r="E165" s="164" t="s">
        <v>1</v>
      </c>
      <c r="F165" s="165" t="s">
        <v>569</v>
      </c>
      <c r="H165" s="164" t="s">
        <v>1</v>
      </c>
      <c r="I165" s="166"/>
      <c r="L165" s="163"/>
      <c r="M165" s="167"/>
      <c r="N165" s="168"/>
      <c r="O165" s="168"/>
      <c r="P165" s="168"/>
      <c r="Q165" s="168"/>
      <c r="R165" s="168"/>
      <c r="S165" s="168"/>
      <c r="T165" s="169"/>
      <c r="AT165" s="164" t="s">
        <v>153</v>
      </c>
      <c r="AU165" s="164" t="s">
        <v>91</v>
      </c>
      <c r="AV165" s="13" t="s">
        <v>89</v>
      </c>
      <c r="AW165" s="13" t="s">
        <v>36</v>
      </c>
      <c r="AX165" s="13" t="s">
        <v>81</v>
      </c>
      <c r="AY165" s="164" t="s">
        <v>140</v>
      </c>
    </row>
    <row r="166" spans="2:51" s="13" customFormat="1" ht="10.2">
      <c r="B166" s="163"/>
      <c r="D166" s="157" t="s">
        <v>153</v>
      </c>
      <c r="E166" s="164" t="s">
        <v>1</v>
      </c>
      <c r="F166" s="165" t="s">
        <v>588</v>
      </c>
      <c r="H166" s="164" t="s">
        <v>1</v>
      </c>
      <c r="I166" s="166"/>
      <c r="L166" s="163"/>
      <c r="M166" s="167"/>
      <c r="N166" s="168"/>
      <c r="O166" s="168"/>
      <c r="P166" s="168"/>
      <c r="Q166" s="168"/>
      <c r="R166" s="168"/>
      <c r="S166" s="168"/>
      <c r="T166" s="169"/>
      <c r="AT166" s="164" t="s">
        <v>153</v>
      </c>
      <c r="AU166" s="164" t="s">
        <v>91</v>
      </c>
      <c r="AV166" s="13" t="s">
        <v>89</v>
      </c>
      <c r="AW166" s="13" t="s">
        <v>36</v>
      </c>
      <c r="AX166" s="13" t="s">
        <v>81</v>
      </c>
      <c r="AY166" s="164" t="s">
        <v>140</v>
      </c>
    </row>
    <row r="167" spans="2:51" s="14" customFormat="1" ht="10.2">
      <c r="B167" s="170"/>
      <c r="D167" s="157" t="s">
        <v>153</v>
      </c>
      <c r="E167" s="171" t="s">
        <v>1</v>
      </c>
      <c r="F167" s="172" t="s">
        <v>449</v>
      </c>
      <c r="H167" s="173">
        <v>1</v>
      </c>
      <c r="I167" s="174"/>
      <c r="L167" s="170"/>
      <c r="M167" s="175"/>
      <c r="N167" s="176"/>
      <c r="O167" s="176"/>
      <c r="P167" s="176"/>
      <c r="Q167" s="176"/>
      <c r="R167" s="176"/>
      <c r="S167" s="176"/>
      <c r="T167" s="177"/>
      <c r="AT167" s="171" t="s">
        <v>153</v>
      </c>
      <c r="AU167" s="171" t="s">
        <v>91</v>
      </c>
      <c r="AV167" s="14" t="s">
        <v>91</v>
      </c>
      <c r="AW167" s="14" t="s">
        <v>36</v>
      </c>
      <c r="AX167" s="14" t="s">
        <v>81</v>
      </c>
      <c r="AY167" s="171" t="s">
        <v>140</v>
      </c>
    </row>
    <row r="168" spans="2:51" s="15" customFormat="1" ht="10.2">
      <c r="B168" s="178"/>
      <c r="D168" s="157" t="s">
        <v>153</v>
      </c>
      <c r="E168" s="179" t="s">
        <v>1</v>
      </c>
      <c r="F168" s="180" t="s">
        <v>156</v>
      </c>
      <c r="H168" s="181">
        <v>1</v>
      </c>
      <c r="I168" s="182"/>
      <c r="L168" s="178"/>
      <c r="M168" s="183"/>
      <c r="N168" s="184"/>
      <c r="O168" s="184"/>
      <c r="P168" s="184"/>
      <c r="Q168" s="184"/>
      <c r="R168" s="184"/>
      <c r="S168" s="184"/>
      <c r="T168" s="185"/>
      <c r="AT168" s="179" t="s">
        <v>153</v>
      </c>
      <c r="AU168" s="179" t="s">
        <v>91</v>
      </c>
      <c r="AV168" s="15" t="s">
        <v>147</v>
      </c>
      <c r="AW168" s="15" t="s">
        <v>36</v>
      </c>
      <c r="AX168" s="15" t="s">
        <v>89</v>
      </c>
      <c r="AY168" s="179" t="s">
        <v>140</v>
      </c>
    </row>
    <row r="169" spans="1:65" s="2" customFormat="1" ht="14.4" customHeight="1">
      <c r="A169" s="32"/>
      <c r="B169" s="143"/>
      <c r="C169" s="186" t="s">
        <v>193</v>
      </c>
      <c r="D169" s="186" t="s">
        <v>303</v>
      </c>
      <c r="E169" s="187" t="s">
        <v>589</v>
      </c>
      <c r="F169" s="188" t="s">
        <v>590</v>
      </c>
      <c r="G169" s="189" t="s">
        <v>441</v>
      </c>
      <c r="H169" s="190">
        <v>1</v>
      </c>
      <c r="I169" s="191"/>
      <c r="J169" s="192">
        <f>ROUND(I169*H169,2)</f>
        <v>0</v>
      </c>
      <c r="K169" s="188" t="s">
        <v>159</v>
      </c>
      <c r="L169" s="193"/>
      <c r="M169" s="194" t="s">
        <v>1</v>
      </c>
      <c r="N169" s="195" t="s">
        <v>46</v>
      </c>
      <c r="O169" s="58"/>
      <c r="P169" s="153">
        <f>O169*H169</f>
        <v>0</v>
      </c>
      <c r="Q169" s="153">
        <v>0.73</v>
      </c>
      <c r="R169" s="153">
        <f>Q169*H169</f>
        <v>0.73</v>
      </c>
      <c r="S169" s="153">
        <v>0</v>
      </c>
      <c r="T169" s="154">
        <f>S169*H169</f>
        <v>0</v>
      </c>
      <c r="U169" s="32"/>
      <c r="V169" s="32"/>
      <c r="W169" s="32"/>
      <c r="X169" s="32"/>
      <c r="Y169" s="32"/>
      <c r="Z169" s="32"/>
      <c r="AA169" s="32"/>
      <c r="AB169" s="32"/>
      <c r="AC169" s="32"/>
      <c r="AD169" s="32"/>
      <c r="AE169" s="32"/>
      <c r="AR169" s="155" t="s">
        <v>207</v>
      </c>
      <c r="AT169" s="155" t="s">
        <v>303</v>
      </c>
      <c r="AU169" s="155" t="s">
        <v>91</v>
      </c>
      <c r="AY169" s="17" t="s">
        <v>140</v>
      </c>
      <c r="BE169" s="156">
        <f>IF(N169="základní",J169,0)</f>
        <v>0</v>
      </c>
      <c r="BF169" s="156">
        <f>IF(N169="snížená",J169,0)</f>
        <v>0</v>
      </c>
      <c r="BG169" s="156">
        <f>IF(N169="zákl. přenesená",J169,0)</f>
        <v>0</v>
      </c>
      <c r="BH169" s="156">
        <f>IF(N169="sníž. přenesená",J169,0)</f>
        <v>0</v>
      </c>
      <c r="BI169" s="156">
        <f>IF(N169="nulová",J169,0)</f>
        <v>0</v>
      </c>
      <c r="BJ169" s="17" t="s">
        <v>89</v>
      </c>
      <c r="BK169" s="156">
        <f>ROUND(I169*H169,2)</f>
        <v>0</v>
      </c>
      <c r="BL169" s="17" t="s">
        <v>147</v>
      </c>
      <c r="BM169" s="155" t="s">
        <v>591</v>
      </c>
    </row>
    <row r="170" spans="1:47" s="2" customFormat="1" ht="48">
      <c r="A170" s="32"/>
      <c r="B170" s="33"/>
      <c r="C170" s="32"/>
      <c r="D170" s="157" t="s">
        <v>319</v>
      </c>
      <c r="E170" s="32"/>
      <c r="F170" s="162" t="s">
        <v>592</v>
      </c>
      <c r="G170" s="32"/>
      <c r="H170" s="32"/>
      <c r="I170" s="159"/>
      <c r="J170" s="32"/>
      <c r="K170" s="32"/>
      <c r="L170" s="33"/>
      <c r="M170" s="160"/>
      <c r="N170" s="161"/>
      <c r="O170" s="58"/>
      <c r="P170" s="58"/>
      <c r="Q170" s="58"/>
      <c r="R170" s="58"/>
      <c r="S170" s="58"/>
      <c r="T170" s="59"/>
      <c r="U170" s="32"/>
      <c r="V170" s="32"/>
      <c r="W170" s="32"/>
      <c r="X170" s="32"/>
      <c r="Y170" s="32"/>
      <c r="Z170" s="32"/>
      <c r="AA170" s="32"/>
      <c r="AB170" s="32"/>
      <c r="AC170" s="32"/>
      <c r="AD170" s="32"/>
      <c r="AE170" s="32"/>
      <c r="AT170" s="17" t="s">
        <v>319</v>
      </c>
      <c r="AU170" s="17" t="s">
        <v>91</v>
      </c>
    </row>
    <row r="171" spans="2:63" s="12" customFormat="1" ht="22.8" customHeight="1">
      <c r="B171" s="130"/>
      <c r="D171" s="131" t="s">
        <v>80</v>
      </c>
      <c r="E171" s="141" t="s">
        <v>147</v>
      </c>
      <c r="F171" s="141" t="s">
        <v>239</v>
      </c>
      <c r="I171" s="133"/>
      <c r="J171" s="142">
        <f>BK171</f>
        <v>0</v>
      </c>
      <c r="L171" s="130"/>
      <c r="M171" s="135"/>
      <c r="N171" s="136"/>
      <c r="O171" s="136"/>
      <c r="P171" s="137">
        <f>SUM(P172:P201)</f>
        <v>0</v>
      </c>
      <c r="Q171" s="136"/>
      <c r="R171" s="137">
        <f>SUM(R172:R201)</f>
        <v>0.01462944</v>
      </c>
      <c r="S171" s="136"/>
      <c r="T171" s="138">
        <f>SUM(T172:T201)</f>
        <v>0</v>
      </c>
      <c r="AR171" s="131" t="s">
        <v>89</v>
      </c>
      <c r="AT171" s="139" t="s">
        <v>80</v>
      </c>
      <c r="AU171" s="139" t="s">
        <v>89</v>
      </c>
      <c r="AY171" s="131" t="s">
        <v>140</v>
      </c>
      <c r="BK171" s="140">
        <f>SUM(BK172:BK201)</f>
        <v>0</v>
      </c>
    </row>
    <row r="172" spans="1:65" s="2" customFormat="1" ht="24.15" customHeight="1">
      <c r="A172" s="32"/>
      <c r="B172" s="143"/>
      <c r="C172" s="144" t="s">
        <v>207</v>
      </c>
      <c r="D172" s="144" t="s">
        <v>142</v>
      </c>
      <c r="E172" s="145" t="s">
        <v>249</v>
      </c>
      <c r="F172" s="146" t="s">
        <v>250</v>
      </c>
      <c r="G172" s="147" t="s">
        <v>145</v>
      </c>
      <c r="H172" s="148">
        <v>0.237</v>
      </c>
      <c r="I172" s="149"/>
      <c r="J172" s="150">
        <f>ROUND(I172*H172,2)</f>
        <v>0</v>
      </c>
      <c r="K172" s="146" t="s">
        <v>159</v>
      </c>
      <c r="L172" s="33"/>
      <c r="M172" s="151" t="s">
        <v>1</v>
      </c>
      <c r="N172" s="152" t="s">
        <v>46</v>
      </c>
      <c r="O172" s="58"/>
      <c r="P172" s="153">
        <f>O172*H172</f>
        <v>0</v>
      </c>
      <c r="Q172" s="153">
        <v>0</v>
      </c>
      <c r="R172" s="153">
        <f>Q172*H172</f>
        <v>0</v>
      </c>
      <c r="S172" s="153">
        <v>0</v>
      </c>
      <c r="T172" s="154">
        <f>S172*H172</f>
        <v>0</v>
      </c>
      <c r="U172" s="32"/>
      <c r="V172" s="32"/>
      <c r="W172" s="32"/>
      <c r="X172" s="32"/>
      <c r="Y172" s="32"/>
      <c r="Z172" s="32"/>
      <c r="AA172" s="32"/>
      <c r="AB172" s="32"/>
      <c r="AC172" s="32"/>
      <c r="AD172" s="32"/>
      <c r="AE172" s="32"/>
      <c r="AR172" s="155" t="s">
        <v>147</v>
      </c>
      <c r="AT172" s="155" t="s">
        <v>142</v>
      </c>
      <c r="AU172" s="155" t="s">
        <v>91</v>
      </c>
      <c r="AY172" s="17" t="s">
        <v>140</v>
      </c>
      <c r="BE172" s="156">
        <f>IF(N172="základní",J172,0)</f>
        <v>0</v>
      </c>
      <c r="BF172" s="156">
        <f>IF(N172="snížená",J172,0)</f>
        <v>0</v>
      </c>
      <c r="BG172" s="156">
        <f>IF(N172="zákl. přenesená",J172,0)</f>
        <v>0</v>
      </c>
      <c r="BH172" s="156">
        <f>IF(N172="sníž. přenesená",J172,0)</f>
        <v>0</v>
      </c>
      <c r="BI172" s="156">
        <f>IF(N172="nulová",J172,0)</f>
        <v>0</v>
      </c>
      <c r="BJ172" s="17" t="s">
        <v>89</v>
      </c>
      <c r="BK172" s="156">
        <f>ROUND(I172*H172,2)</f>
        <v>0</v>
      </c>
      <c r="BL172" s="17" t="s">
        <v>147</v>
      </c>
      <c r="BM172" s="155" t="s">
        <v>593</v>
      </c>
    </row>
    <row r="173" spans="1:47" s="2" customFormat="1" ht="28.8">
      <c r="A173" s="32"/>
      <c r="B173" s="33"/>
      <c r="C173" s="32"/>
      <c r="D173" s="157" t="s">
        <v>149</v>
      </c>
      <c r="E173" s="32"/>
      <c r="F173" s="158" t="s">
        <v>252</v>
      </c>
      <c r="G173" s="32"/>
      <c r="H173" s="32"/>
      <c r="I173" s="159"/>
      <c r="J173" s="32"/>
      <c r="K173" s="32"/>
      <c r="L173" s="33"/>
      <c r="M173" s="160"/>
      <c r="N173" s="161"/>
      <c r="O173" s="58"/>
      <c r="P173" s="58"/>
      <c r="Q173" s="58"/>
      <c r="R173" s="58"/>
      <c r="S173" s="58"/>
      <c r="T173" s="59"/>
      <c r="U173" s="32"/>
      <c r="V173" s="32"/>
      <c r="W173" s="32"/>
      <c r="X173" s="32"/>
      <c r="Y173" s="32"/>
      <c r="Z173" s="32"/>
      <c r="AA173" s="32"/>
      <c r="AB173" s="32"/>
      <c r="AC173" s="32"/>
      <c r="AD173" s="32"/>
      <c r="AE173" s="32"/>
      <c r="AT173" s="17" t="s">
        <v>149</v>
      </c>
      <c r="AU173" s="17" t="s">
        <v>91</v>
      </c>
    </row>
    <row r="174" spans="1:47" s="2" customFormat="1" ht="38.4">
      <c r="A174" s="32"/>
      <c r="B174" s="33"/>
      <c r="C174" s="32"/>
      <c r="D174" s="157" t="s">
        <v>151</v>
      </c>
      <c r="E174" s="32"/>
      <c r="F174" s="162" t="s">
        <v>253</v>
      </c>
      <c r="G174" s="32"/>
      <c r="H174" s="32"/>
      <c r="I174" s="159"/>
      <c r="J174" s="32"/>
      <c r="K174" s="32"/>
      <c r="L174" s="33"/>
      <c r="M174" s="160"/>
      <c r="N174" s="161"/>
      <c r="O174" s="58"/>
      <c r="P174" s="58"/>
      <c r="Q174" s="58"/>
      <c r="R174" s="58"/>
      <c r="S174" s="58"/>
      <c r="T174" s="59"/>
      <c r="U174" s="32"/>
      <c r="V174" s="32"/>
      <c r="W174" s="32"/>
      <c r="X174" s="32"/>
      <c r="Y174" s="32"/>
      <c r="Z174" s="32"/>
      <c r="AA174" s="32"/>
      <c r="AB174" s="32"/>
      <c r="AC174" s="32"/>
      <c r="AD174" s="32"/>
      <c r="AE174" s="32"/>
      <c r="AT174" s="17" t="s">
        <v>151</v>
      </c>
      <c r="AU174" s="17" t="s">
        <v>91</v>
      </c>
    </row>
    <row r="175" spans="2:51" s="13" customFormat="1" ht="10.2">
      <c r="B175" s="163"/>
      <c r="D175" s="157" t="s">
        <v>153</v>
      </c>
      <c r="E175" s="164" t="s">
        <v>1</v>
      </c>
      <c r="F175" s="165" t="s">
        <v>563</v>
      </c>
      <c r="H175" s="164" t="s">
        <v>1</v>
      </c>
      <c r="I175" s="166"/>
      <c r="L175" s="163"/>
      <c r="M175" s="167"/>
      <c r="N175" s="168"/>
      <c r="O175" s="168"/>
      <c r="P175" s="168"/>
      <c r="Q175" s="168"/>
      <c r="R175" s="168"/>
      <c r="S175" s="168"/>
      <c r="T175" s="169"/>
      <c r="AT175" s="164" t="s">
        <v>153</v>
      </c>
      <c r="AU175" s="164" t="s">
        <v>91</v>
      </c>
      <c r="AV175" s="13" t="s">
        <v>89</v>
      </c>
      <c r="AW175" s="13" t="s">
        <v>36</v>
      </c>
      <c r="AX175" s="13" t="s">
        <v>81</v>
      </c>
      <c r="AY175" s="164" t="s">
        <v>140</v>
      </c>
    </row>
    <row r="176" spans="2:51" s="13" customFormat="1" ht="10.2">
      <c r="B176" s="163"/>
      <c r="D176" s="157" t="s">
        <v>153</v>
      </c>
      <c r="E176" s="164" t="s">
        <v>1</v>
      </c>
      <c r="F176" s="165" t="s">
        <v>569</v>
      </c>
      <c r="H176" s="164" t="s">
        <v>1</v>
      </c>
      <c r="I176" s="166"/>
      <c r="L176" s="163"/>
      <c r="M176" s="167"/>
      <c r="N176" s="168"/>
      <c r="O176" s="168"/>
      <c r="P176" s="168"/>
      <c r="Q176" s="168"/>
      <c r="R176" s="168"/>
      <c r="S176" s="168"/>
      <c r="T176" s="169"/>
      <c r="AT176" s="164" t="s">
        <v>153</v>
      </c>
      <c r="AU176" s="164" t="s">
        <v>91</v>
      </c>
      <c r="AV176" s="13" t="s">
        <v>89</v>
      </c>
      <c r="AW176" s="13" t="s">
        <v>36</v>
      </c>
      <c r="AX176" s="13" t="s">
        <v>81</v>
      </c>
      <c r="AY176" s="164" t="s">
        <v>140</v>
      </c>
    </row>
    <row r="177" spans="2:51" s="13" customFormat="1" ht="10.2">
      <c r="B177" s="163"/>
      <c r="D177" s="157" t="s">
        <v>153</v>
      </c>
      <c r="E177" s="164" t="s">
        <v>1</v>
      </c>
      <c r="F177" s="165" t="s">
        <v>254</v>
      </c>
      <c r="H177" s="164" t="s">
        <v>1</v>
      </c>
      <c r="I177" s="166"/>
      <c r="L177" s="163"/>
      <c r="M177" s="167"/>
      <c r="N177" s="168"/>
      <c r="O177" s="168"/>
      <c r="P177" s="168"/>
      <c r="Q177" s="168"/>
      <c r="R177" s="168"/>
      <c r="S177" s="168"/>
      <c r="T177" s="169"/>
      <c r="AT177" s="164" t="s">
        <v>153</v>
      </c>
      <c r="AU177" s="164" t="s">
        <v>91</v>
      </c>
      <c r="AV177" s="13" t="s">
        <v>89</v>
      </c>
      <c r="AW177" s="13" t="s">
        <v>36</v>
      </c>
      <c r="AX177" s="13" t="s">
        <v>81</v>
      </c>
      <c r="AY177" s="164" t="s">
        <v>140</v>
      </c>
    </row>
    <row r="178" spans="2:51" s="14" customFormat="1" ht="10.2">
      <c r="B178" s="170"/>
      <c r="D178" s="157" t="s">
        <v>153</v>
      </c>
      <c r="E178" s="171" t="s">
        <v>1</v>
      </c>
      <c r="F178" s="172" t="s">
        <v>594</v>
      </c>
      <c r="H178" s="173">
        <v>0.237</v>
      </c>
      <c r="I178" s="174"/>
      <c r="L178" s="170"/>
      <c r="M178" s="175"/>
      <c r="N178" s="176"/>
      <c r="O178" s="176"/>
      <c r="P178" s="176"/>
      <c r="Q178" s="176"/>
      <c r="R178" s="176"/>
      <c r="S178" s="176"/>
      <c r="T178" s="177"/>
      <c r="AT178" s="171" t="s">
        <v>153</v>
      </c>
      <c r="AU178" s="171" t="s">
        <v>91</v>
      </c>
      <c r="AV178" s="14" t="s">
        <v>91</v>
      </c>
      <c r="AW178" s="14" t="s">
        <v>36</v>
      </c>
      <c r="AX178" s="14" t="s">
        <v>81</v>
      </c>
      <c r="AY178" s="171" t="s">
        <v>140</v>
      </c>
    </row>
    <row r="179" spans="2:51" s="15" customFormat="1" ht="10.2">
      <c r="B179" s="178"/>
      <c r="D179" s="157" t="s">
        <v>153</v>
      </c>
      <c r="E179" s="179" t="s">
        <v>1</v>
      </c>
      <c r="F179" s="180" t="s">
        <v>156</v>
      </c>
      <c r="H179" s="181">
        <v>0.237</v>
      </c>
      <c r="I179" s="182"/>
      <c r="L179" s="178"/>
      <c r="M179" s="183"/>
      <c r="N179" s="184"/>
      <c r="O179" s="184"/>
      <c r="P179" s="184"/>
      <c r="Q179" s="184"/>
      <c r="R179" s="184"/>
      <c r="S179" s="184"/>
      <c r="T179" s="185"/>
      <c r="AT179" s="179" t="s">
        <v>153</v>
      </c>
      <c r="AU179" s="179" t="s">
        <v>91</v>
      </c>
      <c r="AV179" s="15" t="s">
        <v>147</v>
      </c>
      <c r="AW179" s="15" t="s">
        <v>36</v>
      </c>
      <c r="AX179" s="15" t="s">
        <v>89</v>
      </c>
      <c r="AY179" s="179" t="s">
        <v>140</v>
      </c>
    </row>
    <row r="180" spans="1:65" s="2" customFormat="1" ht="14.4" customHeight="1">
      <c r="A180" s="32"/>
      <c r="B180" s="143"/>
      <c r="C180" s="144" t="s">
        <v>216</v>
      </c>
      <c r="D180" s="144" t="s">
        <v>142</v>
      </c>
      <c r="E180" s="145" t="s">
        <v>595</v>
      </c>
      <c r="F180" s="146" t="s">
        <v>596</v>
      </c>
      <c r="G180" s="147" t="s">
        <v>145</v>
      </c>
      <c r="H180" s="148">
        <v>0.26</v>
      </c>
      <c r="I180" s="149"/>
      <c r="J180" s="150">
        <f>ROUND(I180*H180,2)</f>
        <v>0</v>
      </c>
      <c r="K180" s="146" t="s">
        <v>146</v>
      </c>
      <c r="L180" s="33"/>
      <c r="M180" s="151" t="s">
        <v>1</v>
      </c>
      <c r="N180" s="152" t="s">
        <v>46</v>
      </c>
      <c r="O180" s="58"/>
      <c r="P180" s="153">
        <f>O180*H180</f>
        <v>0</v>
      </c>
      <c r="Q180" s="153">
        <v>0</v>
      </c>
      <c r="R180" s="153">
        <f>Q180*H180</f>
        <v>0</v>
      </c>
      <c r="S180" s="153">
        <v>0</v>
      </c>
      <c r="T180" s="154">
        <f>S180*H180</f>
        <v>0</v>
      </c>
      <c r="U180" s="32"/>
      <c r="V180" s="32"/>
      <c r="W180" s="32"/>
      <c r="X180" s="32"/>
      <c r="Y180" s="32"/>
      <c r="Z180" s="32"/>
      <c r="AA180" s="32"/>
      <c r="AB180" s="32"/>
      <c r="AC180" s="32"/>
      <c r="AD180" s="32"/>
      <c r="AE180" s="32"/>
      <c r="AR180" s="155" t="s">
        <v>147</v>
      </c>
      <c r="AT180" s="155" t="s">
        <v>142</v>
      </c>
      <c r="AU180" s="155" t="s">
        <v>91</v>
      </c>
      <c r="AY180" s="17" t="s">
        <v>140</v>
      </c>
      <c r="BE180" s="156">
        <f>IF(N180="základní",J180,0)</f>
        <v>0</v>
      </c>
      <c r="BF180" s="156">
        <f>IF(N180="snížená",J180,0)</f>
        <v>0</v>
      </c>
      <c r="BG180" s="156">
        <f>IF(N180="zákl. přenesená",J180,0)</f>
        <v>0</v>
      </c>
      <c r="BH180" s="156">
        <f>IF(N180="sníž. přenesená",J180,0)</f>
        <v>0</v>
      </c>
      <c r="BI180" s="156">
        <f>IF(N180="nulová",J180,0)</f>
        <v>0</v>
      </c>
      <c r="BJ180" s="17" t="s">
        <v>89</v>
      </c>
      <c r="BK180" s="156">
        <f>ROUND(I180*H180,2)</f>
        <v>0</v>
      </c>
      <c r="BL180" s="17" t="s">
        <v>147</v>
      </c>
      <c r="BM180" s="155" t="s">
        <v>597</v>
      </c>
    </row>
    <row r="181" spans="1:47" s="2" customFormat="1" ht="28.8">
      <c r="A181" s="32"/>
      <c r="B181" s="33"/>
      <c r="C181" s="32"/>
      <c r="D181" s="157" t="s">
        <v>149</v>
      </c>
      <c r="E181" s="32"/>
      <c r="F181" s="158" t="s">
        <v>598</v>
      </c>
      <c r="G181" s="32"/>
      <c r="H181" s="32"/>
      <c r="I181" s="159"/>
      <c r="J181" s="32"/>
      <c r="K181" s="32"/>
      <c r="L181" s="33"/>
      <c r="M181" s="160"/>
      <c r="N181" s="161"/>
      <c r="O181" s="58"/>
      <c r="P181" s="58"/>
      <c r="Q181" s="58"/>
      <c r="R181" s="58"/>
      <c r="S181" s="58"/>
      <c r="T181" s="59"/>
      <c r="U181" s="32"/>
      <c r="V181" s="32"/>
      <c r="W181" s="32"/>
      <c r="X181" s="32"/>
      <c r="Y181" s="32"/>
      <c r="Z181" s="32"/>
      <c r="AA181" s="32"/>
      <c r="AB181" s="32"/>
      <c r="AC181" s="32"/>
      <c r="AD181" s="32"/>
      <c r="AE181" s="32"/>
      <c r="AT181" s="17" t="s">
        <v>149</v>
      </c>
      <c r="AU181" s="17" t="s">
        <v>91</v>
      </c>
    </row>
    <row r="182" spans="1:47" s="2" customFormat="1" ht="38.4">
      <c r="A182" s="32"/>
      <c r="B182" s="33"/>
      <c r="C182" s="32"/>
      <c r="D182" s="157" t="s">
        <v>151</v>
      </c>
      <c r="E182" s="32"/>
      <c r="F182" s="162" t="s">
        <v>253</v>
      </c>
      <c r="G182" s="32"/>
      <c r="H182" s="32"/>
      <c r="I182" s="159"/>
      <c r="J182" s="32"/>
      <c r="K182" s="32"/>
      <c r="L182" s="33"/>
      <c r="M182" s="160"/>
      <c r="N182" s="161"/>
      <c r="O182" s="58"/>
      <c r="P182" s="58"/>
      <c r="Q182" s="58"/>
      <c r="R182" s="58"/>
      <c r="S182" s="58"/>
      <c r="T182" s="59"/>
      <c r="U182" s="32"/>
      <c r="V182" s="32"/>
      <c r="W182" s="32"/>
      <c r="X182" s="32"/>
      <c r="Y182" s="32"/>
      <c r="Z182" s="32"/>
      <c r="AA182" s="32"/>
      <c r="AB182" s="32"/>
      <c r="AC182" s="32"/>
      <c r="AD182" s="32"/>
      <c r="AE182" s="32"/>
      <c r="AT182" s="17" t="s">
        <v>151</v>
      </c>
      <c r="AU182" s="17" t="s">
        <v>91</v>
      </c>
    </row>
    <row r="183" spans="2:51" s="13" customFormat="1" ht="10.2">
      <c r="B183" s="163"/>
      <c r="D183" s="157" t="s">
        <v>153</v>
      </c>
      <c r="E183" s="164" t="s">
        <v>1</v>
      </c>
      <c r="F183" s="165" t="s">
        <v>563</v>
      </c>
      <c r="H183" s="164" t="s">
        <v>1</v>
      </c>
      <c r="I183" s="166"/>
      <c r="L183" s="163"/>
      <c r="M183" s="167"/>
      <c r="N183" s="168"/>
      <c r="O183" s="168"/>
      <c r="P183" s="168"/>
      <c r="Q183" s="168"/>
      <c r="R183" s="168"/>
      <c r="S183" s="168"/>
      <c r="T183" s="169"/>
      <c r="AT183" s="164" t="s">
        <v>153</v>
      </c>
      <c r="AU183" s="164" t="s">
        <v>91</v>
      </c>
      <c r="AV183" s="13" t="s">
        <v>89</v>
      </c>
      <c r="AW183" s="13" t="s">
        <v>36</v>
      </c>
      <c r="AX183" s="13" t="s">
        <v>81</v>
      </c>
      <c r="AY183" s="164" t="s">
        <v>140</v>
      </c>
    </row>
    <row r="184" spans="2:51" s="13" customFormat="1" ht="10.2">
      <c r="B184" s="163"/>
      <c r="D184" s="157" t="s">
        <v>153</v>
      </c>
      <c r="E184" s="164" t="s">
        <v>1</v>
      </c>
      <c r="F184" s="165" t="s">
        <v>569</v>
      </c>
      <c r="H184" s="164" t="s">
        <v>1</v>
      </c>
      <c r="I184" s="166"/>
      <c r="L184" s="163"/>
      <c r="M184" s="167"/>
      <c r="N184" s="168"/>
      <c r="O184" s="168"/>
      <c r="P184" s="168"/>
      <c r="Q184" s="168"/>
      <c r="R184" s="168"/>
      <c r="S184" s="168"/>
      <c r="T184" s="169"/>
      <c r="AT184" s="164" t="s">
        <v>153</v>
      </c>
      <c r="AU184" s="164" t="s">
        <v>91</v>
      </c>
      <c r="AV184" s="13" t="s">
        <v>89</v>
      </c>
      <c r="AW184" s="13" t="s">
        <v>36</v>
      </c>
      <c r="AX184" s="13" t="s">
        <v>81</v>
      </c>
      <c r="AY184" s="164" t="s">
        <v>140</v>
      </c>
    </row>
    <row r="185" spans="2:51" s="13" customFormat="1" ht="10.2">
      <c r="B185" s="163"/>
      <c r="D185" s="157" t="s">
        <v>153</v>
      </c>
      <c r="E185" s="164" t="s">
        <v>1</v>
      </c>
      <c r="F185" s="165" t="s">
        <v>599</v>
      </c>
      <c r="H185" s="164" t="s">
        <v>1</v>
      </c>
      <c r="I185" s="166"/>
      <c r="L185" s="163"/>
      <c r="M185" s="167"/>
      <c r="N185" s="168"/>
      <c r="O185" s="168"/>
      <c r="P185" s="168"/>
      <c r="Q185" s="168"/>
      <c r="R185" s="168"/>
      <c r="S185" s="168"/>
      <c r="T185" s="169"/>
      <c r="AT185" s="164" t="s">
        <v>153</v>
      </c>
      <c r="AU185" s="164" t="s">
        <v>91</v>
      </c>
      <c r="AV185" s="13" t="s">
        <v>89</v>
      </c>
      <c r="AW185" s="13" t="s">
        <v>36</v>
      </c>
      <c r="AX185" s="13" t="s">
        <v>81</v>
      </c>
      <c r="AY185" s="164" t="s">
        <v>140</v>
      </c>
    </row>
    <row r="186" spans="2:51" s="14" customFormat="1" ht="10.2">
      <c r="B186" s="170"/>
      <c r="D186" s="157" t="s">
        <v>153</v>
      </c>
      <c r="E186" s="171" t="s">
        <v>1</v>
      </c>
      <c r="F186" s="172" t="s">
        <v>600</v>
      </c>
      <c r="H186" s="173">
        <v>0.26</v>
      </c>
      <c r="I186" s="174"/>
      <c r="L186" s="170"/>
      <c r="M186" s="175"/>
      <c r="N186" s="176"/>
      <c r="O186" s="176"/>
      <c r="P186" s="176"/>
      <c r="Q186" s="176"/>
      <c r="R186" s="176"/>
      <c r="S186" s="176"/>
      <c r="T186" s="177"/>
      <c r="AT186" s="171" t="s">
        <v>153</v>
      </c>
      <c r="AU186" s="171" t="s">
        <v>91</v>
      </c>
      <c r="AV186" s="14" t="s">
        <v>91</v>
      </c>
      <c r="AW186" s="14" t="s">
        <v>36</v>
      </c>
      <c r="AX186" s="14" t="s">
        <v>81</v>
      </c>
      <c r="AY186" s="171" t="s">
        <v>140</v>
      </c>
    </row>
    <row r="187" spans="2:51" s="15" customFormat="1" ht="10.2">
      <c r="B187" s="178"/>
      <c r="D187" s="157" t="s">
        <v>153</v>
      </c>
      <c r="E187" s="179" t="s">
        <v>1</v>
      </c>
      <c r="F187" s="180" t="s">
        <v>156</v>
      </c>
      <c r="H187" s="181">
        <v>0.26</v>
      </c>
      <c r="I187" s="182"/>
      <c r="L187" s="178"/>
      <c r="M187" s="183"/>
      <c r="N187" s="184"/>
      <c r="O187" s="184"/>
      <c r="P187" s="184"/>
      <c r="Q187" s="184"/>
      <c r="R187" s="184"/>
      <c r="S187" s="184"/>
      <c r="T187" s="185"/>
      <c r="AT187" s="179" t="s">
        <v>153</v>
      </c>
      <c r="AU187" s="179" t="s">
        <v>91</v>
      </c>
      <c r="AV187" s="15" t="s">
        <v>147</v>
      </c>
      <c r="AW187" s="15" t="s">
        <v>36</v>
      </c>
      <c r="AX187" s="15" t="s">
        <v>89</v>
      </c>
      <c r="AY187" s="179" t="s">
        <v>140</v>
      </c>
    </row>
    <row r="188" spans="1:65" s="2" customFormat="1" ht="24.15" customHeight="1">
      <c r="A188" s="32"/>
      <c r="B188" s="143"/>
      <c r="C188" s="144" t="s">
        <v>221</v>
      </c>
      <c r="D188" s="144" t="s">
        <v>142</v>
      </c>
      <c r="E188" s="145" t="s">
        <v>601</v>
      </c>
      <c r="F188" s="146" t="s">
        <v>602</v>
      </c>
      <c r="G188" s="147" t="s">
        <v>210</v>
      </c>
      <c r="H188" s="148">
        <v>1.232</v>
      </c>
      <c r="I188" s="149"/>
      <c r="J188" s="150">
        <f>ROUND(I188*H188,2)</f>
        <v>0</v>
      </c>
      <c r="K188" s="146" t="s">
        <v>146</v>
      </c>
      <c r="L188" s="33"/>
      <c r="M188" s="151" t="s">
        <v>1</v>
      </c>
      <c r="N188" s="152" t="s">
        <v>46</v>
      </c>
      <c r="O188" s="58"/>
      <c r="P188" s="153">
        <f>O188*H188</f>
        <v>0</v>
      </c>
      <c r="Q188" s="153">
        <v>0.00632</v>
      </c>
      <c r="R188" s="153">
        <f>Q188*H188</f>
        <v>0.00778624</v>
      </c>
      <c r="S188" s="153">
        <v>0</v>
      </c>
      <c r="T188" s="154">
        <f>S188*H188</f>
        <v>0</v>
      </c>
      <c r="U188" s="32"/>
      <c r="V188" s="32"/>
      <c r="W188" s="32"/>
      <c r="X188" s="32"/>
      <c r="Y188" s="32"/>
      <c r="Z188" s="32"/>
      <c r="AA188" s="32"/>
      <c r="AB188" s="32"/>
      <c r="AC188" s="32"/>
      <c r="AD188" s="32"/>
      <c r="AE188" s="32"/>
      <c r="AR188" s="155" t="s">
        <v>147</v>
      </c>
      <c r="AT188" s="155" t="s">
        <v>142</v>
      </c>
      <c r="AU188" s="155" t="s">
        <v>91</v>
      </c>
      <c r="AY188" s="17" t="s">
        <v>140</v>
      </c>
      <c r="BE188" s="156">
        <f>IF(N188="základní",J188,0)</f>
        <v>0</v>
      </c>
      <c r="BF188" s="156">
        <f>IF(N188="snížená",J188,0)</f>
        <v>0</v>
      </c>
      <c r="BG188" s="156">
        <f>IF(N188="zákl. přenesená",J188,0)</f>
        <v>0</v>
      </c>
      <c r="BH188" s="156">
        <f>IF(N188="sníž. přenesená",J188,0)</f>
        <v>0</v>
      </c>
      <c r="BI188" s="156">
        <f>IF(N188="nulová",J188,0)</f>
        <v>0</v>
      </c>
      <c r="BJ188" s="17" t="s">
        <v>89</v>
      </c>
      <c r="BK188" s="156">
        <f>ROUND(I188*H188,2)</f>
        <v>0</v>
      </c>
      <c r="BL188" s="17" t="s">
        <v>147</v>
      </c>
      <c r="BM188" s="155" t="s">
        <v>603</v>
      </c>
    </row>
    <row r="189" spans="1:47" s="2" customFormat="1" ht="28.8">
      <c r="A189" s="32"/>
      <c r="B189" s="33"/>
      <c r="C189" s="32"/>
      <c r="D189" s="157" t="s">
        <v>149</v>
      </c>
      <c r="E189" s="32"/>
      <c r="F189" s="158" t="s">
        <v>604</v>
      </c>
      <c r="G189" s="32"/>
      <c r="H189" s="32"/>
      <c r="I189" s="159"/>
      <c r="J189" s="32"/>
      <c r="K189" s="32"/>
      <c r="L189" s="33"/>
      <c r="M189" s="160"/>
      <c r="N189" s="161"/>
      <c r="O189" s="58"/>
      <c r="P189" s="58"/>
      <c r="Q189" s="58"/>
      <c r="R189" s="58"/>
      <c r="S189" s="58"/>
      <c r="T189" s="59"/>
      <c r="U189" s="32"/>
      <c r="V189" s="32"/>
      <c r="W189" s="32"/>
      <c r="X189" s="32"/>
      <c r="Y189" s="32"/>
      <c r="Z189" s="32"/>
      <c r="AA189" s="32"/>
      <c r="AB189" s="32"/>
      <c r="AC189" s="32"/>
      <c r="AD189" s="32"/>
      <c r="AE189" s="32"/>
      <c r="AT189" s="17" t="s">
        <v>149</v>
      </c>
      <c r="AU189" s="17" t="s">
        <v>91</v>
      </c>
    </row>
    <row r="190" spans="2:51" s="13" customFormat="1" ht="10.2">
      <c r="B190" s="163"/>
      <c r="D190" s="157" t="s">
        <v>153</v>
      </c>
      <c r="E190" s="164" t="s">
        <v>1</v>
      </c>
      <c r="F190" s="165" t="s">
        <v>563</v>
      </c>
      <c r="H190" s="164" t="s">
        <v>1</v>
      </c>
      <c r="I190" s="166"/>
      <c r="L190" s="163"/>
      <c r="M190" s="167"/>
      <c r="N190" s="168"/>
      <c r="O190" s="168"/>
      <c r="P190" s="168"/>
      <c r="Q190" s="168"/>
      <c r="R190" s="168"/>
      <c r="S190" s="168"/>
      <c r="T190" s="169"/>
      <c r="AT190" s="164" t="s">
        <v>153</v>
      </c>
      <c r="AU190" s="164" t="s">
        <v>91</v>
      </c>
      <c r="AV190" s="13" t="s">
        <v>89</v>
      </c>
      <c r="AW190" s="13" t="s">
        <v>36</v>
      </c>
      <c r="AX190" s="13" t="s">
        <v>81</v>
      </c>
      <c r="AY190" s="164" t="s">
        <v>140</v>
      </c>
    </row>
    <row r="191" spans="2:51" s="13" customFormat="1" ht="10.2">
      <c r="B191" s="163"/>
      <c r="D191" s="157" t="s">
        <v>153</v>
      </c>
      <c r="E191" s="164" t="s">
        <v>1</v>
      </c>
      <c r="F191" s="165" t="s">
        <v>569</v>
      </c>
      <c r="H191" s="164" t="s">
        <v>1</v>
      </c>
      <c r="I191" s="166"/>
      <c r="L191" s="163"/>
      <c r="M191" s="167"/>
      <c r="N191" s="168"/>
      <c r="O191" s="168"/>
      <c r="P191" s="168"/>
      <c r="Q191" s="168"/>
      <c r="R191" s="168"/>
      <c r="S191" s="168"/>
      <c r="T191" s="169"/>
      <c r="AT191" s="164" t="s">
        <v>153</v>
      </c>
      <c r="AU191" s="164" t="s">
        <v>91</v>
      </c>
      <c r="AV191" s="13" t="s">
        <v>89</v>
      </c>
      <c r="AW191" s="13" t="s">
        <v>36</v>
      </c>
      <c r="AX191" s="13" t="s">
        <v>81</v>
      </c>
      <c r="AY191" s="164" t="s">
        <v>140</v>
      </c>
    </row>
    <row r="192" spans="2:51" s="13" customFormat="1" ht="10.2">
      <c r="B192" s="163"/>
      <c r="D192" s="157" t="s">
        <v>153</v>
      </c>
      <c r="E192" s="164" t="s">
        <v>1</v>
      </c>
      <c r="F192" s="165" t="s">
        <v>599</v>
      </c>
      <c r="H192" s="164" t="s">
        <v>1</v>
      </c>
      <c r="I192" s="166"/>
      <c r="L192" s="163"/>
      <c r="M192" s="167"/>
      <c r="N192" s="168"/>
      <c r="O192" s="168"/>
      <c r="P192" s="168"/>
      <c r="Q192" s="168"/>
      <c r="R192" s="168"/>
      <c r="S192" s="168"/>
      <c r="T192" s="169"/>
      <c r="AT192" s="164" t="s">
        <v>153</v>
      </c>
      <c r="AU192" s="164" t="s">
        <v>91</v>
      </c>
      <c r="AV192" s="13" t="s">
        <v>89</v>
      </c>
      <c r="AW192" s="13" t="s">
        <v>36</v>
      </c>
      <c r="AX192" s="13" t="s">
        <v>81</v>
      </c>
      <c r="AY192" s="164" t="s">
        <v>140</v>
      </c>
    </row>
    <row r="193" spans="2:51" s="14" customFormat="1" ht="10.2">
      <c r="B193" s="170"/>
      <c r="D193" s="157" t="s">
        <v>153</v>
      </c>
      <c r="E193" s="171" t="s">
        <v>1</v>
      </c>
      <c r="F193" s="172" t="s">
        <v>605</v>
      </c>
      <c r="H193" s="173">
        <v>1.232</v>
      </c>
      <c r="I193" s="174"/>
      <c r="L193" s="170"/>
      <c r="M193" s="175"/>
      <c r="N193" s="176"/>
      <c r="O193" s="176"/>
      <c r="P193" s="176"/>
      <c r="Q193" s="176"/>
      <c r="R193" s="176"/>
      <c r="S193" s="176"/>
      <c r="T193" s="177"/>
      <c r="AT193" s="171" t="s">
        <v>153</v>
      </c>
      <c r="AU193" s="171" t="s">
        <v>91</v>
      </c>
      <c r="AV193" s="14" t="s">
        <v>91</v>
      </c>
      <c r="AW193" s="14" t="s">
        <v>36</v>
      </c>
      <c r="AX193" s="14" t="s">
        <v>81</v>
      </c>
      <c r="AY193" s="171" t="s">
        <v>140</v>
      </c>
    </row>
    <row r="194" spans="2:51" s="15" customFormat="1" ht="10.2">
      <c r="B194" s="178"/>
      <c r="D194" s="157" t="s">
        <v>153</v>
      </c>
      <c r="E194" s="179" t="s">
        <v>1</v>
      </c>
      <c r="F194" s="180" t="s">
        <v>156</v>
      </c>
      <c r="H194" s="181">
        <v>1.232</v>
      </c>
      <c r="I194" s="182"/>
      <c r="L194" s="178"/>
      <c r="M194" s="183"/>
      <c r="N194" s="184"/>
      <c r="O194" s="184"/>
      <c r="P194" s="184"/>
      <c r="Q194" s="184"/>
      <c r="R194" s="184"/>
      <c r="S194" s="184"/>
      <c r="T194" s="185"/>
      <c r="AT194" s="179" t="s">
        <v>153</v>
      </c>
      <c r="AU194" s="179" t="s">
        <v>91</v>
      </c>
      <c r="AV194" s="15" t="s">
        <v>147</v>
      </c>
      <c r="AW194" s="15" t="s">
        <v>36</v>
      </c>
      <c r="AX194" s="15" t="s">
        <v>89</v>
      </c>
      <c r="AY194" s="179" t="s">
        <v>140</v>
      </c>
    </row>
    <row r="195" spans="1:65" s="2" customFormat="1" ht="24.15" customHeight="1">
      <c r="A195" s="32"/>
      <c r="B195" s="143"/>
      <c r="C195" s="144" t="s">
        <v>230</v>
      </c>
      <c r="D195" s="144" t="s">
        <v>142</v>
      </c>
      <c r="E195" s="145" t="s">
        <v>606</v>
      </c>
      <c r="F195" s="146" t="s">
        <v>607</v>
      </c>
      <c r="G195" s="147" t="s">
        <v>224</v>
      </c>
      <c r="H195" s="148">
        <v>0.008</v>
      </c>
      <c r="I195" s="149"/>
      <c r="J195" s="150">
        <f>ROUND(I195*H195,2)</f>
        <v>0</v>
      </c>
      <c r="K195" s="146" t="s">
        <v>146</v>
      </c>
      <c r="L195" s="33"/>
      <c r="M195" s="151" t="s">
        <v>1</v>
      </c>
      <c r="N195" s="152" t="s">
        <v>46</v>
      </c>
      <c r="O195" s="58"/>
      <c r="P195" s="153">
        <f>O195*H195</f>
        <v>0</v>
      </c>
      <c r="Q195" s="153">
        <v>0.8554</v>
      </c>
      <c r="R195" s="153">
        <f>Q195*H195</f>
        <v>0.006843200000000001</v>
      </c>
      <c r="S195" s="153">
        <v>0</v>
      </c>
      <c r="T195" s="154">
        <f>S195*H195</f>
        <v>0</v>
      </c>
      <c r="U195" s="32"/>
      <c r="V195" s="32"/>
      <c r="W195" s="32"/>
      <c r="X195" s="32"/>
      <c r="Y195" s="32"/>
      <c r="Z195" s="32"/>
      <c r="AA195" s="32"/>
      <c r="AB195" s="32"/>
      <c r="AC195" s="32"/>
      <c r="AD195" s="32"/>
      <c r="AE195" s="32"/>
      <c r="AR195" s="155" t="s">
        <v>147</v>
      </c>
      <c r="AT195" s="155" t="s">
        <v>142</v>
      </c>
      <c r="AU195" s="155" t="s">
        <v>91</v>
      </c>
      <c r="AY195" s="17" t="s">
        <v>140</v>
      </c>
      <c r="BE195" s="156">
        <f>IF(N195="základní",J195,0)</f>
        <v>0</v>
      </c>
      <c r="BF195" s="156">
        <f>IF(N195="snížená",J195,0)</f>
        <v>0</v>
      </c>
      <c r="BG195" s="156">
        <f>IF(N195="zákl. přenesená",J195,0)</f>
        <v>0</v>
      </c>
      <c r="BH195" s="156">
        <f>IF(N195="sníž. přenesená",J195,0)</f>
        <v>0</v>
      </c>
      <c r="BI195" s="156">
        <f>IF(N195="nulová",J195,0)</f>
        <v>0</v>
      </c>
      <c r="BJ195" s="17" t="s">
        <v>89</v>
      </c>
      <c r="BK195" s="156">
        <f>ROUND(I195*H195,2)</f>
        <v>0</v>
      </c>
      <c r="BL195" s="17" t="s">
        <v>147</v>
      </c>
      <c r="BM195" s="155" t="s">
        <v>608</v>
      </c>
    </row>
    <row r="196" spans="1:47" s="2" customFormat="1" ht="19.2">
      <c r="A196" s="32"/>
      <c r="B196" s="33"/>
      <c r="C196" s="32"/>
      <c r="D196" s="157" t="s">
        <v>149</v>
      </c>
      <c r="E196" s="32"/>
      <c r="F196" s="158" t="s">
        <v>609</v>
      </c>
      <c r="G196" s="32"/>
      <c r="H196" s="32"/>
      <c r="I196" s="159"/>
      <c r="J196" s="32"/>
      <c r="K196" s="32"/>
      <c r="L196" s="33"/>
      <c r="M196" s="160"/>
      <c r="N196" s="161"/>
      <c r="O196" s="58"/>
      <c r="P196" s="58"/>
      <c r="Q196" s="58"/>
      <c r="R196" s="58"/>
      <c r="S196" s="58"/>
      <c r="T196" s="59"/>
      <c r="U196" s="32"/>
      <c r="V196" s="32"/>
      <c r="W196" s="32"/>
      <c r="X196" s="32"/>
      <c r="Y196" s="32"/>
      <c r="Z196" s="32"/>
      <c r="AA196" s="32"/>
      <c r="AB196" s="32"/>
      <c r="AC196" s="32"/>
      <c r="AD196" s="32"/>
      <c r="AE196" s="32"/>
      <c r="AT196" s="17" t="s">
        <v>149</v>
      </c>
      <c r="AU196" s="17" t="s">
        <v>91</v>
      </c>
    </row>
    <row r="197" spans="2:51" s="13" customFormat="1" ht="10.2">
      <c r="B197" s="163"/>
      <c r="D197" s="157" t="s">
        <v>153</v>
      </c>
      <c r="E197" s="164" t="s">
        <v>1</v>
      </c>
      <c r="F197" s="165" t="s">
        <v>563</v>
      </c>
      <c r="H197" s="164" t="s">
        <v>1</v>
      </c>
      <c r="I197" s="166"/>
      <c r="L197" s="163"/>
      <c r="M197" s="167"/>
      <c r="N197" s="168"/>
      <c r="O197" s="168"/>
      <c r="P197" s="168"/>
      <c r="Q197" s="168"/>
      <c r="R197" s="168"/>
      <c r="S197" s="168"/>
      <c r="T197" s="169"/>
      <c r="AT197" s="164" t="s">
        <v>153</v>
      </c>
      <c r="AU197" s="164" t="s">
        <v>91</v>
      </c>
      <c r="AV197" s="13" t="s">
        <v>89</v>
      </c>
      <c r="AW197" s="13" t="s">
        <v>36</v>
      </c>
      <c r="AX197" s="13" t="s">
        <v>81</v>
      </c>
      <c r="AY197" s="164" t="s">
        <v>140</v>
      </c>
    </row>
    <row r="198" spans="2:51" s="13" customFormat="1" ht="10.2">
      <c r="B198" s="163"/>
      <c r="D198" s="157" t="s">
        <v>153</v>
      </c>
      <c r="E198" s="164" t="s">
        <v>1</v>
      </c>
      <c r="F198" s="165" t="s">
        <v>569</v>
      </c>
      <c r="H198" s="164" t="s">
        <v>1</v>
      </c>
      <c r="I198" s="166"/>
      <c r="L198" s="163"/>
      <c r="M198" s="167"/>
      <c r="N198" s="168"/>
      <c r="O198" s="168"/>
      <c r="P198" s="168"/>
      <c r="Q198" s="168"/>
      <c r="R198" s="168"/>
      <c r="S198" s="168"/>
      <c r="T198" s="169"/>
      <c r="AT198" s="164" t="s">
        <v>153</v>
      </c>
      <c r="AU198" s="164" t="s">
        <v>91</v>
      </c>
      <c r="AV198" s="13" t="s">
        <v>89</v>
      </c>
      <c r="AW198" s="13" t="s">
        <v>36</v>
      </c>
      <c r="AX198" s="13" t="s">
        <v>81</v>
      </c>
      <c r="AY198" s="164" t="s">
        <v>140</v>
      </c>
    </row>
    <row r="199" spans="2:51" s="13" customFormat="1" ht="10.2">
      <c r="B199" s="163"/>
      <c r="D199" s="157" t="s">
        <v>153</v>
      </c>
      <c r="E199" s="164" t="s">
        <v>1</v>
      </c>
      <c r="F199" s="165" t="s">
        <v>599</v>
      </c>
      <c r="H199" s="164" t="s">
        <v>1</v>
      </c>
      <c r="I199" s="166"/>
      <c r="L199" s="163"/>
      <c r="M199" s="167"/>
      <c r="N199" s="168"/>
      <c r="O199" s="168"/>
      <c r="P199" s="168"/>
      <c r="Q199" s="168"/>
      <c r="R199" s="168"/>
      <c r="S199" s="168"/>
      <c r="T199" s="169"/>
      <c r="AT199" s="164" t="s">
        <v>153</v>
      </c>
      <c r="AU199" s="164" t="s">
        <v>91</v>
      </c>
      <c r="AV199" s="13" t="s">
        <v>89</v>
      </c>
      <c r="AW199" s="13" t="s">
        <v>36</v>
      </c>
      <c r="AX199" s="13" t="s">
        <v>81</v>
      </c>
      <c r="AY199" s="164" t="s">
        <v>140</v>
      </c>
    </row>
    <row r="200" spans="2:51" s="14" customFormat="1" ht="10.2">
      <c r="B200" s="170"/>
      <c r="D200" s="157" t="s">
        <v>153</v>
      </c>
      <c r="E200" s="171" t="s">
        <v>1</v>
      </c>
      <c r="F200" s="172" t="s">
        <v>610</v>
      </c>
      <c r="H200" s="173">
        <v>0.008</v>
      </c>
      <c r="I200" s="174"/>
      <c r="L200" s="170"/>
      <c r="M200" s="175"/>
      <c r="N200" s="176"/>
      <c r="O200" s="176"/>
      <c r="P200" s="176"/>
      <c r="Q200" s="176"/>
      <c r="R200" s="176"/>
      <c r="S200" s="176"/>
      <c r="T200" s="177"/>
      <c r="AT200" s="171" t="s">
        <v>153</v>
      </c>
      <c r="AU200" s="171" t="s">
        <v>91</v>
      </c>
      <c r="AV200" s="14" t="s">
        <v>91</v>
      </c>
      <c r="AW200" s="14" t="s">
        <v>36</v>
      </c>
      <c r="AX200" s="14" t="s">
        <v>81</v>
      </c>
      <c r="AY200" s="171" t="s">
        <v>140</v>
      </c>
    </row>
    <row r="201" spans="2:51" s="15" customFormat="1" ht="10.2">
      <c r="B201" s="178"/>
      <c r="D201" s="157" t="s">
        <v>153</v>
      </c>
      <c r="E201" s="179" t="s">
        <v>1</v>
      </c>
      <c r="F201" s="180" t="s">
        <v>156</v>
      </c>
      <c r="H201" s="181">
        <v>0.008</v>
      </c>
      <c r="I201" s="182"/>
      <c r="L201" s="178"/>
      <c r="M201" s="183"/>
      <c r="N201" s="184"/>
      <c r="O201" s="184"/>
      <c r="P201" s="184"/>
      <c r="Q201" s="184"/>
      <c r="R201" s="184"/>
      <c r="S201" s="184"/>
      <c r="T201" s="185"/>
      <c r="AT201" s="179" t="s">
        <v>153</v>
      </c>
      <c r="AU201" s="179" t="s">
        <v>91</v>
      </c>
      <c r="AV201" s="15" t="s">
        <v>147</v>
      </c>
      <c r="AW201" s="15" t="s">
        <v>36</v>
      </c>
      <c r="AX201" s="15" t="s">
        <v>89</v>
      </c>
      <c r="AY201" s="179" t="s">
        <v>140</v>
      </c>
    </row>
    <row r="202" spans="2:63" s="12" customFormat="1" ht="22.8" customHeight="1">
      <c r="B202" s="130"/>
      <c r="D202" s="131" t="s">
        <v>80</v>
      </c>
      <c r="E202" s="141" t="s">
        <v>207</v>
      </c>
      <c r="F202" s="141" t="s">
        <v>426</v>
      </c>
      <c r="I202" s="133"/>
      <c r="J202" s="142">
        <f>BK202</f>
        <v>0</v>
      </c>
      <c r="L202" s="130"/>
      <c r="M202" s="135"/>
      <c r="N202" s="136"/>
      <c r="O202" s="136"/>
      <c r="P202" s="137">
        <f>SUM(P203:P206)</f>
        <v>0</v>
      </c>
      <c r="Q202" s="136"/>
      <c r="R202" s="137">
        <f>SUM(R203:R206)</f>
        <v>0</v>
      </c>
      <c r="S202" s="136"/>
      <c r="T202" s="138">
        <f>SUM(T203:T206)</f>
        <v>0</v>
      </c>
      <c r="AR202" s="131" t="s">
        <v>89</v>
      </c>
      <c r="AT202" s="139" t="s">
        <v>80</v>
      </c>
      <c r="AU202" s="139" t="s">
        <v>89</v>
      </c>
      <c r="AY202" s="131" t="s">
        <v>140</v>
      </c>
      <c r="BK202" s="140">
        <f>SUM(BK203:BK206)</f>
        <v>0</v>
      </c>
    </row>
    <row r="203" spans="1:65" s="2" customFormat="1" ht="24.15" customHeight="1">
      <c r="A203" s="32"/>
      <c r="B203" s="143"/>
      <c r="C203" s="144" t="s">
        <v>240</v>
      </c>
      <c r="D203" s="144" t="s">
        <v>142</v>
      </c>
      <c r="E203" s="145" t="s">
        <v>611</v>
      </c>
      <c r="F203" s="146" t="s">
        <v>612</v>
      </c>
      <c r="G203" s="147" t="s">
        <v>174</v>
      </c>
      <c r="H203" s="148">
        <v>1</v>
      </c>
      <c r="I203" s="149"/>
      <c r="J203" s="150">
        <f>ROUND(I203*H203,2)</f>
        <v>0</v>
      </c>
      <c r="K203" s="146" t="s">
        <v>159</v>
      </c>
      <c r="L203" s="33"/>
      <c r="M203" s="151" t="s">
        <v>1</v>
      </c>
      <c r="N203" s="152" t="s">
        <v>46</v>
      </c>
      <c r="O203" s="58"/>
      <c r="P203" s="153">
        <f>O203*H203</f>
        <v>0</v>
      </c>
      <c r="Q203" s="153">
        <v>0</v>
      </c>
      <c r="R203" s="153">
        <f>Q203*H203</f>
        <v>0</v>
      </c>
      <c r="S203" s="153">
        <v>0</v>
      </c>
      <c r="T203" s="154">
        <f>S203*H203</f>
        <v>0</v>
      </c>
      <c r="U203" s="32"/>
      <c r="V203" s="32"/>
      <c r="W203" s="32"/>
      <c r="X203" s="32"/>
      <c r="Y203" s="32"/>
      <c r="Z203" s="32"/>
      <c r="AA203" s="32"/>
      <c r="AB203" s="32"/>
      <c r="AC203" s="32"/>
      <c r="AD203" s="32"/>
      <c r="AE203" s="32"/>
      <c r="AR203" s="155" t="s">
        <v>147</v>
      </c>
      <c r="AT203" s="155" t="s">
        <v>142</v>
      </c>
      <c r="AU203" s="155" t="s">
        <v>91</v>
      </c>
      <c r="AY203" s="17" t="s">
        <v>140</v>
      </c>
      <c r="BE203" s="156">
        <f>IF(N203="základní",J203,0)</f>
        <v>0</v>
      </c>
      <c r="BF203" s="156">
        <f>IF(N203="snížená",J203,0)</f>
        <v>0</v>
      </c>
      <c r="BG203" s="156">
        <f>IF(N203="zákl. přenesená",J203,0)</f>
        <v>0</v>
      </c>
      <c r="BH203" s="156">
        <f>IF(N203="sníž. přenesená",J203,0)</f>
        <v>0</v>
      </c>
      <c r="BI203" s="156">
        <f>IF(N203="nulová",J203,0)</f>
        <v>0</v>
      </c>
      <c r="BJ203" s="17" t="s">
        <v>89</v>
      </c>
      <c r="BK203" s="156">
        <f>ROUND(I203*H203,2)</f>
        <v>0</v>
      </c>
      <c r="BL203" s="17" t="s">
        <v>147</v>
      </c>
      <c r="BM203" s="155" t="s">
        <v>613</v>
      </c>
    </row>
    <row r="204" spans="2:51" s="13" customFormat="1" ht="10.2">
      <c r="B204" s="163"/>
      <c r="D204" s="157" t="s">
        <v>153</v>
      </c>
      <c r="E204" s="164" t="s">
        <v>1</v>
      </c>
      <c r="F204" s="165" t="s">
        <v>563</v>
      </c>
      <c r="H204" s="164" t="s">
        <v>1</v>
      </c>
      <c r="I204" s="166"/>
      <c r="L204" s="163"/>
      <c r="M204" s="167"/>
      <c r="N204" s="168"/>
      <c r="O204" s="168"/>
      <c r="P204" s="168"/>
      <c r="Q204" s="168"/>
      <c r="R204" s="168"/>
      <c r="S204" s="168"/>
      <c r="T204" s="169"/>
      <c r="AT204" s="164" t="s">
        <v>153</v>
      </c>
      <c r="AU204" s="164" t="s">
        <v>91</v>
      </c>
      <c r="AV204" s="13" t="s">
        <v>89</v>
      </c>
      <c r="AW204" s="13" t="s">
        <v>36</v>
      </c>
      <c r="AX204" s="13" t="s">
        <v>81</v>
      </c>
      <c r="AY204" s="164" t="s">
        <v>140</v>
      </c>
    </row>
    <row r="205" spans="2:51" s="14" customFormat="1" ht="10.2">
      <c r="B205" s="170"/>
      <c r="D205" s="157" t="s">
        <v>153</v>
      </c>
      <c r="E205" s="171" t="s">
        <v>1</v>
      </c>
      <c r="F205" s="172" t="s">
        <v>177</v>
      </c>
      <c r="H205" s="173">
        <v>1</v>
      </c>
      <c r="I205" s="174"/>
      <c r="L205" s="170"/>
      <c r="M205" s="175"/>
      <c r="N205" s="176"/>
      <c r="O205" s="176"/>
      <c r="P205" s="176"/>
      <c r="Q205" s="176"/>
      <c r="R205" s="176"/>
      <c r="S205" s="176"/>
      <c r="T205" s="177"/>
      <c r="AT205" s="171" t="s">
        <v>153</v>
      </c>
      <c r="AU205" s="171" t="s">
        <v>91</v>
      </c>
      <c r="AV205" s="14" t="s">
        <v>91</v>
      </c>
      <c r="AW205" s="14" t="s">
        <v>36</v>
      </c>
      <c r="AX205" s="14" t="s">
        <v>81</v>
      </c>
      <c r="AY205" s="171" t="s">
        <v>140</v>
      </c>
    </row>
    <row r="206" spans="2:51" s="15" customFormat="1" ht="10.2">
      <c r="B206" s="178"/>
      <c r="D206" s="157" t="s">
        <v>153</v>
      </c>
      <c r="E206" s="179" t="s">
        <v>1</v>
      </c>
      <c r="F206" s="180" t="s">
        <v>156</v>
      </c>
      <c r="H206" s="181">
        <v>1</v>
      </c>
      <c r="I206" s="182"/>
      <c r="L206" s="178"/>
      <c r="M206" s="183"/>
      <c r="N206" s="184"/>
      <c r="O206" s="184"/>
      <c r="P206" s="184"/>
      <c r="Q206" s="184"/>
      <c r="R206" s="184"/>
      <c r="S206" s="184"/>
      <c r="T206" s="185"/>
      <c r="AT206" s="179" t="s">
        <v>153</v>
      </c>
      <c r="AU206" s="179" t="s">
        <v>91</v>
      </c>
      <c r="AV206" s="15" t="s">
        <v>147</v>
      </c>
      <c r="AW206" s="15" t="s">
        <v>36</v>
      </c>
      <c r="AX206" s="15" t="s">
        <v>89</v>
      </c>
      <c r="AY206" s="179" t="s">
        <v>140</v>
      </c>
    </row>
    <row r="207" spans="2:63" s="12" customFormat="1" ht="22.8" customHeight="1">
      <c r="B207" s="130"/>
      <c r="D207" s="131" t="s">
        <v>80</v>
      </c>
      <c r="E207" s="141" t="s">
        <v>330</v>
      </c>
      <c r="F207" s="141" t="s">
        <v>331</v>
      </c>
      <c r="I207" s="133"/>
      <c r="J207" s="142">
        <f>BK207</f>
        <v>0</v>
      </c>
      <c r="L207" s="130"/>
      <c r="M207" s="135"/>
      <c r="N207" s="136"/>
      <c r="O207" s="136"/>
      <c r="P207" s="137">
        <f>SUM(P208:P210)</f>
        <v>0</v>
      </c>
      <c r="Q207" s="136"/>
      <c r="R207" s="137">
        <f>SUM(R208:R210)</f>
        <v>0</v>
      </c>
      <c r="S207" s="136"/>
      <c r="T207" s="138">
        <f>SUM(T208:T210)</f>
        <v>0</v>
      </c>
      <c r="AR207" s="131" t="s">
        <v>89</v>
      </c>
      <c r="AT207" s="139" t="s">
        <v>80</v>
      </c>
      <c r="AU207" s="139" t="s">
        <v>89</v>
      </c>
      <c r="AY207" s="131" t="s">
        <v>140</v>
      </c>
      <c r="BK207" s="140">
        <f>SUM(BK208:BK210)</f>
        <v>0</v>
      </c>
    </row>
    <row r="208" spans="1:65" s="2" customFormat="1" ht="14.4" customHeight="1">
      <c r="A208" s="32"/>
      <c r="B208" s="143"/>
      <c r="C208" s="144" t="s">
        <v>248</v>
      </c>
      <c r="D208" s="144" t="s">
        <v>142</v>
      </c>
      <c r="E208" s="145" t="s">
        <v>333</v>
      </c>
      <c r="F208" s="146" t="s">
        <v>334</v>
      </c>
      <c r="G208" s="147" t="s">
        <v>224</v>
      </c>
      <c r="H208" s="148">
        <v>0.995</v>
      </c>
      <c r="I208" s="149"/>
      <c r="J208" s="150">
        <f>ROUND(I208*H208,2)</f>
        <v>0</v>
      </c>
      <c r="K208" s="146" t="s">
        <v>146</v>
      </c>
      <c r="L208" s="33"/>
      <c r="M208" s="151" t="s">
        <v>1</v>
      </c>
      <c r="N208" s="152" t="s">
        <v>46</v>
      </c>
      <c r="O208" s="58"/>
      <c r="P208" s="153">
        <f>O208*H208</f>
        <v>0</v>
      </c>
      <c r="Q208" s="153">
        <v>0</v>
      </c>
      <c r="R208" s="153">
        <f>Q208*H208</f>
        <v>0</v>
      </c>
      <c r="S208" s="153">
        <v>0</v>
      </c>
      <c r="T208" s="154">
        <f>S208*H208</f>
        <v>0</v>
      </c>
      <c r="U208" s="32"/>
      <c r="V208" s="32"/>
      <c r="W208" s="32"/>
      <c r="X208" s="32"/>
      <c r="Y208" s="32"/>
      <c r="Z208" s="32"/>
      <c r="AA208" s="32"/>
      <c r="AB208" s="32"/>
      <c r="AC208" s="32"/>
      <c r="AD208" s="32"/>
      <c r="AE208" s="32"/>
      <c r="AR208" s="155" t="s">
        <v>147</v>
      </c>
      <c r="AT208" s="155" t="s">
        <v>142</v>
      </c>
      <c r="AU208" s="155" t="s">
        <v>91</v>
      </c>
      <c r="AY208" s="17" t="s">
        <v>140</v>
      </c>
      <c r="BE208" s="156">
        <f>IF(N208="základní",J208,0)</f>
        <v>0</v>
      </c>
      <c r="BF208" s="156">
        <f>IF(N208="snížená",J208,0)</f>
        <v>0</v>
      </c>
      <c r="BG208" s="156">
        <f>IF(N208="zákl. přenesená",J208,0)</f>
        <v>0</v>
      </c>
      <c r="BH208" s="156">
        <f>IF(N208="sníž. přenesená",J208,0)</f>
        <v>0</v>
      </c>
      <c r="BI208" s="156">
        <f>IF(N208="nulová",J208,0)</f>
        <v>0</v>
      </c>
      <c r="BJ208" s="17" t="s">
        <v>89</v>
      </c>
      <c r="BK208" s="156">
        <f>ROUND(I208*H208,2)</f>
        <v>0</v>
      </c>
      <c r="BL208" s="17" t="s">
        <v>147</v>
      </c>
      <c r="BM208" s="155" t="s">
        <v>614</v>
      </c>
    </row>
    <row r="209" spans="1:47" s="2" customFormat="1" ht="10.2">
      <c r="A209" s="32"/>
      <c r="B209" s="33"/>
      <c r="C209" s="32"/>
      <c r="D209" s="157" t="s">
        <v>149</v>
      </c>
      <c r="E209" s="32"/>
      <c r="F209" s="158" t="s">
        <v>336</v>
      </c>
      <c r="G209" s="32"/>
      <c r="H209" s="32"/>
      <c r="I209" s="159"/>
      <c r="J209" s="32"/>
      <c r="K209" s="32"/>
      <c r="L209" s="33"/>
      <c r="M209" s="160"/>
      <c r="N209" s="161"/>
      <c r="O209" s="58"/>
      <c r="P209" s="58"/>
      <c r="Q209" s="58"/>
      <c r="R209" s="58"/>
      <c r="S209" s="58"/>
      <c r="T209" s="59"/>
      <c r="U209" s="32"/>
      <c r="V209" s="32"/>
      <c r="W209" s="32"/>
      <c r="X209" s="32"/>
      <c r="Y209" s="32"/>
      <c r="Z209" s="32"/>
      <c r="AA209" s="32"/>
      <c r="AB209" s="32"/>
      <c r="AC209" s="32"/>
      <c r="AD209" s="32"/>
      <c r="AE209" s="32"/>
      <c r="AT209" s="17" t="s">
        <v>149</v>
      </c>
      <c r="AU209" s="17" t="s">
        <v>91</v>
      </c>
    </row>
    <row r="210" spans="1:47" s="2" customFormat="1" ht="28.8">
      <c r="A210" s="32"/>
      <c r="B210" s="33"/>
      <c r="C210" s="32"/>
      <c r="D210" s="157" t="s">
        <v>151</v>
      </c>
      <c r="E210" s="32"/>
      <c r="F210" s="162" t="s">
        <v>337</v>
      </c>
      <c r="G210" s="32"/>
      <c r="H210" s="32"/>
      <c r="I210" s="159"/>
      <c r="J210" s="32"/>
      <c r="K210" s="32"/>
      <c r="L210" s="33"/>
      <c r="M210" s="160"/>
      <c r="N210" s="161"/>
      <c r="O210" s="58"/>
      <c r="P210" s="58"/>
      <c r="Q210" s="58"/>
      <c r="R210" s="58"/>
      <c r="S210" s="58"/>
      <c r="T210" s="59"/>
      <c r="U210" s="32"/>
      <c r="V210" s="32"/>
      <c r="W210" s="32"/>
      <c r="X210" s="32"/>
      <c r="Y210" s="32"/>
      <c r="Z210" s="32"/>
      <c r="AA210" s="32"/>
      <c r="AB210" s="32"/>
      <c r="AC210" s="32"/>
      <c r="AD210" s="32"/>
      <c r="AE210" s="32"/>
      <c r="AT210" s="17" t="s">
        <v>151</v>
      </c>
      <c r="AU210" s="17" t="s">
        <v>91</v>
      </c>
    </row>
    <row r="211" spans="2:63" s="12" customFormat="1" ht="25.95" customHeight="1">
      <c r="B211" s="130"/>
      <c r="D211" s="131" t="s">
        <v>80</v>
      </c>
      <c r="E211" s="132" t="s">
        <v>338</v>
      </c>
      <c r="F211" s="132" t="s">
        <v>339</v>
      </c>
      <c r="I211" s="133"/>
      <c r="J211" s="134">
        <f>BK211</f>
        <v>0</v>
      </c>
      <c r="L211" s="130"/>
      <c r="M211" s="135"/>
      <c r="N211" s="136"/>
      <c r="O211" s="136"/>
      <c r="P211" s="137">
        <f>P212</f>
        <v>0</v>
      </c>
      <c r="Q211" s="136"/>
      <c r="R211" s="137">
        <f>R212</f>
        <v>0.0121</v>
      </c>
      <c r="S211" s="136"/>
      <c r="T211" s="138">
        <f>T212</f>
        <v>0</v>
      </c>
      <c r="AR211" s="131" t="s">
        <v>91</v>
      </c>
      <c r="AT211" s="139" t="s">
        <v>80</v>
      </c>
      <c r="AU211" s="139" t="s">
        <v>81</v>
      </c>
      <c r="AY211" s="131" t="s">
        <v>140</v>
      </c>
      <c r="BK211" s="140">
        <f>BK212</f>
        <v>0</v>
      </c>
    </row>
    <row r="212" spans="2:63" s="12" customFormat="1" ht="22.8" customHeight="1">
      <c r="B212" s="130"/>
      <c r="D212" s="131" t="s">
        <v>80</v>
      </c>
      <c r="E212" s="141" t="s">
        <v>340</v>
      </c>
      <c r="F212" s="141" t="s">
        <v>341</v>
      </c>
      <c r="I212" s="133"/>
      <c r="J212" s="142">
        <f>BK212</f>
        <v>0</v>
      </c>
      <c r="L212" s="130"/>
      <c r="M212" s="135"/>
      <c r="N212" s="136"/>
      <c r="O212" s="136"/>
      <c r="P212" s="137">
        <f>SUM(P213:P221)</f>
        <v>0</v>
      </c>
      <c r="Q212" s="136"/>
      <c r="R212" s="137">
        <f>SUM(R213:R221)</f>
        <v>0.0121</v>
      </c>
      <c r="S212" s="136"/>
      <c r="T212" s="138">
        <f>SUM(T213:T221)</f>
        <v>0</v>
      </c>
      <c r="AR212" s="131" t="s">
        <v>91</v>
      </c>
      <c r="AT212" s="139" t="s">
        <v>80</v>
      </c>
      <c r="AU212" s="139" t="s">
        <v>89</v>
      </c>
      <c r="AY212" s="131" t="s">
        <v>140</v>
      </c>
      <c r="BK212" s="140">
        <f>SUM(BK213:BK221)</f>
        <v>0</v>
      </c>
    </row>
    <row r="213" spans="1:65" s="2" customFormat="1" ht="14.4" customHeight="1">
      <c r="A213" s="32"/>
      <c r="B213" s="143"/>
      <c r="C213" s="144" t="s">
        <v>256</v>
      </c>
      <c r="D213" s="144" t="s">
        <v>142</v>
      </c>
      <c r="E213" s="145" t="s">
        <v>615</v>
      </c>
      <c r="F213" s="146" t="s">
        <v>616</v>
      </c>
      <c r="G213" s="147" t="s">
        <v>441</v>
      </c>
      <c r="H213" s="148">
        <v>1</v>
      </c>
      <c r="I213" s="149"/>
      <c r="J213" s="150">
        <f>ROUND(I213*H213,2)</f>
        <v>0</v>
      </c>
      <c r="K213" s="146" t="s">
        <v>159</v>
      </c>
      <c r="L213" s="33"/>
      <c r="M213" s="151" t="s">
        <v>1</v>
      </c>
      <c r="N213" s="152" t="s">
        <v>46</v>
      </c>
      <c r="O213" s="58"/>
      <c r="P213" s="153">
        <f>O213*H213</f>
        <v>0</v>
      </c>
      <c r="Q213" s="153">
        <v>0.0121</v>
      </c>
      <c r="R213" s="153">
        <f>Q213*H213</f>
        <v>0.0121</v>
      </c>
      <c r="S213" s="153">
        <v>0</v>
      </c>
      <c r="T213" s="154">
        <f>S213*H213</f>
        <v>0</v>
      </c>
      <c r="U213" s="32"/>
      <c r="V213" s="32"/>
      <c r="W213" s="32"/>
      <c r="X213" s="32"/>
      <c r="Y213" s="32"/>
      <c r="Z213" s="32"/>
      <c r="AA213" s="32"/>
      <c r="AB213" s="32"/>
      <c r="AC213" s="32"/>
      <c r="AD213" s="32"/>
      <c r="AE213" s="32"/>
      <c r="AR213" s="155" t="s">
        <v>271</v>
      </c>
      <c r="AT213" s="155" t="s">
        <v>142</v>
      </c>
      <c r="AU213" s="155" t="s">
        <v>91</v>
      </c>
      <c r="AY213" s="17" t="s">
        <v>140</v>
      </c>
      <c r="BE213" s="156">
        <f>IF(N213="základní",J213,0)</f>
        <v>0</v>
      </c>
      <c r="BF213" s="156">
        <f>IF(N213="snížená",J213,0)</f>
        <v>0</v>
      </c>
      <c r="BG213" s="156">
        <f>IF(N213="zákl. přenesená",J213,0)</f>
        <v>0</v>
      </c>
      <c r="BH213" s="156">
        <f>IF(N213="sníž. přenesená",J213,0)</f>
        <v>0</v>
      </c>
      <c r="BI213" s="156">
        <f>IF(N213="nulová",J213,0)</f>
        <v>0</v>
      </c>
      <c r="BJ213" s="17" t="s">
        <v>89</v>
      </c>
      <c r="BK213" s="156">
        <f>ROUND(I213*H213,2)</f>
        <v>0</v>
      </c>
      <c r="BL213" s="17" t="s">
        <v>271</v>
      </c>
      <c r="BM213" s="155" t="s">
        <v>617</v>
      </c>
    </row>
    <row r="214" spans="1:47" s="2" customFormat="1" ht="28.8">
      <c r="A214" s="32"/>
      <c r="B214" s="33"/>
      <c r="C214" s="32"/>
      <c r="D214" s="157" t="s">
        <v>319</v>
      </c>
      <c r="E214" s="32"/>
      <c r="F214" s="162" t="s">
        <v>618</v>
      </c>
      <c r="G214" s="32"/>
      <c r="H214" s="32"/>
      <c r="I214" s="159"/>
      <c r="J214" s="32"/>
      <c r="K214" s="32"/>
      <c r="L214" s="33"/>
      <c r="M214" s="160"/>
      <c r="N214" s="161"/>
      <c r="O214" s="58"/>
      <c r="P214" s="58"/>
      <c r="Q214" s="58"/>
      <c r="R214" s="58"/>
      <c r="S214" s="58"/>
      <c r="T214" s="59"/>
      <c r="U214" s="32"/>
      <c r="V214" s="32"/>
      <c r="W214" s="32"/>
      <c r="X214" s="32"/>
      <c r="Y214" s="32"/>
      <c r="Z214" s="32"/>
      <c r="AA214" s="32"/>
      <c r="AB214" s="32"/>
      <c r="AC214" s="32"/>
      <c r="AD214" s="32"/>
      <c r="AE214" s="32"/>
      <c r="AT214" s="17" t="s">
        <v>319</v>
      </c>
      <c r="AU214" s="17" t="s">
        <v>91</v>
      </c>
    </row>
    <row r="215" spans="2:51" s="13" customFormat="1" ht="10.2">
      <c r="B215" s="163"/>
      <c r="D215" s="157" t="s">
        <v>153</v>
      </c>
      <c r="E215" s="164" t="s">
        <v>1</v>
      </c>
      <c r="F215" s="165" t="s">
        <v>563</v>
      </c>
      <c r="H215" s="164" t="s">
        <v>1</v>
      </c>
      <c r="I215" s="166"/>
      <c r="L215" s="163"/>
      <c r="M215" s="167"/>
      <c r="N215" s="168"/>
      <c r="O215" s="168"/>
      <c r="P215" s="168"/>
      <c r="Q215" s="168"/>
      <c r="R215" s="168"/>
      <c r="S215" s="168"/>
      <c r="T215" s="169"/>
      <c r="AT215" s="164" t="s">
        <v>153</v>
      </c>
      <c r="AU215" s="164" t="s">
        <v>91</v>
      </c>
      <c r="AV215" s="13" t="s">
        <v>89</v>
      </c>
      <c r="AW215" s="13" t="s">
        <v>36</v>
      </c>
      <c r="AX215" s="13" t="s">
        <v>81</v>
      </c>
      <c r="AY215" s="164" t="s">
        <v>140</v>
      </c>
    </row>
    <row r="216" spans="2:51" s="13" customFormat="1" ht="10.2">
      <c r="B216" s="163"/>
      <c r="D216" s="157" t="s">
        <v>153</v>
      </c>
      <c r="E216" s="164" t="s">
        <v>1</v>
      </c>
      <c r="F216" s="165" t="s">
        <v>569</v>
      </c>
      <c r="H216" s="164" t="s">
        <v>1</v>
      </c>
      <c r="I216" s="166"/>
      <c r="L216" s="163"/>
      <c r="M216" s="167"/>
      <c r="N216" s="168"/>
      <c r="O216" s="168"/>
      <c r="P216" s="168"/>
      <c r="Q216" s="168"/>
      <c r="R216" s="168"/>
      <c r="S216" s="168"/>
      <c r="T216" s="169"/>
      <c r="AT216" s="164" t="s">
        <v>153</v>
      </c>
      <c r="AU216" s="164" t="s">
        <v>91</v>
      </c>
      <c r="AV216" s="13" t="s">
        <v>89</v>
      </c>
      <c r="AW216" s="13" t="s">
        <v>36</v>
      </c>
      <c r="AX216" s="13" t="s">
        <v>81</v>
      </c>
      <c r="AY216" s="164" t="s">
        <v>140</v>
      </c>
    </row>
    <row r="217" spans="2:51" s="14" customFormat="1" ht="10.2">
      <c r="B217" s="170"/>
      <c r="D217" s="157" t="s">
        <v>153</v>
      </c>
      <c r="E217" s="171" t="s">
        <v>1</v>
      </c>
      <c r="F217" s="172" t="s">
        <v>619</v>
      </c>
      <c r="H217" s="173">
        <v>1</v>
      </c>
      <c r="I217" s="174"/>
      <c r="L217" s="170"/>
      <c r="M217" s="175"/>
      <c r="N217" s="176"/>
      <c r="O217" s="176"/>
      <c r="P217" s="176"/>
      <c r="Q217" s="176"/>
      <c r="R217" s="176"/>
      <c r="S217" s="176"/>
      <c r="T217" s="177"/>
      <c r="AT217" s="171" t="s">
        <v>153</v>
      </c>
      <c r="AU217" s="171" t="s">
        <v>91</v>
      </c>
      <c r="AV217" s="14" t="s">
        <v>91</v>
      </c>
      <c r="AW217" s="14" t="s">
        <v>36</v>
      </c>
      <c r="AX217" s="14" t="s">
        <v>81</v>
      </c>
      <c r="AY217" s="171" t="s">
        <v>140</v>
      </c>
    </row>
    <row r="218" spans="2:51" s="15" customFormat="1" ht="10.2">
      <c r="B218" s="178"/>
      <c r="D218" s="157" t="s">
        <v>153</v>
      </c>
      <c r="E218" s="179" t="s">
        <v>1</v>
      </c>
      <c r="F218" s="180" t="s">
        <v>156</v>
      </c>
      <c r="H218" s="181">
        <v>1</v>
      </c>
      <c r="I218" s="182"/>
      <c r="L218" s="178"/>
      <c r="M218" s="183"/>
      <c r="N218" s="184"/>
      <c r="O218" s="184"/>
      <c r="P218" s="184"/>
      <c r="Q218" s="184"/>
      <c r="R218" s="184"/>
      <c r="S218" s="184"/>
      <c r="T218" s="185"/>
      <c r="AT218" s="179" t="s">
        <v>153</v>
      </c>
      <c r="AU218" s="179" t="s">
        <v>91</v>
      </c>
      <c r="AV218" s="15" t="s">
        <v>147</v>
      </c>
      <c r="AW218" s="15" t="s">
        <v>36</v>
      </c>
      <c r="AX218" s="15" t="s">
        <v>89</v>
      </c>
      <c r="AY218" s="179" t="s">
        <v>140</v>
      </c>
    </row>
    <row r="219" spans="1:65" s="2" customFormat="1" ht="24.15" customHeight="1">
      <c r="A219" s="32"/>
      <c r="B219" s="143"/>
      <c r="C219" s="144" t="s">
        <v>8</v>
      </c>
      <c r="D219" s="144" t="s">
        <v>142</v>
      </c>
      <c r="E219" s="145" t="s">
        <v>620</v>
      </c>
      <c r="F219" s="146" t="s">
        <v>621</v>
      </c>
      <c r="G219" s="147" t="s">
        <v>224</v>
      </c>
      <c r="H219" s="148">
        <v>0.012</v>
      </c>
      <c r="I219" s="149"/>
      <c r="J219" s="150">
        <f>ROUND(I219*H219,2)</f>
        <v>0</v>
      </c>
      <c r="K219" s="146" t="s">
        <v>146</v>
      </c>
      <c r="L219" s="33"/>
      <c r="M219" s="151" t="s">
        <v>1</v>
      </c>
      <c r="N219" s="152" t="s">
        <v>46</v>
      </c>
      <c r="O219" s="58"/>
      <c r="P219" s="153">
        <f>O219*H219</f>
        <v>0</v>
      </c>
      <c r="Q219" s="153">
        <v>0</v>
      </c>
      <c r="R219" s="153">
        <f>Q219*H219</f>
        <v>0</v>
      </c>
      <c r="S219" s="153">
        <v>0</v>
      </c>
      <c r="T219" s="154">
        <f>S219*H219</f>
        <v>0</v>
      </c>
      <c r="U219" s="32"/>
      <c r="V219" s="32"/>
      <c r="W219" s="32"/>
      <c r="X219" s="32"/>
      <c r="Y219" s="32"/>
      <c r="Z219" s="32"/>
      <c r="AA219" s="32"/>
      <c r="AB219" s="32"/>
      <c r="AC219" s="32"/>
      <c r="AD219" s="32"/>
      <c r="AE219" s="32"/>
      <c r="AR219" s="155" t="s">
        <v>271</v>
      </c>
      <c r="AT219" s="155" t="s">
        <v>142</v>
      </c>
      <c r="AU219" s="155" t="s">
        <v>91</v>
      </c>
      <c r="AY219" s="17" t="s">
        <v>140</v>
      </c>
      <c r="BE219" s="156">
        <f>IF(N219="základní",J219,0)</f>
        <v>0</v>
      </c>
      <c r="BF219" s="156">
        <f>IF(N219="snížená",J219,0)</f>
        <v>0</v>
      </c>
      <c r="BG219" s="156">
        <f>IF(N219="zákl. přenesená",J219,0)</f>
        <v>0</v>
      </c>
      <c r="BH219" s="156">
        <f>IF(N219="sníž. přenesená",J219,0)</f>
        <v>0</v>
      </c>
      <c r="BI219" s="156">
        <f>IF(N219="nulová",J219,0)</f>
        <v>0</v>
      </c>
      <c r="BJ219" s="17" t="s">
        <v>89</v>
      </c>
      <c r="BK219" s="156">
        <f>ROUND(I219*H219,2)</f>
        <v>0</v>
      </c>
      <c r="BL219" s="17" t="s">
        <v>271</v>
      </c>
      <c r="BM219" s="155" t="s">
        <v>622</v>
      </c>
    </row>
    <row r="220" spans="1:47" s="2" customFormat="1" ht="28.8">
      <c r="A220" s="32"/>
      <c r="B220" s="33"/>
      <c r="C220" s="32"/>
      <c r="D220" s="157" t="s">
        <v>149</v>
      </c>
      <c r="E220" s="32"/>
      <c r="F220" s="158" t="s">
        <v>623</v>
      </c>
      <c r="G220" s="32"/>
      <c r="H220" s="32"/>
      <c r="I220" s="159"/>
      <c r="J220" s="32"/>
      <c r="K220" s="32"/>
      <c r="L220" s="33"/>
      <c r="M220" s="160"/>
      <c r="N220" s="161"/>
      <c r="O220" s="58"/>
      <c r="P220" s="58"/>
      <c r="Q220" s="58"/>
      <c r="R220" s="58"/>
      <c r="S220" s="58"/>
      <c r="T220" s="59"/>
      <c r="U220" s="32"/>
      <c r="V220" s="32"/>
      <c r="W220" s="32"/>
      <c r="X220" s="32"/>
      <c r="Y220" s="32"/>
      <c r="Z220" s="32"/>
      <c r="AA220" s="32"/>
      <c r="AB220" s="32"/>
      <c r="AC220" s="32"/>
      <c r="AD220" s="32"/>
      <c r="AE220" s="32"/>
      <c r="AT220" s="17" t="s">
        <v>149</v>
      </c>
      <c r="AU220" s="17" t="s">
        <v>91</v>
      </c>
    </row>
    <row r="221" spans="1:47" s="2" customFormat="1" ht="124.8">
      <c r="A221" s="32"/>
      <c r="B221" s="33"/>
      <c r="C221" s="32"/>
      <c r="D221" s="157" t="s">
        <v>151</v>
      </c>
      <c r="E221" s="32"/>
      <c r="F221" s="162" t="s">
        <v>624</v>
      </c>
      <c r="G221" s="32"/>
      <c r="H221" s="32"/>
      <c r="I221" s="159"/>
      <c r="J221" s="32"/>
      <c r="K221" s="32"/>
      <c r="L221" s="33"/>
      <c r="M221" s="199"/>
      <c r="N221" s="200"/>
      <c r="O221" s="201"/>
      <c r="P221" s="201"/>
      <c r="Q221" s="201"/>
      <c r="R221" s="201"/>
      <c r="S221" s="201"/>
      <c r="T221" s="202"/>
      <c r="U221" s="32"/>
      <c r="V221" s="32"/>
      <c r="W221" s="32"/>
      <c r="X221" s="32"/>
      <c r="Y221" s="32"/>
      <c r="Z221" s="32"/>
      <c r="AA221" s="32"/>
      <c r="AB221" s="32"/>
      <c r="AC221" s="32"/>
      <c r="AD221" s="32"/>
      <c r="AE221" s="32"/>
      <c r="AT221" s="17" t="s">
        <v>151</v>
      </c>
      <c r="AU221" s="17" t="s">
        <v>91</v>
      </c>
    </row>
    <row r="222" spans="1:31" s="2" customFormat="1" ht="6.9" customHeight="1">
      <c r="A222" s="32"/>
      <c r="B222" s="47"/>
      <c r="C222" s="48"/>
      <c r="D222" s="48"/>
      <c r="E222" s="48"/>
      <c r="F222" s="48"/>
      <c r="G222" s="48"/>
      <c r="H222" s="48"/>
      <c r="I222" s="48"/>
      <c r="J222" s="48"/>
      <c r="K222" s="48"/>
      <c r="L222" s="33"/>
      <c r="M222" s="32"/>
      <c r="O222" s="32"/>
      <c r="P222" s="32"/>
      <c r="Q222" s="32"/>
      <c r="R222" s="32"/>
      <c r="S222" s="32"/>
      <c r="T222" s="32"/>
      <c r="U222" s="32"/>
      <c r="V222" s="32"/>
      <c r="W222" s="32"/>
      <c r="X222" s="32"/>
      <c r="Y222" s="32"/>
      <c r="Z222" s="32"/>
      <c r="AA222" s="32"/>
      <c r="AB222" s="32"/>
      <c r="AC222" s="32"/>
      <c r="AD222" s="32"/>
      <c r="AE222" s="32"/>
    </row>
  </sheetData>
  <autoFilter ref="C123:K221"/>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t="s">
        <v>5</v>
      </c>
      <c r="M2" s="226"/>
      <c r="N2" s="226"/>
      <c r="O2" s="226"/>
      <c r="P2" s="226"/>
      <c r="Q2" s="226"/>
      <c r="R2" s="226"/>
      <c r="S2" s="226"/>
      <c r="T2" s="226"/>
      <c r="U2" s="226"/>
      <c r="V2" s="226"/>
      <c r="AT2" s="17" t="s">
        <v>103</v>
      </c>
    </row>
    <row r="3" spans="2:46" s="1" customFormat="1" ht="6.9" customHeight="1">
      <c r="B3" s="18"/>
      <c r="C3" s="19"/>
      <c r="D3" s="19"/>
      <c r="E3" s="19"/>
      <c r="F3" s="19"/>
      <c r="G3" s="19"/>
      <c r="H3" s="19"/>
      <c r="I3" s="19"/>
      <c r="J3" s="19"/>
      <c r="K3" s="19"/>
      <c r="L3" s="20"/>
      <c r="AT3" s="17" t="s">
        <v>91</v>
      </c>
    </row>
    <row r="4" spans="2:46" s="1" customFormat="1" ht="24.9" customHeight="1">
      <c r="B4" s="20"/>
      <c r="D4" s="21" t="s">
        <v>107</v>
      </c>
      <c r="L4" s="20"/>
      <c r="M4" s="93" t="s">
        <v>10</v>
      </c>
      <c r="AT4" s="17" t="s">
        <v>3</v>
      </c>
    </row>
    <row r="5" spans="2:12" s="1" customFormat="1" ht="6.9" customHeight="1">
      <c r="B5" s="20"/>
      <c r="L5" s="20"/>
    </row>
    <row r="6" spans="2:12" s="1" customFormat="1" ht="12" customHeight="1">
      <c r="B6" s="20"/>
      <c r="D6" s="27" t="s">
        <v>16</v>
      </c>
      <c r="L6" s="20"/>
    </row>
    <row r="7" spans="2:12" s="1" customFormat="1" ht="16.5" customHeight="1">
      <c r="B7" s="20"/>
      <c r="E7" s="242" t="str">
        <f>'Rekapitulace stavby'!K6</f>
        <v>Rekonstrukce vodní nádrže Tupadly</v>
      </c>
      <c r="F7" s="243"/>
      <c r="G7" s="243"/>
      <c r="H7" s="243"/>
      <c r="L7" s="20"/>
    </row>
    <row r="8" spans="1:31" s="2" customFormat="1" ht="12" customHeight="1">
      <c r="A8" s="32"/>
      <c r="B8" s="33"/>
      <c r="C8" s="32"/>
      <c r="D8" s="27" t="s">
        <v>108</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3" t="s">
        <v>625</v>
      </c>
      <c r="F9" s="244"/>
      <c r="G9" s="244"/>
      <c r="H9" s="244"/>
      <c r="I9" s="3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17. 12. 2020</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5" t="str">
        <f>'Rekapitulace stavby'!E14</f>
        <v>Vyplň údaj</v>
      </c>
      <c r="F18" s="225"/>
      <c r="G18" s="225"/>
      <c r="H18" s="225"/>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37</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39</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30" t="s">
        <v>1</v>
      </c>
      <c r="F27" s="230"/>
      <c r="G27" s="230"/>
      <c r="H27" s="230"/>
      <c r="I27" s="94"/>
      <c r="J27" s="94"/>
      <c r="K27" s="94"/>
      <c r="L27" s="96"/>
      <c r="S27" s="94"/>
      <c r="T27" s="94"/>
      <c r="U27" s="94"/>
      <c r="V27" s="94"/>
      <c r="W27" s="94"/>
      <c r="X27" s="94"/>
      <c r="Y27" s="94"/>
      <c r="Z27" s="94"/>
      <c r="AA27" s="94"/>
      <c r="AB27" s="94"/>
      <c r="AC27" s="94"/>
      <c r="AD27" s="94"/>
      <c r="AE27" s="94"/>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41</v>
      </c>
      <c r="E30" s="32"/>
      <c r="F30" s="32"/>
      <c r="G30" s="32"/>
      <c r="H30" s="32"/>
      <c r="I30" s="32"/>
      <c r="J30" s="71">
        <f>ROUND(J121,2)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43</v>
      </c>
      <c r="G32" s="32"/>
      <c r="H32" s="32"/>
      <c r="I32" s="36" t="s">
        <v>42</v>
      </c>
      <c r="J32" s="36" t="s">
        <v>44</v>
      </c>
      <c r="K32" s="32"/>
      <c r="L32" s="42"/>
      <c r="S32" s="32"/>
      <c r="T32" s="32"/>
      <c r="U32" s="32"/>
      <c r="V32" s="32"/>
      <c r="W32" s="32"/>
      <c r="X32" s="32"/>
      <c r="Y32" s="32"/>
      <c r="Z32" s="32"/>
      <c r="AA32" s="32"/>
      <c r="AB32" s="32"/>
      <c r="AC32" s="32"/>
      <c r="AD32" s="32"/>
      <c r="AE32" s="32"/>
    </row>
    <row r="33" spans="1:31" s="2" customFormat="1" ht="14.4" customHeight="1">
      <c r="A33" s="32"/>
      <c r="B33" s="33"/>
      <c r="C33" s="32"/>
      <c r="D33" s="98" t="s">
        <v>45</v>
      </c>
      <c r="E33" s="27" t="s">
        <v>46</v>
      </c>
      <c r="F33" s="99">
        <f>ROUND((SUM(BE121:BE212)),2)</f>
        <v>0</v>
      </c>
      <c r="G33" s="32"/>
      <c r="H33" s="32"/>
      <c r="I33" s="100">
        <v>0.21</v>
      </c>
      <c r="J33" s="99">
        <f>ROUND(((SUM(BE121:BE212))*I33),2)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47</v>
      </c>
      <c r="F34" s="99">
        <f>ROUND((SUM(BF121:BF212)),2)</f>
        <v>0</v>
      </c>
      <c r="G34" s="32"/>
      <c r="H34" s="32"/>
      <c r="I34" s="100">
        <v>0.15</v>
      </c>
      <c r="J34" s="99">
        <f>ROUND(((SUM(BF121:BF212))*I34),2)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48</v>
      </c>
      <c r="F35" s="99">
        <f>ROUND((SUM(BG121:BG212)),2)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49</v>
      </c>
      <c r="F36" s="99">
        <f>ROUND((SUM(BH121:BH212)),2)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50</v>
      </c>
      <c r="F37" s="99">
        <f>ROUND((SUM(BI121:BI212)),2)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51</v>
      </c>
      <c r="E39" s="60"/>
      <c r="F39" s="60"/>
      <c r="G39" s="103" t="s">
        <v>52</v>
      </c>
      <c r="H39" s="104" t="s">
        <v>53</v>
      </c>
      <c r="I39" s="60"/>
      <c r="J39" s="105">
        <f>SUM(J30:J37)</f>
        <v>0</v>
      </c>
      <c r="K39" s="106"/>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54</v>
      </c>
      <c r="E50" s="44"/>
      <c r="F50" s="44"/>
      <c r="G50" s="43" t="s">
        <v>55</v>
      </c>
      <c r="H50" s="44"/>
      <c r="I50" s="44"/>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2"/>
      <c r="B61" s="33"/>
      <c r="C61" s="32"/>
      <c r="D61" s="45" t="s">
        <v>56</v>
      </c>
      <c r="E61" s="35"/>
      <c r="F61" s="107" t="s">
        <v>57</v>
      </c>
      <c r="G61" s="45" t="s">
        <v>56</v>
      </c>
      <c r="H61" s="35"/>
      <c r="I61" s="35"/>
      <c r="J61" s="108" t="s">
        <v>57</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3.2">
      <c r="A65" s="32"/>
      <c r="B65" s="33"/>
      <c r="C65" s="32"/>
      <c r="D65" s="43" t="s">
        <v>58</v>
      </c>
      <c r="E65" s="46"/>
      <c r="F65" s="46"/>
      <c r="G65" s="43" t="s">
        <v>59</v>
      </c>
      <c r="H65" s="46"/>
      <c r="I65" s="46"/>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2"/>
      <c r="B76" s="33"/>
      <c r="C76" s="32"/>
      <c r="D76" s="45" t="s">
        <v>56</v>
      </c>
      <c r="E76" s="35"/>
      <c r="F76" s="107" t="s">
        <v>57</v>
      </c>
      <c r="G76" s="45" t="s">
        <v>56</v>
      </c>
      <c r="H76" s="35"/>
      <c r="I76" s="35"/>
      <c r="J76" s="108" t="s">
        <v>57</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Rekonstrukce vodní nádrže Tupadly</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108</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3" t="str">
        <f>E9</f>
        <v>SO 05 - Zpevněná plocha</v>
      </c>
      <c r="F87" s="244"/>
      <c r="G87" s="244"/>
      <c r="H87" s="244"/>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Tupadly</v>
      </c>
      <c r="G89" s="32"/>
      <c r="H89" s="32"/>
      <c r="I89" s="27" t="s">
        <v>22</v>
      </c>
      <c r="J89" s="55" t="str">
        <f>IF(J12="","",J12)</f>
        <v>17. 12. 2020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65" customHeight="1">
      <c r="A91" s="32"/>
      <c r="B91" s="33"/>
      <c r="C91" s="27" t="s">
        <v>24</v>
      </c>
      <c r="D91" s="32"/>
      <c r="E91" s="32"/>
      <c r="F91" s="25" t="str">
        <f>E15</f>
        <v>Městský úřad Klatovy - odbor životního prostředí</v>
      </c>
      <c r="G91" s="32"/>
      <c r="H91" s="32"/>
      <c r="I91" s="27" t="s">
        <v>32</v>
      </c>
      <c r="J91" s="30" t="str">
        <f>E21</f>
        <v>Hydropro Engineering s.r.o.</v>
      </c>
      <c r="K91" s="32"/>
      <c r="L91" s="42"/>
      <c r="S91" s="32"/>
      <c r="T91" s="32"/>
      <c r="U91" s="32"/>
      <c r="V91" s="32"/>
      <c r="W91" s="32"/>
      <c r="X91" s="32"/>
      <c r="Y91" s="32"/>
      <c r="Z91" s="32"/>
      <c r="AA91" s="32"/>
      <c r="AB91" s="32"/>
      <c r="AC91" s="32"/>
      <c r="AD91" s="32"/>
      <c r="AE91" s="32"/>
    </row>
    <row r="92" spans="1:31" s="2" customFormat="1" ht="15.15" customHeight="1">
      <c r="A92" s="32"/>
      <c r="B92" s="33"/>
      <c r="C92" s="27" t="s">
        <v>30</v>
      </c>
      <c r="D92" s="32"/>
      <c r="E92" s="32"/>
      <c r="F92" s="25" t="str">
        <f>IF(E18="","",E18)</f>
        <v>Vyplň údaj</v>
      </c>
      <c r="G92" s="32"/>
      <c r="H92" s="32"/>
      <c r="I92" s="27" t="s">
        <v>37</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111</v>
      </c>
      <c r="D94" s="101"/>
      <c r="E94" s="101"/>
      <c r="F94" s="101"/>
      <c r="G94" s="101"/>
      <c r="H94" s="101"/>
      <c r="I94" s="101"/>
      <c r="J94" s="110" t="s">
        <v>112</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8" customHeight="1">
      <c r="A96" s="32"/>
      <c r="B96" s="33"/>
      <c r="C96" s="111" t="s">
        <v>113</v>
      </c>
      <c r="D96" s="32"/>
      <c r="E96" s="32"/>
      <c r="F96" s="32"/>
      <c r="G96" s="32"/>
      <c r="H96" s="32"/>
      <c r="I96" s="32"/>
      <c r="J96" s="71">
        <f>J121</f>
        <v>0</v>
      </c>
      <c r="K96" s="32"/>
      <c r="L96" s="42"/>
      <c r="S96" s="32"/>
      <c r="T96" s="32"/>
      <c r="U96" s="32"/>
      <c r="V96" s="32"/>
      <c r="W96" s="32"/>
      <c r="X96" s="32"/>
      <c r="Y96" s="32"/>
      <c r="Z96" s="32"/>
      <c r="AA96" s="32"/>
      <c r="AB96" s="32"/>
      <c r="AC96" s="32"/>
      <c r="AD96" s="32"/>
      <c r="AE96" s="32"/>
      <c r="AU96" s="17" t="s">
        <v>114</v>
      </c>
    </row>
    <row r="97" spans="2:12" s="9" customFormat="1" ht="24.9" customHeight="1">
      <c r="B97" s="112"/>
      <c r="D97" s="113" t="s">
        <v>115</v>
      </c>
      <c r="E97" s="114"/>
      <c r="F97" s="114"/>
      <c r="G97" s="114"/>
      <c r="H97" s="114"/>
      <c r="I97" s="114"/>
      <c r="J97" s="115">
        <f>J122</f>
        <v>0</v>
      </c>
      <c r="L97" s="112"/>
    </row>
    <row r="98" spans="2:12" s="10" customFormat="1" ht="19.95" customHeight="1">
      <c r="B98" s="116"/>
      <c r="D98" s="117" t="s">
        <v>116</v>
      </c>
      <c r="E98" s="118"/>
      <c r="F98" s="118"/>
      <c r="G98" s="118"/>
      <c r="H98" s="118"/>
      <c r="I98" s="118"/>
      <c r="J98" s="119">
        <f>J123</f>
        <v>0</v>
      </c>
      <c r="L98" s="116"/>
    </row>
    <row r="99" spans="2:12" s="10" customFormat="1" ht="19.95" customHeight="1">
      <c r="B99" s="116"/>
      <c r="D99" s="117" t="s">
        <v>626</v>
      </c>
      <c r="E99" s="118"/>
      <c r="F99" s="118"/>
      <c r="G99" s="118"/>
      <c r="H99" s="118"/>
      <c r="I99" s="118"/>
      <c r="J99" s="119">
        <f>J169</f>
        <v>0</v>
      </c>
      <c r="L99" s="116"/>
    </row>
    <row r="100" spans="2:12" s="10" customFormat="1" ht="19.95" customHeight="1">
      <c r="B100" s="116"/>
      <c r="D100" s="117" t="s">
        <v>120</v>
      </c>
      <c r="E100" s="118"/>
      <c r="F100" s="118"/>
      <c r="G100" s="118"/>
      <c r="H100" s="118"/>
      <c r="I100" s="118"/>
      <c r="J100" s="119">
        <f>J199</f>
        <v>0</v>
      </c>
      <c r="L100" s="116"/>
    </row>
    <row r="101" spans="2:12" s="10" customFormat="1" ht="19.95" customHeight="1">
      <c r="B101" s="116"/>
      <c r="D101" s="117" t="s">
        <v>122</v>
      </c>
      <c r="E101" s="118"/>
      <c r="F101" s="118"/>
      <c r="G101" s="118"/>
      <c r="H101" s="118"/>
      <c r="I101" s="118"/>
      <c r="J101" s="119">
        <f>J210</f>
        <v>0</v>
      </c>
      <c r="L101" s="116"/>
    </row>
    <row r="102" spans="1:31" s="2" customFormat="1" ht="21.75" customHeight="1">
      <c r="A102" s="32"/>
      <c r="B102" s="33"/>
      <c r="C102" s="32"/>
      <c r="D102" s="32"/>
      <c r="E102" s="32"/>
      <c r="F102" s="32"/>
      <c r="G102" s="32"/>
      <c r="H102" s="32"/>
      <c r="I102" s="32"/>
      <c r="J102" s="32"/>
      <c r="K102" s="32"/>
      <c r="L102" s="42"/>
      <c r="S102" s="32"/>
      <c r="T102" s="32"/>
      <c r="U102" s="32"/>
      <c r="V102" s="32"/>
      <c r="W102" s="32"/>
      <c r="X102" s="32"/>
      <c r="Y102" s="32"/>
      <c r="Z102" s="32"/>
      <c r="AA102" s="32"/>
      <c r="AB102" s="32"/>
      <c r="AC102" s="32"/>
      <c r="AD102" s="32"/>
      <c r="AE102" s="32"/>
    </row>
    <row r="103" spans="1:31" s="2" customFormat="1" ht="6.9" customHeight="1">
      <c r="A103" s="32"/>
      <c r="B103" s="47"/>
      <c r="C103" s="48"/>
      <c r="D103" s="48"/>
      <c r="E103" s="48"/>
      <c r="F103" s="48"/>
      <c r="G103" s="48"/>
      <c r="H103" s="48"/>
      <c r="I103" s="48"/>
      <c r="J103" s="48"/>
      <c r="K103" s="48"/>
      <c r="L103" s="42"/>
      <c r="S103" s="32"/>
      <c r="T103" s="32"/>
      <c r="U103" s="32"/>
      <c r="V103" s="32"/>
      <c r="W103" s="32"/>
      <c r="X103" s="32"/>
      <c r="Y103" s="32"/>
      <c r="Z103" s="32"/>
      <c r="AA103" s="32"/>
      <c r="AB103" s="32"/>
      <c r="AC103" s="32"/>
      <c r="AD103" s="32"/>
      <c r="AE103" s="32"/>
    </row>
    <row r="107" spans="1:31" s="2" customFormat="1" ht="6.9" customHeight="1">
      <c r="A107" s="32"/>
      <c r="B107" s="49"/>
      <c r="C107" s="50"/>
      <c r="D107" s="50"/>
      <c r="E107" s="50"/>
      <c r="F107" s="50"/>
      <c r="G107" s="50"/>
      <c r="H107" s="50"/>
      <c r="I107" s="50"/>
      <c r="J107" s="50"/>
      <c r="K107" s="50"/>
      <c r="L107" s="42"/>
      <c r="S107" s="32"/>
      <c r="T107" s="32"/>
      <c r="U107" s="32"/>
      <c r="V107" s="32"/>
      <c r="W107" s="32"/>
      <c r="X107" s="32"/>
      <c r="Y107" s="32"/>
      <c r="Z107" s="32"/>
      <c r="AA107" s="32"/>
      <c r="AB107" s="32"/>
      <c r="AC107" s="32"/>
      <c r="AD107" s="32"/>
      <c r="AE107" s="32"/>
    </row>
    <row r="108" spans="1:31" s="2" customFormat="1" ht="24.9" customHeight="1">
      <c r="A108" s="32"/>
      <c r="B108" s="33"/>
      <c r="C108" s="21" t="s">
        <v>125</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6.9" customHeight="1">
      <c r="A109" s="32"/>
      <c r="B109" s="33"/>
      <c r="C109" s="32"/>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16</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42" t="str">
        <f>E7</f>
        <v>Rekonstrukce vodní nádrže Tupadly</v>
      </c>
      <c r="F111" s="243"/>
      <c r="G111" s="243"/>
      <c r="H111" s="243"/>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108</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03" t="str">
        <f>E9</f>
        <v>SO 05 - Zpevněná plocha</v>
      </c>
      <c r="F113" s="244"/>
      <c r="G113" s="244"/>
      <c r="H113" s="244"/>
      <c r="I113" s="32"/>
      <c r="J113" s="32"/>
      <c r="K113" s="32"/>
      <c r="L113" s="42"/>
      <c r="S113" s="32"/>
      <c r="T113" s="32"/>
      <c r="U113" s="32"/>
      <c r="V113" s="32"/>
      <c r="W113" s="32"/>
      <c r="X113" s="32"/>
      <c r="Y113" s="32"/>
      <c r="Z113" s="32"/>
      <c r="AA113" s="32"/>
      <c r="AB113" s="32"/>
      <c r="AC113" s="32"/>
      <c r="AD113" s="32"/>
      <c r="AE113" s="32"/>
    </row>
    <row r="114" spans="1:31" s="2" customFormat="1" ht="6.9"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F12</f>
        <v>Tupadly</v>
      </c>
      <c r="G115" s="32"/>
      <c r="H115" s="32"/>
      <c r="I115" s="27" t="s">
        <v>22</v>
      </c>
      <c r="J115" s="55" t="str">
        <f>IF(J12="","",J12)</f>
        <v>17. 12. 2020</v>
      </c>
      <c r="K115" s="32"/>
      <c r="L115" s="42"/>
      <c r="S115" s="32"/>
      <c r="T115" s="32"/>
      <c r="U115" s="32"/>
      <c r="V115" s="32"/>
      <c r="W115" s="32"/>
      <c r="X115" s="32"/>
      <c r="Y115" s="32"/>
      <c r="Z115" s="32"/>
      <c r="AA115" s="32"/>
      <c r="AB115" s="32"/>
      <c r="AC115" s="32"/>
      <c r="AD115" s="32"/>
      <c r="AE115" s="32"/>
    </row>
    <row r="116" spans="1:31" s="2" customFormat="1" ht="6.9"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65" customHeight="1">
      <c r="A117" s="32"/>
      <c r="B117" s="33"/>
      <c r="C117" s="27" t="s">
        <v>24</v>
      </c>
      <c r="D117" s="32"/>
      <c r="E117" s="32"/>
      <c r="F117" s="25" t="str">
        <f>E15</f>
        <v>Městský úřad Klatovy - odbor životního prostředí</v>
      </c>
      <c r="G117" s="32"/>
      <c r="H117" s="32"/>
      <c r="I117" s="27" t="s">
        <v>32</v>
      </c>
      <c r="J117" s="30" t="str">
        <f>E21</f>
        <v>Hydropro Engineering s.r.o.</v>
      </c>
      <c r="K117" s="32"/>
      <c r="L117" s="42"/>
      <c r="S117" s="32"/>
      <c r="T117" s="32"/>
      <c r="U117" s="32"/>
      <c r="V117" s="32"/>
      <c r="W117" s="32"/>
      <c r="X117" s="32"/>
      <c r="Y117" s="32"/>
      <c r="Z117" s="32"/>
      <c r="AA117" s="32"/>
      <c r="AB117" s="32"/>
      <c r="AC117" s="32"/>
      <c r="AD117" s="32"/>
      <c r="AE117" s="32"/>
    </row>
    <row r="118" spans="1:31" s="2" customFormat="1" ht="15.15" customHeight="1">
      <c r="A118" s="32"/>
      <c r="B118" s="33"/>
      <c r="C118" s="27" t="s">
        <v>30</v>
      </c>
      <c r="D118" s="32"/>
      <c r="E118" s="32"/>
      <c r="F118" s="25" t="str">
        <f>IF(E18="","",E18)</f>
        <v>Vyplň údaj</v>
      </c>
      <c r="G118" s="32"/>
      <c r="H118" s="32"/>
      <c r="I118" s="27" t="s">
        <v>37</v>
      </c>
      <c r="J118" s="30" t="str">
        <f>E24</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0"/>
      <c r="B120" s="121"/>
      <c r="C120" s="122" t="s">
        <v>126</v>
      </c>
      <c r="D120" s="123" t="s">
        <v>66</v>
      </c>
      <c r="E120" s="123" t="s">
        <v>62</v>
      </c>
      <c r="F120" s="123" t="s">
        <v>63</v>
      </c>
      <c r="G120" s="123" t="s">
        <v>127</v>
      </c>
      <c r="H120" s="123" t="s">
        <v>128</v>
      </c>
      <c r="I120" s="123" t="s">
        <v>129</v>
      </c>
      <c r="J120" s="123" t="s">
        <v>112</v>
      </c>
      <c r="K120" s="124" t="s">
        <v>130</v>
      </c>
      <c r="L120" s="125"/>
      <c r="M120" s="62" t="s">
        <v>1</v>
      </c>
      <c r="N120" s="63" t="s">
        <v>45</v>
      </c>
      <c r="O120" s="63" t="s">
        <v>131</v>
      </c>
      <c r="P120" s="63" t="s">
        <v>132</v>
      </c>
      <c r="Q120" s="63" t="s">
        <v>133</v>
      </c>
      <c r="R120" s="63" t="s">
        <v>134</v>
      </c>
      <c r="S120" s="63" t="s">
        <v>135</v>
      </c>
      <c r="T120" s="64" t="s">
        <v>136</v>
      </c>
      <c r="U120" s="120"/>
      <c r="V120" s="120"/>
      <c r="W120" s="120"/>
      <c r="X120" s="120"/>
      <c r="Y120" s="120"/>
      <c r="Z120" s="120"/>
      <c r="AA120" s="120"/>
      <c r="AB120" s="120"/>
      <c r="AC120" s="120"/>
      <c r="AD120" s="120"/>
      <c r="AE120" s="120"/>
    </row>
    <row r="121" spans="1:63" s="2" customFormat="1" ht="22.8" customHeight="1">
      <c r="A121" s="32"/>
      <c r="B121" s="33"/>
      <c r="C121" s="69" t="s">
        <v>137</v>
      </c>
      <c r="D121" s="32"/>
      <c r="E121" s="32"/>
      <c r="F121" s="32"/>
      <c r="G121" s="32"/>
      <c r="H121" s="32"/>
      <c r="I121" s="32"/>
      <c r="J121" s="126">
        <f>BK121</f>
        <v>0</v>
      </c>
      <c r="K121" s="32"/>
      <c r="L121" s="33"/>
      <c r="M121" s="65"/>
      <c r="N121" s="56"/>
      <c r="O121" s="66"/>
      <c r="P121" s="127">
        <f>P122</f>
        <v>0</v>
      </c>
      <c r="Q121" s="66"/>
      <c r="R121" s="127">
        <f>R122</f>
        <v>22.504104119999997</v>
      </c>
      <c r="S121" s="66"/>
      <c r="T121" s="128">
        <f>T122</f>
        <v>0</v>
      </c>
      <c r="U121" s="32"/>
      <c r="V121" s="32"/>
      <c r="W121" s="32"/>
      <c r="X121" s="32"/>
      <c r="Y121" s="32"/>
      <c r="Z121" s="32"/>
      <c r="AA121" s="32"/>
      <c r="AB121" s="32"/>
      <c r="AC121" s="32"/>
      <c r="AD121" s="32"/>
      <c r="AE121" s="32"/>
      <c r="AT121" s="17" t="s">
        <v>80</v>
      </c>
      <c r="AU121" s="17" t="s">
        <v>114</v>
      </c>
      <c r="BK121" s="129">
        <f>BK122</f>
        <v>0</v>
      </c>
    </row>
    <row r="122" spans="2:63" s="12" customFormat="1" ht="25.95" customHeight="1">
      <c r="B122" s="130"/>
      <c r="D122" s="131" t="s">
        <v>80</v>
      </c>
      <c r="E122" s="132" t="s">
        <v>138</v>
      </c>
      <c r="F122" s="132" t="s">
        <v>139</v>
      </c>
      <c r="I122" s="133"/>
      <c r="J122" s="134">
        <f>BK122</f>
        <v>0</v>
      </c>
      <c r="L122" s="130"/>
      <c r="M122" s="135"/>
      <c r="N122" s="136"/>
      <c r="O122" s="136"/>
      <c r="P122" s="137">
        <f>P123+P169+P199+P210</f>
        <v>0</v>
      </c>
      <c r="Q122" s="136"/>
      <c r="R122" s="137">
        <f>R123+R169+R199+R210</f>
        <v>22.504104119999997</v>
      </c>
      <c r="S122" s="136"/>
      <c r="T122" s="138">
        <f>T123+T169+T199+T210</f>
        <v>0</v>
      </c>
      <c r="AR122" s="131" t="s">
        <v>89</v>
      </c>
      <c r="AT122" s="139" t="s">
        <v>80</v>
      </c>
      <c r="AU122" s="139" t="s">
        <v>81</v>
      </c>
      <c r="AY122" s="131" t="s">
        <v>140</v>
      </c>
      <c r="BK122" s="140">
        <f>BK123+BK169+BK199+BK210</f>
        <v>0</v>
      </c>
    </row>
    <row r="123" spans="2:63" s="12" customFormat="1" ht="22.8" customHeight="1">
      <c r="B123" s="130"/>
      <c r="D123" s="131" t="s">
        <v>80</v>
      </c>
      <c r="E123" s="141" t="s">
        <v>89</v>
      </c>
      <c r="F123" s="141" t="s">
        <v>141</v>
      </c>
      <c r="I123" s="133"/>
      <c r="J123" s="142">
        <f>BK123</f>
        <v>0</v>
      </c>
      <c r="L123" s="130"/>
      <c r="M123" s="135"/>
      <c r="N123" s="136"/>
      <c r="O123" s="136"/>
      <c r="P123" s="137">
        <f>SUM(P124:P168)</f>
        <v>0</v>
      </c>
      <c r="Q123" s="136"/>
      <c r="R123" s="137">
        <f>SUM(R124:R168)</f>
        <v>0</v>
      </c>
      <c r="S123" s="136"/>
      <c r="T123" s="138">
        <f>SUM(T124:T168)</f>
        <v>0</v>
      </c>
      <c r="AR123" s="131" t="s">
        <v>89</v>
      </c>
      <c r="AT123" s="139" t="s">
        <v>80</v>
      </c>
      <c r="AU123" s="139" t="s">
        <v>89</v>
      </c>
      <c r="AY123" s="131" t="s">
        <v>140</v>
      </c>
      <c r="BK123" s="140">
        <f>SUM(BK124:BK168)</f>
        <v>0</v>
      </c>
    </row>
    <row r="124" spans="1:65" s="2" customFormat="1" ht="24.15" customHeight="1">
      <c r="A124" s="32"/>
      <c r="B124" s="143"/>
      <c r="C124" s="144" t="s">
        <v>89</v>
      </c>
      <c r="D124" s="144" t="s">
        <v>142</v>
      </c>
      <c r="E124" s="145" t="s">
        <v>564</v>
      </c>
      <c r="F124" s="146" t="s">
        <v>565</v>
      </c>
      <c r="G124" s="147" t="s">
        <v>210</v>
      </c>
      <c r="H124" s="148">
        <v>28.89</v>
      </c>
      <c r="I124" s="149"/>
      <c r="J124" s="150">
        <f>ROUND(I124*H124,2)</f>
        <v>0</v>
      </c>
      <c r="K124" s="146" t="s">
        <v>146</v>
      </c>
      <c r="L124" s="33"/>
      <c r="M124" s="151" t="s">
        <v>1</v>
      </c>
      <c r="N124" s="152" t="s">
        <v>46</v>
      </c>
      <c r="O124" s="58"/>
      <c r="P124" s="153">
        <f>O124*H124</f>
        <v>0</v>
      </c>
      <c r="Q124" s="153">
        <v>0</v>
      </c>
      <c r="R124" s="153">
        <f>Q124*H124</f>
        <v>0</v>
      </c>
      <c r="S124" s="153">
        <v>0</v>
      </c>
      <c r="T124" s="154">
        <f>S124*H124</f>
        <v>0</v>
      </c>
      <c r="U124" s="32"/>
      <c r="V124" s="32"/>
      <c r="W124" s="32"/>
      <c r="X124" s="32"/>
      <c r="Y124" s="32"/>
      <c r="Z124" s="32"/>
      <c r="AA124" s="32"/>
      <c r="AB124" s="32"/>
      <c r="AC124" s="32"/>
      <c r="AD124" s="32"/>
      <c r="AE124" s="32"/>
      <c r="AR124" s="155" t="s">
        <v>147</v>
      </c>
      <c r="AT124" s="155" t="s">
        <v>142</v>
      </c>
      <c r="AU124" s="155" t="s">
        <v>91</v>
      </c>
      <c r="AY124" s="17" t="s">
        <v>140</v>
      </c>
      <c r="BE124" s="156">
        <f>IF(N124="základní",J124,0)</f>
        <v>0</v>
      </c>
      <c r="BF124" s="156">
        <f>IF(N124="snížená",J124,0)</f>
        <v>0</v>
      </c>
      <c r="BG124" s="156">
        <f>IF(N124="zákl. přenesená",J124,0)</f>
        <v>0</v>
      </c>
      <c r="BH124" s="156">
        <f>IF(N124="sníž. přenesená",J124,0)</f>
        <v>0</v>
      </c>
      <c r="BI124" s="156">
        <f>IF(N124="nulová",J124,0)</f>
        <v>0</v>
      </c>
      <c r="BJ124" s="17" t="s">
        <v>89</v>
      </c>
      <c r="BK124" s="156">
        <f>ROUND(I124*H124,2)</f>
        <v>0</v>
      </c>
      <c r="BL124" s="17" t="s">
        <v>147</v>
      </c>
      <c r="BM124" s="155" t="s">
        <v>627</v>
      </c>
    </row>
    <row r="125" spans="1:47" s="2" customFormat="1" ht="19.2">
      <c r="A125" s="32"/>
      <c r="B125" s="33"/>
      <c r="C125" s="32"/>
      <c r="D125" s="157" t="s">
        <v>149</v>
      </c>
      <c r="E125" s="32"/>
      <c r="F125" s="158" t="s">
        <v>567</v>
      </c>
      <c r="G125" s="32"/>
      <c r="H125" s="32"/>
      <c r="I125" s="159"/>
      <c r="J125" s="32"/>
      <c r="K125" s="32"/>
      <c r="L125" s="33"/>
      <c r="M125" s="160"/>
      <c r="N125" s="161"/>
      <c r="O125" s="58"/>
      <c r="P125" s="58"/>
      <c r="Q125" s="58"/>
      <c r="R125" s="58"/>
      <c r="S125" s="58"/>
      <c r="T125" s="59"/>
      <c r="U125" s="32"/>
      <c r="V125" s="32"/>
      <c r="W125" s="32"/>
      <c r="X125" s="32"/>
      <c r="Y125" s="32"/>
      <c r="Z125" s="32"/>
      <c r="AA125" s="32"/>
      <c r="AB125" s="32"/>
      <c r="AC125" s="32"/>
      <c r="AD125" s="32"/>
      <c r="AE125" s="32"/>
      <c r="AT125" s="17" t="s">
        <v>149</v>
      </c>
      <c r="AU125" s="17" t="s">
        <v>91</v>
      </c>
    </row>
    <row r="126" spans="1:47" s="2" customFormat="1" ht="76.8">
      <c r="A126" s="32"/>
      <c r="B126" s="33"/>
      <c r="C126" s="32"/>
      <c r="D126" s="157" t="s">
        <v>151</v>
      </c>
      <c r="E126" s="32"/>
      <c r="F126" s="162" t="s">
        <v>568</v>
      </c>
      <c r="G126" s="32"/>
      <c r="H126" s="32"/>
      <c r="I126" s="159"/>
      <c r="J126" s="32"/>
      <c r="K126" s="32"/>
      <c r="L126" s="33"/>
      <c r="M126" s="160"/>
      <c r="N126" s="161"/>
      <c r="O126" s="58"/>
      <c r="P126" s="58"/>
      <c r="Q126" s="58"/>
      <c r="R126" s="58"/>
      <c r="S126" s="58"/>
      <c r="T126" s="59"/>
      <c r="U126" s="32"/>
      <c r="V126" s="32"/>
      <c r="W126" s="32"/>
      <c r="X126" s="32"/>
      <c r="Y126" s="32"/>
      <c r="Z126" s="32"/>
      <c r="AA126" s="32"/>
      <c r="AB126" s="32"/>
      <c r="AC126" s="32"/>
      <c r="AD126" s="32"/>
      <c r="AE126" s="32"/>
      <c r="AT126" s="17" t="s">
        <v>151</v>
      </c>
      <c r="AU126" s="17" t="s">
        <v>91</v>
      </c>
    </row>
    <row r="127" spans="2:51" s="13" customFormat="1" ht="10.2">
      <c r="B127" s="163"/>
      <c r="D127" s="157" t="s">
        <v>153</v>
      </c>
      <c r="E127" s="164" t="s">
        <v>1</v>
      </c>
      <c r="F127" s="165" t="s">
        <v>628</v>
      </c>
      <c r="H127" s="164" t="s">
        <v>1</v>
      </c>
      <c r="I127" s="166"/>
      <c r="L127" s="163"/>
      <c r="M127" s="167"/>
      <c r="N127" s="168"/>
      <c r="O127" s="168"/>
      <c r="P127" s="168"/>
      <c r="Q127" s="168"/>
      <c r="R127" s="168"/>
      <c r="S127" s="168"/>
      <c r="T127" s="169"/>
      <c r="AT127" s="164" t="s">
        <v>153</v>
      </c>
      <c r="AU127" s="164" t="s">
        <v>91</v>
      </c>
      <c r="AV127" s="13" t="s">
        <v>89</v>
      </c>
      <c r="AW127" s="13" t="s">
        <v>36</v>
      </c>
      <c r="AX127" s="13" t="s">
        <v>81</v>
      </c>
      <c r="AY127" s="164" t="s">
        <v>140</v>
      </c>
    </row>
    <row r="128" spans="2:51" s="13" customFormat="1" ht="10.2">
      <c r="B128" s="163"/>
      <c r="D128" s="157" t="s">
        <v>153</v>
      </c>
      <c r="E128" s="164" t="s">
        <v>1</v>
      </c>
      <c r="F128" s="165" t="s">
        <v>629</v>
      </c>
      <c r="H128" s="164" t="s">
        <v>1</v>
      </c>
      <c r="I128" s="166"/>
      <c r="L128" s="163"/>
      <c r="M128" s="167"/>
      <c r="N128" s="168"/>
      <c r="O128" s="168"/>
      <c r="P128" s="168"/>
      <c r="Q128" s="168"/>
      <c r="R128" s="168"/>
      <c r="S128" s="168"/>
      <c r="T128" s="169"/>
      <c r="AT128" s="164" t="s">
        <v>153</v>
      </c>
      <c r="AU128" s="164" t="s">
        <v>91</v>
      </c>
      <c r="AV128" s="13" t="s">
        <v>89</v>
      </c>
      <c r="AW128" s="13" t="s">
        <v>36</v>
      </c>
      <c r="AX128" s="13" t="s">
        <v>81</v>
      </c>
      <c r="AY128" s="164" t="s">
        <v>140</v>
      </c>
    </row>
    <row r="129" spans="2:51" s="13" customFormat="1" ht="10.2">
      <c r="B129" s="163"/>
      <c r="D129" s="157" t="s">
        <v>153</v>
      </c>
      <c r="E129" s="164" t="s">
        <v>1</v>
      </c>
      <c r="F129" s="165" t="s">
        <v>570</v>
      </c>
      <c r="H129" s="164" t="s">
        <v>1</v>
      </c>
      <c r="I129" s="166"/>
      <c r="L129" s="163"/>
      <c r="M129" s="167"/>
      <c r="N129" s="168"/>
      <c r="O129" s="168"/>
      <c r="P129" s="168"/>
      <c r="Q129" s="168"/>
      <c r="R129" s="168"/>
      <c r="S129" s="168"/>
      <c r="T129" s="169"/>
      <c r="AT129" s="164" t="s">
        <v>153</v>
      </c>
      <c r="AU129" s="164" t="s">
        <v>91</v>
      </c>
      <c r="AV129" s="13" t="s">
        <v>89</v>
      </c>
      <c r="AW129" s="13" t="s">
        <v>36</v>
      </c>
      <c r="AX129" s="13" t="s">
        <v>81</v>
      </c>
      <c r="AY129" s="164" t="s">
        <v>140</v>
      </c>
    </row>
    <row r="130" spans="2:51" s="14" customFormat="1" ht="10.2">
      <c r="B130" s="170"/>
      <c r="D130" s="157" t="s">
        <v>153</v>
      </c>
      <c r="E130" s="171" t="s">
        <v>1</v>
      </c>
      <c r="F130" s="172" t="s">
        <v>630</v>
      </c>
      <c r="H130" s="173">
        <v>19.95</v>
      </c>
      <c r="I130" s="174"/>
      <c r="L130" s="170"/>
      <c r="M130" s="175"/>
      <c r="N130" s="176"/>
      <c r="O130" s="176"/>
      <c r="P130" s="176"/>
      <c r="Q130" s="176"/>
      <c r="R130" s="176"/>
      <c r="S130" s="176"/>
      <c r="T130" s="177"/>
      <c r="AT130" s="171" t="s">
        <v>153</v>
      </c>
      <c r="AU130" s="171" t="s">
        <v>91</v>
      </c>
      <c r="AV130" s="14" t="s">
        <v>91</v>
      </c>
      <c r="AW130" s="14" t="s">
        <v>36</v>
      </c>
      <c r="AX130" s="14" t="s">
        <v>81</v>
      </c>
      <c r="AY130" s="171" t="s">
        <v>140</v>
      </c>
    </row>
    <row r="131" spans="2:51" s="14" customFormat="1" ht="10.2">
      <c r="B131" s="170"/>
      <c r="D131" s="157" t="s">
        <v>153</v>
      </c>
      <c r="E131" s="171" t="s">
        <v>1</v>
      </c>
      <c r="F131" s="172" t="s">
        <v>631</v>
      </c>
      <c r="H131" s="173">
        <v>8.94</v>
      </c>
      <c r="I131" s="174"/>
      <c r="L131" s="170"/>
      <c r="M131" s="175"/>
      <c r="N131" s="176"/>
      <c r="O131" s="176"/>
      <c r="P131" s="176"/>
      <c r="Q131" s="176"/>
      <c r="R131" s="176"/>
      <c r="S131" s="176"/>
      <c r="T131" s="177"/>
      <c r="AT131" s="171" t="s">
        <v>153</v>
      </c>
      <c r="AU131" s="171" t="s">
        <v>91</v>
      </c>
      <c r="AV131" s="14" t="s">
        <v>91</v>
      </c>
      <c r="AW131" s="14" t="s">
        <v>36</v>
      </c>
      <c r="AX131" s="14" t="s">
        <v>81</v>
      </c>
      <c r="AY131" s="171" t="s">
        <v>140</v>
      </c>
    </row>
    <row r="132" spans="2:51" s="15" customFormat="1" ht="10.2">
      <c r="B132" s="178"/>
      <c r="D132" s="157" t="s">
        <v>153</v>
      </c>
      <c r="E132" s="179" t="s">
        <v>1</v>
      </c>
      <c r="F132" s="180" t="s">
        <v>156</v>
      </c>
      <c r="H132" s="181">
        <v>28.89</v>
      </c>
      <c r="I132" s="182"/>
      <c r="L132" s="178"/>
      <c r="M132" s="183"/>
      <c r="N132" s="184"/>
      <c r="O132" s="184"/>
      <c r="P132" s="184"/>
      <c r="Q132" s="184"/>
      <c r="R132" s="184"/>
      <c r="S132" s="184"/>
      <c r="T132" s="185"/>
      <c r="AT132" s="179" t="s">
        <v>153</v>
      </c>
      <c r="AU132" s="179" t="s">
        <v>91</v>
      </c>
      <c r="AV132" s="15" t="s">
        <v>147</v>
      </c>
      <c r="AW132" s="15" t="s">
        <v>36</v>
      </c>
      <c r="AX132" s="15" t="s">
        <v>89</v>
      </c>
      <c r="AY132" s="179" t="s">
        <v>140</v>
      </c>
    </row>
    <row r="133" spans="1:65" s="2" customFormat="1" ht="24.15" customHeight="1">
      <c r="A133" s="32"/>
      <c r="B133" s="143"/>
      <c r="C133" s="144" t="s">
        <v>91</v>
      </c>
      <c r="D133" s="144" t="s">
        <v>142</v>
      </c>
      <c r="E133" s="145" t="s">
        <v>632</v>
      </c>
      <c r="F133" s="146" t="s">
        <v>633</v>
      </c>
      <c r="G133" s="147" t="s">
        <v>145</v>
      </c>
      <c r="H133" s="148">
        <v>8.367</v>
      </c>
      <c r="I133" s="149"/>
      <c r="J133" s="150">
        <f>ROUND(I133*H133,2)</f>
        <v>0</v>
      </c>
      <c r="K133" s="146" t="s">
        <v>146</v>
      </c>
      <c r="L133" s="33"/>
      <c r="M133" s="151" t="s">
        <v>1</v>
      </c>
      <c r="N133" s="152" t="s">
        <v>46</v>
      </c>
      <c r="O133" s="58"/>
      <c r="P133" s="153">
        <f>O133*H133</f>
        <v>0</v>
      </c>
      <c r="Q133" s="153">
        <v>0</v>
      </c>
      <c r="R133" s="153">
        <f>Q133*H133</f>
        <v>0</v>
      </c>
      <c r="S133" s="153">
        <v>0</v>
      </c>
      <c r="T133" s="154">
        <f>S133*H133</f>
        <v>0</v>
      </c>
      <c r="U133" s="32"/>
      <c r="V133" s="32"/>
      <c r="W133" s="32"/>
      <c r="X133" s="32"/>
      <c r="Y133" s="32"/>
      <c r="Z133" s="32"/>
      <c r="AA133" s="32"/>
      <c r="AB133" s="32"/>
      <c r="AC133" s="32"/>
      <c r="AD133" s="32"/>
      <c r="AE133" s="32"/>
      <c r="AR133" s="155" t="s">
        <v>147</v>
      </c>
      <c r="AT133" s="155" t="s">
        <v>142</v>
      </c>
      <c r="AU133" s="155" t="s">
        <v>91</v>
      </c>
      <c r="AY133" s="17" t="s">
        <v>140</v>
      </c>
      <c r="BE133" s="156">
        <f>IF(N133="základní",J133,0)</f>
        <v>0</v>
      </c>
      <c r="BF133" s="156">
        <f>IF(N133="snížená",J133,0)</f>
        <v>0</v>
      </c>
      <c r="BG133" s="156">
        <f>IF(N133="zákl. přenesená",J133,0)</f>
        <v>0</v>
      </c>
      <c r="BH133" s="156">
        <f>IF(N133="sníž. přenesená",J133,0)</f>
        <v>0</v>
      </c>
      <c r="BI133" s="156">
        <f>IF(N133="nulová",J133,0)</f>
        <v>0</v>
      </c>
      <c r="BJ133" s="17" t="s">
        <v>89</v>
      </c>
      <c r="BK133" s="156">
        <f>ROUND(I133*H133,2)</f>
        <v>0</v>
      </c>
      <c r="BL133" s="17" t="s">
        <v>147</v>
      </c>
      <c r="BM133" s="155" t="s">
        <v>634</v>
      </c>
    </row>
    <row r="134" spans="1:47" s="2" customFormat="1" ht="19.2">
      <c r="A134" s="32"/>
      <c r="B134" s="33"/>
      <c r="C134" s="32"/>
      <c r="D134" s="157" t="s">
        <v>149</v>
      </c>
      <c r="E134" s="32"/>
      <c r="F134" s="158" t="s">
        <v>635</v>
      </c>
      <c r="G134" s="32"/>
      <c r="H134" s="32"/>
      <c r="I134" s="159"/>
      <c r="J134" s="32"/>
      <c r="K134" s="32"/>
      <c r="L134" s="33"/>
      <c r="M134" s="160"/>
      <c r="N134" s="161"/>
      <c r="O134" s="58"/>
      <c r="P134" s="58"/>
      <c r="Q134" s="58"/>
      <c r="R134" s="58"/>
      <c r="S134" s="58"/>
      <c r="T134" s="59"/>
      <c r="U134" s="32"/>
      <c r="V134" s="32"/>
      <c r="W134" s="32"/>
      <c r="X134" s="32"/>
      <c r="Y134" s="32"/>
      <c r="Z134" s="32"/>
      <c r="AA134" s="32"/>
      <c r="AB134" s="32"/>
      <c r="AC134" s="32"/>
      <c r="AD134" s="32"/>
      <c r="AE134" s="32"/>
      <c r="AT134" s="17" t="s">
        <v>149</v>
      </c>
      <c r="AU134" s="17" t="s">
        <v>91</v>
      </c>
    </row>
    <row r="135" spans="1:47" s="2" customFormat="1" ht="28.8">
      <c r="A135" s="32"/>
      <c r="B135" s="33"/>
      <c r="C135" s="32"/>
      <c r="D135" s="157" t="s">
        <v>151</v>
      </c>
      <c r="E135" s="32"/>
      <c r="F135" s="162" t="s">
        <v>636</v>
      </c>
      <c r="G135" s="32"/>
      <c r="H135" s="32"/>
      <c r="I135" s="159"/>
      <c r="J135" s="32"/>
      <c r="K135" s="32"/>
      <c r="L135" s="33"/>
      <c r="M135" s="160"/>
      <c r="N135" s="161"/>
      <c r="O135" s="58"/>
      <c r="P135" s="58"/>
      <c r="Q135" s="58"/>
      <c r="R135" s="58"/>
      <c r="S135" s="58"/>
      <c r="T135" s="59"/>
      <c r="U135" s="32"/>
      <c r="V135" s="32"/>
      <c r="W135" s="32"/>
      <c r="X135" s="32"/>
      <c r="Y135" s="32"/>
      <c r="Z135" s="32"/>
      <c r="AA135" s="32"/>
      <c r="AB135" s="32"/>
      <c r="AC135" s="32"/>
      <c r="AD135" s="32"/>
      <c r="AE135" s="32"/>
      <c r="AT135" s="17" t="s">
        <v>151</v>
      </c>
      <c r="AU135" s="17" t="s">
        <v>91</v>
      </c>
    </row>
    <row r="136" spans="2:51" s="13" customFormat="1" ht="10.2">
      <c r="B136" s="163"/>
      <c r="D136" s="157" t="s">
        <v>153</v>
      </c>
      <c r="E136" s="164" t="s">
        <v>1</v>
      </c>
      <c r="F136" s="165" t="s">
        <v>628</v>
      </c>
      <c r="H136" s="164" t="s">
        <v>1</v>
      </c>
      <c r="I136" s="166"/>
      <c r="L136" s="163"/>
      <c r="M136" s="167"/>
      <c r="N136" s="168"/>
      <c r="O136" s="168"/>
      <c r="P136" s="168"/>
      <c r="Q136" s="168"/>
      <c r="R136" s="168"/>
      <c r="S136" s="168"/>
      <c r="T136" s="169"/>
      <c r="AT136" s="164" t="s">
        <v>153</v>
      </c>
      <c r="AU136" s="164" t="s">
        <v>91</v>
      </c>
      <c r="AV136" s="13" t="s">
        <v>89</v>
      </c>
      <c r="AW136" s="13" t="s">
        <v>36</v>
      </c>
      <c r="AX136" s="13" t="s">
        <v>81</v>
      </c>
      <c r="AY136" s="164" t="s">
        <v>140</v>
      </c>
    </row>
    <row r="137" spans="2:51" s="13" customFormat="1" ht="10.2">
      <c r="B137" s="163"/>
      <c r="D137" s="157" t="s">
        <v>153</v>
      </c>
      <c r="E137" s="164" t="s">
        <v>1</v>
      </c>
      <c r="F137" s="165" t="s">
        <v>637</v>
      </c>
      <c r="H137" s="164" t="s">
        <v>1</v>
      </c>
      <c r="I137" s="166"/>
      <c r="L137" s="163"/>
      <c r="M137" s="167"/>
      <c r="N137" s="168"/>
      <c r="O137" s="168"/>
      <c r="P137" s="168"/>
      <c r="Q137" s="168"/>
      <c r="R137" s="168"/>
      <c r="S137" s="168"/>
      <c r="T137" s="169"/>
      <c r="AT137" s="164" t="s">
        <v>153</v>
      </c>
      <c r="AU137" s="164" t="s">
        <v>91</v>
      </c>
      <c r="AV137" s="13" t="s">
        <v>89</v>
      </c>
      <c r="AW137" s="13" t="s">
        <v>36</v>
      </c>
      <c r="AX137" s="13" t="s">
        <v>81</v>
      </c>
      <c r="AY137" s="164" t="s">
        <v>140</v>
      </c>
    </row>
    <row r="138" spans="2:51" s="13" customFormat="1" ht="10.2">
      <c r="B138" s="163"/>
      <c r="D138" s="157" t="s">
        <v>153</v>
      </c>
      <c r="E138" s="164" t="s">
        <v>1</v>
      </c>
      <c r="F138" s="165" t="s">
        <v>570</v>
      </c>
      <c r="H138" s="164" t="s">
        <v>1</v>
      </c>
      <c r="I138" s="166"/>
      <c r="L138" s="163"/>
      <c r="M138" s="167"/>
      <c r="N138" s="168"/>
      <c r="O138" s="168"/>
      <c r="P138" s="168"/>
      <c r="Q138" s="168"/>
      <c r="R138" s="168"/>
      <c r="S138" s="168"/>
      <c r="T138" s="169"/>
      <c r="AT138" s="164" t="s">
        <v>153</v>
      </c>
      <c r="AU138" s="164" t="s">
        <v>91</v>
      </c>
      <c r="AV138" s="13" t="s">
        <v>89</v>
      </c>
      <c r="AW138" s="13" t="s">
        <v>36</v>
      </c>
      <c r="AX138" s="13" t="s">
        <v>81</v>
      </c>
      <c r="AY138" s="164" t="s">
        <v>140</v>
      </c>
    </row>
    <row r="139" spans="2:51" s="14" customFormat="1" ht="10.2">
      <c r="B139" s="170"/>
      <c r="D139" s="157" t="s">
        <v>153</v>
      </c>
      <c r="E139" s="171" t="s">
        <v>1</v>
      </c>
      <c r="F139" s="172" t="s">
        <v>638</v>
      </c>
      <c r="H139" s="173">
        <v>5.387</v>
      </c>
      <c r="I139" s="174"/>
      <c r="L139" s="170"/>
      <c r="M139" s="175"/>
      <c r="N139" s="176"/>
      <c r="O139" s="176"/>
      <c r="P139" s="176"/>
      <c r="Q139" s="176"/>
      <c r="R139" s="176"/>
      <c r="S139" s="176"/>
      <c r="T139" s="177"/>
      <c r="AT139" s="171" t="s">
        <v>153</v>
      </c>
      <c r="AU139" s="171" t="s">
        <v>91</v>
      </c>
      <c r="AV139" s="14" t="s">
        <v>91</v>
      </c>
      <c r="AW139" s="14" t="s">
        <v>36</v>
      </c>
      <c r="AX139" s="14" t="s">
        <v>81</v>
      </c>
      <c r="AY139" s="171" t="s">
        <v>140</v>
      </c>
    </row>
    <row r="140" spans="2:51" s="14" customFormat="1" ht="20.4">
      <c r="B140" s="170"/>
      <c r="D140" s="157" t="s">
        <v>153</v>
      </c>
      <c r="E140" s="171" t="s">
        <v>1</v>
      </c>
      <c r="F140" s="172" t="s">
        <v>639</v>
      </c>
      <c r="H140" s="173">
        <v>2.98</v>
      </c>
      <c r="I140" s="174"/>
      <c r="L140" s="170"/>
      <c r="M140" s="175"/>
      <c r="N140" s="176"/>
      <c r="O140" s="176"/>
      <c r="P140" s="176"/>
      <c r="Q140" s="176"/>
      <c r="R140" s="176"/>
      <c r="S140" s="176"/>
      <c r="T140" s="177"/>
      <c r="AT140" s="171" t="s">
        <v>153</v>
      </c>
      <c r="AU140" s="171" t="s">
        <v>91</v>
      </c>
      <c r="AV140" s="14" t="s">
        <v>91</v>
      </c>
      <c r="AW140" s="14" t="s">
        <v>36</v>
      </c>
      <c r="AX140" s="14" t="s">
        <v>81</v>
      </c>
      <c r="AY140" s="171" t="s">
        <v>140</v>
      </c>
    </row>
    <row r="141" spans="2:51" s="15" customFormat="1" ht="10.2">
      <c r="B141" s="178"/>
      <c r="D141" s="157" t="s">
        <v>153</v>
      </c>
      <c r="E141" s="179" t="s">
        <v>1</v>
      </c>
      <c r="F141" s="180" t="s">
        <v>156</v>
      </c>
      <c r="H141" s="181">
        <v>8.367</v>
      </c>
      <c r="I141" s="182"/>
      <c r="L141" s="178"/>
      <c r="M141" s="183"/>
      <c r="N141" s="184"/>
      <c r="O141" s="184"/>
      <c r="P141" s="184"/>
      <c r="Q141" s="184"/>
      <c r="R141" s="184"/>
      <c r="S141" s="184"/>
      <c r="T141" s="185"/>
      <c r="AT141" s="179" t="s">
        <v>153</v>
      </c>
      <c r="AU141" s="179" t="s">
        <v>91</v>
      </c>
      <c r="AV141" s="15" t="s">
        <v>147</v>
      </c>
      <c r="AW141" s="15" t="s">
        <v>36</v>
      </c>
      <c r="AX141" s="15" t="s">
        <v>89</v>
      </c>
      <c r="AY141" s="179" t="s">
        <v>140</v>
      </c>
    </row>
    <row r="142" spans="1:65" s="2" customFormat="1" ht="24.15" customHeight="1">
      <c r="A142" s="32"/>
      <c r="B142" s="143"/>
      <c r="C142" s="144" t="s">
        <v>164</v>
      </c>
      <c r="D142" s="144" t="s">
        <v>142</v>
      </c>
      <c r="E142" s="145" t="s">
        <v>157</v>
      </c>
      <c r="F142" s="146" t="s">
        <v>158</v>
      </c>
      <c r="G142" s="147" t="s">
        <v>145</v>
      </c>
      <c r="H142" s="148">
        <v>5.923</v>
      </c>
      <c r="I142" s="149"/>
      <c r="J142" s="150">
        <f>ROUND(I142*H142,2)</f>
        <v>0</v>
      </c>
      <c r="K142" s="146" t="s">
        <v>159</v>
      </c>
      <c r="L142" s="33"/>
      <c r="M142" s="151" t="s">
        <v>1</v>
      </c>
      <c r="N142" s="152" t="s">
        <v>46</v>
      </c>
      <c r="O142" s="58"/>
      <c r="P142" s="153">
        <f>O142*H142</f>
        <v>0</v>
      </c>
      <c r="Q142" s="153">
        <v>0</v>
      </c>
      <c r="R142" s="153">
        <f>Q142*H142</f>
        <v>0</v>
      </c>
      <c r="S142" s="153">
        <v>0</v>
      </c>
      <c r="T142" s="154">
        <f>S142*H142</f>
        <v>0</v>
      </c>
      <c r="U142" s="32"/>
      <c r="V142" s="32"/>
      <c r="W142" s="32"/>
      <c r="X142" s="32"/>
      <c r="Y142" s="32"/>
      <c r="Z142" s="32"/>
      <c r="AA142" s="32"/>
      <c r="AB142" s="32"/>
      <c r="AC142" s="32"/>
      <c r="AD142" s="32"/>
      <c r="AE142" s="32"/>
      <c r="AR142" s="155" t="s">
        <v>147</v>
      </c>
      <c r="AT142" s="155" t="s">
        <v>142</v>
      </c>
      <c r="AU142" s="155" t="s">
        <v>91</v>
      </c>
      <c r="AY142" s="17" t="s">
        <v>140</v>
      </c>
      <c r="BE142" s="156">
        <f>IF(N142="základní",J142,0)</f>
        <v>0</v>
      </c>
      <c r="BF142" s="156">
        <f>IF(N142="snížená",J142,0)</f>
        <v>0</v>
      </c>
      <c r="BG142" s="156">
        <f>IF(N142="zákl. přenesená",J142,0)</f>
        <v>0</v>
      </c>
      <c r="BH142" s="156">
        <f>IF(N142="sníž. přenesená",J142,0)</f>
        <v>0</v>
      </c>
      <c r="BI142" s="156">
        <f>IF(N142="nulová",J142,0)</f>
        <v>0</v>
      </c>
      <c r="BJ142" s="17" t="s">
        <v>89</v>
      </c>
      <c r="BK142" s="156">
        <f>ROUND(I142*H142,2)</f>
        <v>0</v>
      </c>
      <c r="BL142" s="17" t="s">
        <v>147</v>
      </c>
      <c r="BM142" s="155" t="s">
        <v>640</v>
      </c>
    </row>
    <row r="143" spans="2:51" s="13" customFormat="1" ht="10.2">
      <c r="B143" s="163"/>
      <c r="D143" s="157" t="s">
        <v>153</v>
      </c>
      <c r="E143" s="164" t="s">
        <v>1</v>
      </c>
      <c r="F143" s="165" t="s">
        <v>628</v>
      </c>
      <c r="H143" s="164" t="s">
        <v>1</v>
      </c>
      <c r="I143" s="166"/>
      <c r="L143" s="163"/>
      <c r="M143" s="167"/>
      <c r="N143" s="168"/>
      <c r="O143" s="168"/>
      <c r="P143" s="168"/>
      <c r="Q143" s="168"/>
      <c r="R143" s="168"/>
      <c r="S143" s="168"/>
      <c r="T143" s="169"/>
      <c r="AT143" s="164" t="s">
        <v>153</v>
      </c>
      <c r="AU143" s="164" t="s">
        <v>91</v>
      </c>
      <c r="AV143" s="13" t="s">
        <v>89</v>
      </c>
      <c r="AW143" s="13" t="s">
        <v>36</v>
      </c>
      <c r="AX143" s="13" t="s">
        <v>81</v>
      </c>
      <c r="AY143" s="164" t="s">
        <v>140</v>
      </c>
    </row>
    <row r="144" spans="2:51" s="13" customFormat="1" ht="10.2">
      <c r="B144" s="163"/>
      <c r="D144" s="157" t="s">
        <v>153</v>
      </c>
      <c r="E144" s="164" t="s">
        <v>1</v>
      </c>
      <c r="F144" s="165" t="s">
        <v>161</v>
      </c>
      <c r="H144" s="164" t="s">
        <v>1</v>
      </c>
      <c r="I144" s="166"/>
      <c r="L144" s="163"/>
      <c r="M144" s="167"/>
      <c r="N144" s="168"/>
      <c r="O144" s="168"/>
      <c r="P144" s="168"/>
      <c r="Q144" s="168"/>
      <c r="R144" s="168"/>
      <c r="S144" s="168"/>
      <c r="T144" s="169"/>
      <c r="AT144" s="164" t="s">
        <v>153</v>
      </c>
      <c r="AU144" s="164" t="s">
        <v>91</v>
      </c>
      <c r="AV144" s="13" t="s">
        <v>89</v>
      </c>
      <c r="AW144" s="13" t="s">
        <v>36</v>
      </c>
      <c r="AX144" s="13" t="s">
        <v>81</v>
      </c>
      <c r="AY144" s="164" t="s">
        <v>140</v>
      </c>
    </row>
    <row r="145" spans="2:51" s="14" customFormat="1" ht="10.2">
      <c r="B145" s="170"/>
      <c r="D145" s="157" t="s">
        <v>153</v>
      </c>
      <c r="E145" s="171" t="s">
        <v>1</v>
      </c>
      <c r="F145" s="172" t="s">
        <v>641</v>
      </c>
      <c r="H145" s="173">
        <v>8.367</v>
      </c>
      <c r="I145" s="174"/>
      <c r="L145" s="170"/>
      <c r="M145" s="175"/>
      <c r="N145" s="176"/>
      <c r="O145" s="176"/>
      <c r="P145" s="176"/>
      <c r="Q145" s="176"/>
      <c r="R145" s="176"/>
      <c r="S145" s="176"/>
      <c r="T145" s="177"/>
      <c r="AT145" s="171" t="s">
        <v>153</v>
      </c>
      <c r="AU145" s="171" t="s">
        <v>91</v>
      </c>
      <c r="AV145" s="14" t="s">
        <v>91</v>
      </c>
      <c r="AW145" s="14" t="s">
        <v>36</v>
      </c>
      <c r="AX145" s="14" t="s">
        <v>81</v>
      </c>
      <c r="AY145" s="171" t="s">
        <v>140</v>
      </c>
    </row>
    <row r="146" spans="2:51" s="14" customFormat="1" ht="10.2">
      <c r="B146" s="170"/>
      <c r="D146" s="157" t="s">
        <v>153</v>
      </c>
      <c r="E146" s="171" t="s">
        <v>1</v>
      </c>
      <c r="F146" s="172" t="s">
        <v>642</v>
      </c>
      <c r="H146" s="173">
        <v>-2.444</v>
      </c>
      <c r="I146" s="174"/>
      <c r="L146" s="170"/>
      <c r="M146" s="175"/>
      <c r="N146" s="176"/>
      <c r="O146" s="176"/>
      <c r="P146" s="176"/>
      <c r="Q146" s="176"/>
      <c r="R146" s="176"/>
      <c r="S146" s="176"/>
      <c r="T146" s="177"/>
      <c r="AT146" s="171" t="s">
        <v>153</v>
      </c>
      <c r="AU146" s="171" t="s">
        <v>91</v>
      </c>
      <c r="AV146" s="14" t="s">
        <v>91</v>
      </c>
      <c r="AW146" s="14" t="s">
        <v>36</v>
      </c>
      <c r="AX146" s="14" t="s">
        <v>81</v>
      </c>
      <c r="AY146" s="171" t="s">
        <v>140</v>
      </c>
    </row>
    <row r="147" spans="2:51" s="15" customFormat="1" ht="10.2">
      <c r="B147" s="178"/>
      <c r="D147" s="157" t="s">
        <v>153</v>
      </c>
      <c r="E147" s="179" t="s">
        <v>1</v>
      </c>
      <c r="F147" s="180" t="s">
        <v>156</v>
      </c>
      <c r="H147" s="181">
        <v>5.923000000000001</v>
      </c>
      <c r="I147" s="182"/>
      <c r="L147" s="178"/>
      <c r="M147" s="183"/>
      <c r="N147" s="184"/>
      <c r="O147" s="184"/>
      <c r="P147" s="184"/>
      <c r="Q147" s="184"/>
      <c r="R147" s="184"/>
      <c r="S147" s="184"/>
      <c r="T147" s="185"/>
      <c r="AT147" s="179" t="s">
        <v>153</v>
      </c>
      <c r="AU147" s="179" t="s">
        <v>91</v>
      </c>
      <c r="AV147" s="15" t="s">
        <v>147</v>
      </c>
      <c r="AW147" s="15" t="s">
        <v>36</v>
      </c>
      <c r="AX147" s="15" t="s">
        <v>89</v>
      </c>
      <c r="AY147" s="179" t="s">
        <v>140</v>
      </c>
    </row>
    <row r="148" spans="1:65" s="2" customFormat="1" ht="24.15" customHeight="1">
      <c r="A148" s="32"/>
      <c r="B148" s="143"/>
      <c r="C148" s="144" t="s">
        <v>147</v>
      </c>
      <c r="D148" s="144" t="s">
        <v>142</v>
      </c>
      <c r="E148" s="145" t="s">
        <v>165</v>
      </c>
      <c r="F148" s="146" t="s">
        <v>166</v>
      </c>
      <c r="G148" s="147" t="s">
        <v>145</v>
      </c>
      <c r="H148" s="148">
        <v>2.444</v>
      </c>
      <c r="I148" s="149"/>
      <c r="J148" s="150">
        <f>ROUND(I148*H148,2)</f>
        <v>0</v>
      </c>
      <c r="K148" s="146" t="s">
        <v>146</v>
      </c>
      <c r="L148" s="33"/>
      <c r="M148" s="151" t="s">
        <v>1</v>
      </c>
      <c r="N148" s="152" t="s">
        <v>46</v>
      </c>
      <c r="O148" s="58"/>
      <c r="P148" s="153">
        <f>O148*H148</f>
        <v>0</v>
      </c>
      <c r="Q148" s="153">
        <v>0</v>
      </c>
      <c r="R148" s="153">
        <f>Q148*H148</f>
        <v>0</v>
      </c>
      <c r="S148" s="153">
        <v>0</v>
      </c>
      <c r="T148" s="154">
        <f>S148*H148</f>
        <v>0</v>
      </c>
      <c r="U148" s="32"/>
      <c r="V148" s="32"/>
      <c r="W148" s="32"/>
      <c r="X148" s="32"/>
      <c r="Y148" s="32"/>
      <c r="Z148" s="32"/>
      <c r="AA148" s="32"/>
      <c r="AB148" s="32"/>
      <c r="AC148" s="32"/>
      <c r="AD148" s="32"/>
      <c r="AE148" s="32"/>
      <c r="AR148" s="155" t="s">
        <v>147</v>
      </c>
      <c r="AT148" s="155" t="s">
        <v>142</v>
      </c>
      <c r="AU148" s="155" t="s">
        <v>91</v>
      </c>
      <c r="AY148" s="17" t="s">
        <v>140</v>
      </c>
      <c r="BE148" s="156">
        <f>IF(N148="základní",J148,0)</f>
        <v>0</v>
      </c>
      <c r="BF148" s="156">
        <f>IF(N148="snížená",J148,0)</f>
        <v>0</v>
      </c>
      <c r="BG148" s="156">
        <f>IF(N148="zákl. přenesená",J148,0)</f>
        <v>0</v>
      </c>
      <c r="BH148" s="156">
        <f>IF(N148="sníž. přenesená",J148,0)</f>
        <v>0</v>
      </c>
      <c r="BI148" s="156">
        <f>IF(N148="nulová",J148,0)</f>
        <v>0</v>
      </c>
      <c r="BJ148" s="17" t="s">
        <v>89</v>
      </c>
      <c r="BK148" s="156">
        <f>ROUND(I148*H148,2)</f>
        <v>0</v>
      </c>
      <c r="BL148" s="17" t="s">
        <v>147</v>
      </c>
      <c r="BM148" s="155" t="s">
        <v>643</v>
      </c>
    </row>
    <row r="149" spans="1:47" s="2" customFormat="1" ht="28.8">
      <c r="A149" s="32"/>
      <c r="B149" s="33"/>
      <c r="C149" s="32"/>
      <c r="D149" s="157" t="s">
        <v>149</v>
      </c>
      <c r="E149" s="32"/>
      <c r="F149" s="158" t="s">
        <v>168</v>
      </c>
      <c r="G149" s="32"/>
      <c r="H149" s="32"/>
      <c r="I149" s="159"/>
      <c r="J149" s="32"/>
      <c r="K149" s="32"/>
      <c r="L149" s="33"/>
      <c r="M149" s="160"/>
      <c r="N149" s="161"/>
      <c r="O149" s="58"/>
      <c r="P149" s="58"/>
      <c r="Q149" s="58"/>
      <c r="R149" s="58"/>
      <c r="S149" s="58"/>
      <c r="T149" s="59"/>
      <c r="U149" s="32"/>
      <c r="V149" s="32"/>
      <c r="W149" s="32"/>
      <c r="X149" s="32"/>
      <c r="Y149" s="32"/>
      <c r="Z149" s="32"/>
      <c r="AA149" s="32"/>
      <c r="AB149" s="32"/>
      <c r="AC149" s="32"/>
      <c r="AD149" s="32"/>
      <c r="AE149" s="32"/>
      <c r="AT149" s="17" t="s">
        <v>149</v>
      </c>
      <c r="AU149" s="17" t="s">
        <v>91</v>
      </c>
    </row>
    <row r="150" spans="1:47" s="2" customFormat="1" ht="230.4">
      <c r="A150" s="32"/>
      <c r="B150" s="33"/>
      <c r="C150" s="32"/>
      <c r="D150" s="157" t="s">
        <v>151</v>
      </c>
      <c r="E150" s="32"/>
      <c r="F150" s="162" t="s">
        <v>169</v>
      </c>
      <c r="G150" s="32"/>
      <c r="H150" s="32"/>
      <c r="I150" s="159"/>
      <c r="J150" s="32"/>
      <c r="K150" s="32"/>
      <c r="L150" s="33"/>
      <c r="M150" s="160"/>
      <c r="N150" s="161"/>
      <c r="O150" s="58"/>
      <c r="P150" s="58"/>
      <c r="Q150" s="58"/>
      <c r="R150" s="58"/>
      <c r="S150" s="58"/>
      <c r="T150" s="59"/>
      <c r="U150" s="32"/>
      <c r="V150" s="32"/>
      <c r="W150" s="32"/>
      <c r="X150" s="32"/>
      <c r="Y150" s="32"/>
      <c r="Z150" s="32"/>
      <c r="AA150" s="32"/>
      <c r="AB150" s="32"/>
      <c r="AC150" s="32"/>
      <c r="AD150" s="32"/>
      <c r="AE150" s="32"/>
      <c r="AT150" s="17" t="s">
        <v>151</v>
      </c>
      <c r="AU150" s="17" t="s">
        <v>91</v>
      </c>
    </row>
    <row r="151" spans="2:51" s="13" customFormat="1" ht="10.2">
      <c r="B151" s="163"/>
      <c r="D151" s="157" t="s">
        <v>153</v>
      </c>
      <c r="E151" s="164" t="s">
        <v>1</v>
      </c>
      <c r="F151" s="165" t="s">
        <v>628</v>
      </c>
      <c r="H151" s="164" t="s">
        <v>1</v>
      </c>
      <c r="I151" s="166"/>
      <c r="L151" s="163"/>
      <c r="M151" s="167"/>
      <c r="N151" s="168"/>
      <c r="O151" s="168"/>
      <c r="P151" s="168"/>
      <c r="Q151" s="168"/>
      <c r="R151" s="168"/>
      <c r="S151" s="168"/>
      <c r="T151" s="169"/>
      <c r="AT151" s="164" t="s">
        <v>153</v>
      </c>
      <c r="AU151" s="164" t="s">
        <v>91</v>
      </c>
      <c r="AV151" s="13" t="s">
        <v>89</v>
      </c>
      <c r="AW151" s="13" t="s">
        <v>36</v>
      </c>
      <c r="AX151" s="13" t="s">
        <v>81</v>
      </c>
      <c r="AY151" s="164" t="s">
        <v>140</v>
      </c>
    </row>
    <row r="152" spans="2:51" s="13" customFormat="1" ht="10.2">
      <c r="B152" s="163"/>
      <c r="D152" s="157" t="s">
        <v>153</v>
      </c>
      <c r="E152" s="164" t="s">
        <v>1</v>
      </c>
      <c r="F152" s="165" t="s">
        <v>637</v>
      </c>
      <c r="H152" s="164" t="s">
        <v>1</v>
      </c>
      <c r="I152" s="166"/>
      <c r="L152" s="163"/>
      <c r="M152" s="167"/>
      <c r="N152" s="168"/>
      <c r="O152" s="168"/>
      <c r="P152" s="168"/>
      <c r="Q152" s="168"/>
      <c r="R152" s="168"/>
      <c r="S152" s="168"/>
      <c r="T152" s="169"/>
      <c r="AT152" s="164" t="s">
        <v>153</v>
      </c>
      <c r="AU152" s="164" t="s">
        <v>91</v>
      </c>
      <c r="AV152" s="13" t="s">
        <v>89</v>
      </c>
      <c r="AW152" s="13" t="s">
        <v>36</v>
      </c>
      <c r="AX152" s="13" t="s">
        <v>81</v>
      </c>
      <c r="AY152" s="164" t="s">
        <v>140</v>
      </c>
    </row>
    <row r="153" spans="2:51" s="14" customFormat="1" ht="10.2">
      <c r="B153" s="170"/>
      <c r="D153" s="157" t="s">
        <v>153</v>
      </c>
      <c r="E153" s="171" t="s">
        <v>1</v>
      </c>
      <c r="F153" s="172" t="s">
        <v>644</v>
      </c>
      <c r="H153" s="173">
        <v>2.444</v>
      </c>
      <c r="I153" s="174"/>
      <c r="L153" s="170"/>
      <c r="M153" s="175"/>
      <c r="N153" s="176"/>
      <c r="O153" s="176"/>
      <c r="P153" s="176"/>
      <c r="Q153" s="176"/>
      <c r="R153" s="176"/>
      <c r="S153" s="176"/>
      <c r="T153" s="177"/>
      <c r="AT153" s="171" t="s">
        <v>153</v>
      </c>
      <c r="AU153" s="171" t="s">
        <v>91</v>
      </c>
      <c r="AV153" s="14" t="s">
        <v>91</v>
      </c>
      <c r="AW153" s="14" t="s">
        <v>36</v>
      </c>
      <c r="AX153" s="14" t="s">
        <v>81</v>
      </c>
      <c r="AY153" s="171" t="s">
        <v>140</v>
      </c>
    </row>
    <row r="154" spans="2:51" s="15" customFormat="1" ht="10.2">
      <c r="B154" s="178"/>
      <c r="D154" s="157" t="s">
        <v>153</v>
      </c>
      <c r="E154" s="179" t="s">
        <v>1</v>
      </c>
      <c r="F154" s="180" t="s">
        <v>156</v>
      </c>
      <c r="H154" s="181">
        <v>2.444</v>
      </c>
      <c r="I154" s="182"/>
      <c r="L154" s="178"/>
      <c r="M154" s="183"/>
      <c r="N154" s="184"/>
      <c r="O154" s="184"/>
      <c r="P154" s="184"/>
      <c r="Q154" s="184"/>
      <c r="R154" s="184"/>
      <c r="S154" s="184"/>
      <c r="T154" s="185"/>
      <c r="AT154" s="179" t="s">
        <v>153</v>
      </c>
      <c r="AU154" s="179" t="s">
        <v>91</v>
      </c>
      <c r="AV154" s="15" t="s">
        <v>147</v>
      </c>
      <c r="AW154" s="15" t="s">
        <v>36</v>
      </c>
      <c r="AX154" s="15" t="s">
        <v>89</v>
      </c>
      <c r="AY154" s="179" t="s">
        <v>140</v>
      </c>
    </row>
    <row r="155" spans="1:65" s="2" customFormat="1" ht="24.15" customHeight="1">
      <c r="A155" s="32"/>
      <c r="B155" s="143"/>
      <c r="C155" s="144" t="s">
        <v>179</v>
      </c>
      <c r="D155" s="144" t="s">
        <v>142</v>
      </c>
      <c r="E155" s="145" t="s">
        <v>579</v>
      </c>
      <c r="F155" s="146" t="s">
        <v>580</v>
      </c>
      <c r="G155" s="147" t="s">
        <v>210</v>
      </c>
      <c r="H155" s="148">
        <v>28.89</v>
      </c>
      <c r="I155" s="149"/>
      <c r="J155" s="150">
        <f>ROUND(I155*H155,2)</f>
        <v>0</v>
      </c>
      <c r="K155" s="146" t="s">
        <v>146</v>
      </c>
      <c r="L155" s="33"/>
      <c r="M155" s="151" t="s">
        <v>1</v>
      </c>
      <c r="N155" s="152" t="s">
        <v>46</v>
      </c>
      <c r="O155" s="58"/>
      <c r="P155" s="153">
        <f>O155*H155</f>
        <v>0</v>
      </c>
      <c r="Q155" s="153">
        <v>0</v>
      </c>
      <c r="R155" s="153">
        <f>Q155*H155</f>
        <v>0</v>
      </c>
      <c r="S155" s="153">
        <v>0</v>
      </c>
      <c r="T155" s="154">
        <f>S155*H155</f>
        <v>0</v>
      </c>
      <c r="U155" s="32"/>
      <c r="V155" s="32"/>
      <c r="W155" s="32"/>
      <c r="X155" s="32"/>
      <c r="Y155" s="32"/>
      <c r="Z155" s="32"/>
      <c r="AA155" s="32"/>
      <c r="AB155" s="32"/>
      <c r="AC155" s="32"/>
      <c r="AD155" s="32"/>
      <c r="AE155" s="32"/>
      <c r="AR155" s="155" t="s">
        <v>147</v>
      </c>
      <c r="AT155" s="155" t="s">
        <v>142</v>
      </c>
      <c r="AU155" s="155" t="s">
        <v>91</v>
      </c>
      <c r="AY155" s="17" t="s">
        <v>140</v>
      </c>
      <c r="BE155" s="156">
        <f>IF(N155="základní",J155,0)</f>
        <v>0</v>
      </c>
      <c r="BF155" s="156">
        <f>IF(N155="snížená",J155,0)</f>
        <v>0</v>
      </c>
      <c r="BG155" s="156">
        <f>IF(N155="zákl. přenesená",J155,0)</f>
        <v>0</v>
      </c>
      <c r="BH155" s="156">
        <f>IF(N155="sníž. přenesená",J155,0)</f>
        <v>0</v>
      </c>
      <c r="BI155" s="156">
        <f>IF(N155="nulová",J155,0)</f>
        <v>0</v>
      </c>
      <c r="BJ155" s="17" t="s">
        <v>89</v>
      </c>
      <c r="BK155" s="156">
        <f>ROUND(I155*H155,2)</f>
        <v>0</v>
      </c>
      <c r="BL155" s="17" t="s">
        <v>147</v>
      </c>
      <c r="BM155" s="155" t="s">
        <v>645</v>
      </c>
    </row>
    <row r="156" spans="1:47" s="2" customFormat="1" ht="19.2">
      <c r="A156" s="32"/>
      <c r="B156" s="33"/>
      <c r="C156" s="32"/>
      <c r="D156" s="157" t="s">
        <v>149</v>
      </c>
      <c r="E156" s="32"/>
      <c r="F156" s="158" t="s">
        <v>582</v>
      </c>
      <c r="G156" s="32"/>
      <c r="H156" s="32"/>
      <c r="I156" s="159"/>
      <c r="J156" s="32"/>
      <c r="K156" s="32"/>
      <c r="L156" s="33"/>
      <c r="M156" s="160"/>
      <c r="N156" s="161"/>
      <c r="O156" s="58"/>
      <c r="P156" s="58"/>
      <c r="Q156" s="58"/>
      <c r="R156" s="58"/>
      <c r="S156" s="58"/>
      <c r="T156" s="59"/>
      <c r="U156" s="32"/>
      <c r="V156" s="32"/>
      <c r="W156" s="32"/>
      <c r="X156" s="32"/>
      <c r="Y156" s="32"/>
      <c r="Z156" s="32"/>
      <c r="AA156" s="32"/>
      <c r="AB156" s="32"/>
      <c r="AC156" s="32"/>
      <c r="AD156" s="32"/>
      <c r="AE156" s="32"/>
      <c r="AT156" s="17" t="s">
        <v>149</v>
      </c>
      <c r="AU156" s="17" t="s">
        <v>91</v>
      </c>
    </row>
    <row r="157" spans="2:51" s="13" customFormat="1" ht="10.2">
      <c r="B157" s="163"/>
      <c r="D157" s="157" t="s">
        <v>153</v>
      </c>
      <c r="E157" s="164" t="s">
        <v>1</v>
      </c>
      <c r="F157" s="165" t="s">
        <v>628</v>
      </c>
      <c r="H157" s="164" t="s">
        <v>1</v>
      </c>
      <c r="I157" s="166"/>
      <c r="L157" s="163"/>
      <c r="M157" s="167"/>
      <c r="N157" s="168"/>
      <c r="O157" s="168"/>
      <c r="P157" s="168"/>
      <c r="Q157" s="168"/>
      <c r="R157" s="168"/>
      <c r="S157" s="168"/>
      <c r="T157" s="169"/>
      <c r="AT157" s="164" t="s">
        <v>153</v>
      </c>
      <c r="AU157" s="164" t="s">
        <v>91</v>
      </c>
      <c r="AV157" s="13" t="s">
        <v>89</v>
      </c>
      <c r="AW157" s="13" t="s">
        <v>36</v>
      </c>
      <c r="AX157" s="13" t="s">
        <v>81</v>
      </c>
      <c r="AY157" s="164" t="s">
        <v>140</v>
      </c>
    </row>
    <row r="158" spans="2:51" s="13" customFormat="1" ht="10.2">
      <c r="B158" s="163"/>
      <c r="D158" s="157" t="s">
        <v>153</v>
      </c>
      <c r="E158" s="164" t="s">
        <v>1</v>
      </c>
      <c r="F158" s="165" t="s">
        <v>583</v>
      </c>
      <c r="H158" s="164" t="s">
        <v>1</v>
      </c>
      <c r="I158" s="166"/>
      <c r="L158" s="163"/>
      <c r="M158" s="167"/>
      <c r="N158" s="168"/>
      <c r="O158" s="168"/>
      <c r="P158" s="168"/>
      <c r="Q158" s="168"/>
      <c r="R158" s="168"/>
      <c r="S158" s="168"/>
      <c r="T158" s="169"/>
      <c r="AT158" s="164" t="s">
        <v>153</v>
      </c>
      <c r="AU158" s="164" t="s">
        <v>91</v>
      </c>
      <c r="AV158" s="13" t="s">
        <v>89</v>
      </c>
      <c r="AW158" s="13" t="s">
        <v>36</v>
      </c>
      <c r="AX158" s="13" t="s">
        <v>81</v>
      </c>
      <c r="AY158" s="164" t="s">
        <v>140</v>
      </c>
    </row>
    <row r="159" spans="2:51" s="14" customFormat="1" ht="10.2">
      <c r="B159" s="170"/>
      <c r="D159" s="157" t="s">
        <v>153</v>
      </c>
      <c r="E159" s="171" t="s">
        <v>1</v>
      </c>
      <c r="F159" s="172" t="s">
        <v>646</v>
      </c>
      <c r="H159" s="173">
        <v>28.89</v>
      </c>
      <c r="I159" s="174"/>
      <c r="L159" s="170"/>
      <c r="M159" s="175"/>
      <c r="N159" s="176"/>
      <c r="O159" s="176"/>
      <c r="P159" s="176"/>
      <c r="Q159" s="176"/>
      <c r="R159" s="176"/>
      <c r="S159" s="176"/>
      <c r="T159" s="177"/>
      <c r="AT159" s="171" t="s">
        <v>153</v>
      </c>
      <c r="AU159" s="171" t="s">
        <v>91</v>
      </c>
      <c r="AV159" s="14" t="s">
        <v>91</v>
      </c>
      <c r="AW159" s="14" t="s">
        <v>36</v>
      </c>
      <c r="AX159" s="14" t="s">
        <v>81</v>
      </c>
      <c r="AY159" s="171" t="s">
        <v>140</v>
      </c>
    </row>
    <row r="160" spans="2:51" s="15" customFormat="1" ht="10.2">
      <c r="B160" s="178"/>
      <c r="D160" s="157" t="s">
        <v>153</v>
      </c>
      <c r="E160" s="179" t="s">
        <v>1</v>
      </c>
      <c r="F160" s="180" t="s">
        <v>156</v>
      </c>
      <c r="H160" s="181">
        <v>28.89</v>
      </c>
      <c r="I160" s="182"/>
      <c r="L160" s="178"/>
      <c r="M160" s="183"/>
      <c r="N160" s="184"/>
      <c r="O160" s="184"/>
      <c r="P160" s="184"/>
      <c r="Q160" s="184"/>
      <c r="R160" s="184"/>
      <c r="S160" s="184"/>
      <c r="T160" s="185"/>
      <c r="AT160" s="179" t="s">
        <v>153</v>
      </c>
      <c r="AU160" s="179" t="s">
        <v>91</v>
      </c>
      <c r="AV160" s="15" t="s">
        <v>147</v>
      </c>
      <c r="AW160" s="15" t="s">
        <v>36</v>
      </c>
      <c r="AX160" s="15" t="s">
        <v>89</v>
      </c>
      <c r="AY160" s="179" t="s">
        <v>140</v>
      </c>
    </row>
    <row r="161" spans="1:65" s="2" customFormat="1" ht="24.15" customHeight="1">
      <c r="A161" s="32"/>
      <c r="B161" s="143"/>
      <c r="C161" s="144" t="s">
        <v>186</v>
      </c>
      <c r="D161" s="144" t="s">
        <v>142</v>
      </c>
      <c r="E161" s="145" t="s">
        <v>647</v>
      </c>
      <c r="F161" s="146" t="s">
        <v>648</v>
      </c>
      <c r="G161" s="147" t="s">
        <v>210</v>
      </c>
      <c r="H161" s="148">
        <v>19.95</v>
      </c>
      <c r="I161" s="149"/>
      <c r="J161" s="150">
        <f>ROUND(I161*H161,2)</f>
        <v>0</v>
      </c>
      <c r="K161" s="146" t="s">
        <v>146</v>
      </c>
      <c r="L161" s="33"/>
      <c r="M161" s="151" t="s">
        <v>1</v>
      </c>
      <c r="N161" s="152" t="s">
        <v>46</v>
      </c>
      <c r="O161" s="58"/>
      <c r="P161" s="153">
        <f>O161*H161</f>
        <v>0</v>
      </c>
      <c r="Q161" s="153">
        <v>0</v>
      </c>
      <c r="R161" s="153">
        <f>Q161*H161</f>
        <v>0</v>
      </c>
      <c r="S161" s="153">
        <v>0</v>
      </c>
      <c r="T161" s="154">
        <f>S161*H161</f>
        <v>0</v>
      </c>
      <c r="U161" s="32"/>
      <c r="V161" s="32"/>
      <c r="W161" s="32"/>
      <c r="X161" s="32"/>
      <c r="Y161" s="32"/>
      <c r="Z161" s="32"/>
      <c r="AA161" s="32"/>
      <c r="AB161" s="32"/>
      <c r="AC161" s="32"/>
      <c r="AD161" s="32"/>
      <c r="AE161" s="32"/>
      <c r="AR161" s="155" t="s">
        <v>147</v>
      </c>
      <c r="AT161" s="155" t="s">
        <v>142</v>
      </c>
      <c r="AU161" s="155" t="s">
        <v>91</v>
      </c>
      <c r="AY161" s="17" t="s">
        <v>140</v>
      </c>
      <c r="BE161" s="156">
        <f>IF(N161="základní",J161,0)</f>
        <v>0</v>
      </c>
      <c r="BF161" s="156">
        <f>IF(N161="snížená",J161,0)</f>
        <v>0</v>
      </c>
      <c r="BG161" s="156">
        <f>IF(N161="zákl. přenesená",J161,0)</f>
        <v>0</v>
      </c>
      <c r="BH161" s="156">
        <f>IF(N161="sníž. přenesená",J161,0)</f>
        <v>0</v>
      </c>
      <c r="BI161" s="156">
        <f>IF(N161="nulová",J161,0)</f>
        <v>0</v>
      </c>
      <c r="BJ161" s="17" t="s">
        <v>89</v>
      </c>
      <c r="BK161" s="156">
        <f>ROUND(I161*H161,2)</f>
        <v>0</v>
      </c>
      <c r="BL161" s="17" t="s">
        <v>147</v>
      </c>
      <c r="BM161" s="155" t="s">
        <v>649</v>
      </c>
    </row>
    <row r="162" spans="1:47" s="2" customFormat="1" ht="19.2">
      <c r="A162" s="32"/>
      <c r="B162" s="33"/>
      <c r="C162" s="32"/>
      <c r="D162" s="157" t="s">
        <v>149</v>
      </c>
      <c r="E162" s="32"/>
      <c r="F162" s="158" t="s">
        <v>650</v>
      </c>
      <c r="G162" s="32"/>
      <c r="H162" s="32"/>
      <c r="I162" s="159"/>
      <c r="J162" s="32"/>
      <c r="K162" s="32"/>
      <c r="L162" s="33"/>
      <c r="M162" s="160"/>
      <c r="N162" s="161"/>
      <c r="O162" s="58"/>
      <c r="P162" s="58"/>
      <c r="Q162" s="58"/>
      <c r="R162" s="58"/>
      <c r="S162" s="58"/>
      <c r="T162" s="59"/>
      <c r="U162" s="32"/>
      <c r="V162" s="32"/>
      <c r="W162" s="32"/>
      <c r="X162" s="32"/>
      <c r="Y162" s="32"/>
      <c r="Z162" s="32"/>
      <c r="AA162" s="32"/>
      <c r="AB162" s="32"/>
      <c r="AC162" s="32"/>
      <c r="AD162" s="32"/>
      <c r="AE162" s="32"/>
      <c r="AT162" s="17" t="s">
        <v>149</v>
      </c>
      <c r="AU162" s="17" t="s">
        <v>91</v>
      </c>
    </row>
    <row r="163" spans="1:47" s="2" customFormat="1" ht="134.4">
      <c r="A163" s="32"/>
      <c r="B163" s="33"/>
      <c r="C163" s="32"/>
      <c r="D163" s="157" t="s">
        <v>151</v>
      </c>
      <c r="E163" s="32"/>
      <c r="F163" s="162" t="s">
        <v>651</v>
      </c>
      <c r="G163" s="32"/>
      <c r="H163" s="32"/>
      <c r="I163" s="159"/>
      <c r="J163" s="32"/>
      <c r="K163" s="32"/>
      <c r="L163" s="33"/>
      <c r="M163" s="160"/>
      <c r="N163" s="161"/>
      <c r="O163" s="58"/>
      <c r="P163" s="58"/>
      <c r="Q163" s="58"/>
      <c r="R163" s="58"/>
      <c r="S163" s="58"/>
      <c r="T163" s="59"/>
      <c r="U163" s="32"/>
      <c r="V163" s="32"/>
      <c r="W163" s="32"/>
      <c r="X163" s="32"/>
      <c r="Y163" s="32"/>
      <c r="Z163" s="32"/>
      <c r="AA163" s="32"/>
      <c r="AB163" s="32"/>
      <c r="AC163" s="32"/>
      <c r="AD163" s="32"/>
      <c r="AE163" s="32"/>
      <c r="AT163" s="17" t="s">
        <v>151</v>
      </c>
      <c r="AU163" s="17" t="s">
        <v>91</v>
      </c>
    </row>
    <row r="164" spans="2:51" s="13" customFormat="1" ht="10.2">
      <c r="B164" s="163"/>
      <c r="D164" s="157" t="s">
        <v>153</v>
      </c>
      <c r="E164" s="164" t="s">
        <v>1</v>
      </c>
      <c r="F164" s="165" t="s">
        <v>628</v>
      </c>
      <c r="H164" s="164" t="s">
        <v>1</v>
      </c>
      <c r="I164" s="166"/>
      <c r="L164" s="163"/>
      <c r="M164" s="167"/>
      <c r="N164" s="168"/>
      <c r="O164" s="168"/>
      <c r="P164" s="168"/>
      <c r="Q164" s="168"/>
      <c r="R164" s="168"/>
      <c r="S164" s="168"/>
      <c r="T164" s="169"/>
      <c r="AT164" s="164" t="s">
        <v>153</v>
      </c>
      <c r="AU164" s="164" t="s">
        <v>91</v>
      </c>
      <c r="AV164" s="13" t="s">
        <v>89</v>
      </c>
      <c r="AW164" s="13" t="s">
        <v>36</v>
      </c>
      <c r="AX164" s="13" t="s">
        <v>81</v>
      </c>
      <c r="AY164" s="164" t="s">
        <v>140</v>
      </c>
    </row>
    <row r="165" spans="2:51" s="13" customFormat="1" ht="10.2">
      <c r="B165" s="163"/>
      <c r="D165" s="157" t="s">
        <v>153</v>
      </c>
      <c r="E165" s="164" t="s">
        <v>1</v>
      </c>
      <c r="F165" s="165" t="s">
        <v>637</v>
      </c>
      <c r="H165" s="164" t="s">
        <v>1</v>
      </c>
      <c r="I165" s="166"/>
      <c r="L165" s="163"/>
      <c r="M165" s="167"/>
      <c r="N165" s="168"/>
      <c r="O165" s="168"/>
      <c r="P165" s="168"/>
      <c r="Q165" s="168"/>
      <c r="R165" s="168"/>
      <c r="S165" s="168"/>
      <c r="T165" s="169"/>
      <c r="AT165" s="164" t="s">
        <v>153</v>
      </c>
      <c r="AU165" s="164" t="s">
        <v>91</v>
      </c>
      <c r="AV165" s="13" t="s">
        <v>89</v>
      </c>
      <c r="AW165" s="13" t="s">
        <v>36</v>
      </c>
      <c r="AX165" s="13" t="s">
        <v>81</v>
      </c>
      <c r="AY165" s="164" t="s">
        <v>140</v>
      </c>
    </row>
    <row r="166" spans="2:51" s="13" customFormat="1" ht="10.2">
      <c r="B166" s="163"/>
      <c r="D166" s="157" t="s">
        <v>153</v>
      </c>
      <c r="E166" s="164" t="s">
        <v>1</v>
      </c>
      <c r="F166" s="165" t="s">
        <v>652</v>
      </c>
      <c r="H166" s="164" t="s">
        <v>1</v>
      </c>
      <c r="I166" s="166"/>
      <c r="L166" s="163"/>
      <c r="M166" s="167"/>
      <c r="N166" s="168"/>
      <c r="O166" s="168"/>
      <c r="P166" s="168"/>
      <c r="Q166" s="168"/>
      <c r="R166" s="168"/>
      <c r="S166" s="168"/>
      <c r="T166" s="169"/>
      <c r="AT166" s="164" t="s">
        <v>153</v>
      </c>
      <c r="AU166" s="164" t="s">
        <v>91</v>
      </c>
      <c r="AV166" s="13" t="s">
        <v>89</v>
      </c>
      <c r="AW166" s="13" t="s">
        <v>36</v>
      </c>
      <c r="AX166" s="13" t="s">
        <v>81</v>
      </c>
      <c r="AY166" s="164" t="s">
        <v>140</v>
      </c>
    </row>
    <row r="167" spans="2:51" s="14" customFormat="1" ht="10.2">
      <c r="B167" s="170"/>
      <c r="D167" s="157" t="s">
        <v>153</v>
      </c>
      <c r="E167" s="171" t="s">
        <v>1</v>
      </c>
      <c r="F167" s="172" t="s">
        <v>653</v>
      </c>
      <c r="H167" s="173">
        <v>19.95</v>
      </c>
      <c r="I167" s="174"/>
      <c r="L167" s="170"/>
      <c r="M167" s="175"/>
      <c r="N167" s="176"/>
      <c r="O167" s="176"/>
      <c r="P167" s="176"/>
      <c r="Q167" s="176"/>
      <c r="R167" s="176"/>
      <c r="S167" s="176"/>
      <c r="T167" s="177"/>
      <c r="AT167" s="171" t="s">
        <v>153</v>
      </c>
      <c r="AU167" s="171" t="s">
        <v>91</v>
      </c>
      <c r="AV167" s="14" t="s">
        <v>91</v>
      </c>
      <c r="AW167" s="14" t="s">
        <v>36</v>
      </c>
      <c r="AX167" s="14" t="s">
        <v>81</v>
      </c>
      <c r="AY167" s="171" t="s">
        <v>140</v>
      </c>
    </row>
    <row r="168" spans="2:51" s="15" customFormat="1" ht="10.2">
      <c r="B168" s="178"/>
      <c r="D168" s="157" t="s">
        <v>153</v>
      </c>
      <c r="E168" s="179" t="s">
        <v>1</v>
      </c>
      <c r="F168" s="180" t="s">
        <v>156</v>
      </c>
      <c r="H168" s="181">
        <v>19.95</v>
      </c>
      <c r="I168" s="182"/>
      <c r="L168" s="178"/>
      <c r="M168" s="183"/>
      <c r="N168" s="184"/>
      <c r="O168" s="184"/>
      <c r="P168" s="184"/>
      <c r="Q168" s="184"/>
      <c r="R168" s="184"/>
      <c r="S168" s="184"/>
      <c r="T168" s="185"/>
      <c r="AT168" s="179" t="s">
        <v>153</v>
      </c>
      <c r="AU168" s="179" t="s">
        <v>91</v>
      </c>
      <c r="AV168" s="15" t="s">
        <v>147</v>
      </c>
      <c r="AW168" s="15" t="s">
        <v>36</v>
      </c>
      <c r="AX168" s="15" t="s">
        <v>89</v>
      </c>
      <c r="AY168" s="179" t="s">
        <v>140</v>
      </c>
    </row>
    <row r="169" spans="2:63" s="12" customFormat="1" ht="22.8" customHeight="1">
      <c r="B169" s="130"/>
      <c r="D169" s="131" t="s">
        <v>80</v>
      </c>
      <c r="E169" s="141" t="s">
        <v>179</v>
      </c>
      <c r="F169" s="141" t="s">
        <v>654</v>
      </c>
      <c r="I169" s="133"/>
      <c r="J169" s="142">
        <f>BK169</f>
        <v>0</v>
      </c>
      <c r="L169" s="130"/>
      <c r="M169" s="135"/>
      <c r="N169" s="136"/>
      <c r="O169" s="136"/>
      <c r="P169" s="137">
        <f>SUM(P170:P198)</f>
        <v>0</v>
      </c>
      <c r="Q169" s="136"/>
      <c r="R169" s="137">
        <f>SUM(R170:R198)</f>
        <v>18.937044119999996</v>
      </c>
      <c r="S169" s="136"/>
      <c r="T169" s="138">
        <f>SUM(T170:T198)</f>
        <v>0</v>
      </c>
      <c r="AR169" s="131" t="s">
        <v>89</v>
      </c>
      <c r="AT169" s="139" t="s">
        <v>80</v>
      </c>
      <c r="AU169" s="139" t="s">
        <v>89</v>
      </c>
      <c r="AY169" s="131" t="s">
        <v>140</v>
      </c>
      <c r="BK169" s="140">
        <f>SUM(BK170:BK198)</f>
        <v>0</v>
      </c>
    </row>
    <row r="170" spans="1:65" s="2" customFormat="1" ht="14.4" customHeight="1">
      <c r="A170" s="32"/>
      <c r="B170" s="143"/>
      <c r="C170" s="144" t="s">
        <v>193</v>
      </c>
      <c r="D170" s="144" t="s">
        <v>142</v>
      </c>
      <c r="E170" s="145" t="s">
        <v>655</v>
      </c>
      <c r="F170" s="146" t="s">
        <v>656</v>
      </c>
      <c r="G170" s="147" t="s">
        <v>210</v>
      </c>
      <c r="H170" s="148">
        <v>19.95</v>
      </c>
      <c r="I170" s="149"/>
      <c r="J170" s="150">
        <f>ROUND(I170*H170,2)</f>
        <v>0</v>
      </c>
      <c r="K170" s="146" t="s">
        <v>159</v>
      </c>
      <c r="L170" s="33"/>
      <c r="M170" s="151" t="s">
        <v>1</v>
      </c>
      <c r="N170" s="152" t="s">
        <v>46</v>
      </c>
      <c r="O170" s="58"/>
      <c r="P170" s="153">
        <f>O170*H170</f>
        <v>0</v>
      </c>
      <c r="Q170" s="153">
        <v>0.345</v>
      </c>
      <c r="R170" s="153">
        <f>Q170*H170</f>
        <v>6.882749999999999</v>
      </c>
      <c r="S170" s="153">
        <v>0</v>
      </c>
      <c r="T170" s="154">
        <f>S170*H170</f>
        <v>0</v>
      </c>
      <c r="U170" s="32"/>
      <c r="V170" s="32"/>
      <c r="W170" s="32"/>
      <c r="X170" s="32"/>
      <c r="Y170" s="32"/>
      <c r="Z170" s="32"/>
      <c r="AA170" s="32"/>
      <c r="AB170" s="32"/>
      <c r="AC170" s="32"/>
      <c r="AD170" s="32"/>
      <c r="AE170" s="32"/>
      <c r="AR170" s="155" t="s">
        <v>147</v>
      </c>
      <c r="AT170" s="155" t="s">
        <v>142</v>
      </c>
      <c r="AU170" s="155" t="s">
        <v>91</v>
      </c>
      <c r="AY170" s="17" t="s">
        <v>140</v>
      </c>
      <c r="BE170" s="156">
        <f>IF(N170="základní",J170,0)</f>
        <v>0</v>
      </c>
      <c r="BF170" s="156">
        <f>IF(N170="snížená",J170,0)</f>
        <v>0</v>
      </c>
      <c r="BG170" s="156">
        <f>IF(N170="zákl. přenesená",J170,0)</f>
        <v>0</v>
      </c>
      <c r="BH170" s="156">
        <f>IF(N170="sníž. přenesená",J170,0)</f>
        <v>0</v>
      </c>
      <c r="BI170" s="156">
        <f>IF(N170="nulová",J170,0)</f>
        <v>0</v>
      </c>
      <c r="BJ170" s="17" t="s">
        <v>89</v>
      </c>
      <c r="BK170" s="156">
        <f>ROUND(I170*H170,2)</f>
        <v>0</v>
      </c>
      <c r="BL170" s="17" t="s">
        <v>147</v>
      </c>
      <c r="BM170" s="155" t="s">
        <v>657</v>
      </c>
    </row>
    <row r="171" spans="1:47" s="2" customFormat="1" ht="19.2">
      <c r="A171" s="32"/>
      <c r="B171" s="33"/>
      <c r="C171" s="32"/>
      <c r="D171" s="157" t="s">
        <v>149</v>
      </c>
      <c r="E171" s="32"/>
      <c r="F171" s="158" t="s">
        <v>658</v>
      </c>
      <c r="G171" s="32"/>
      <c r="H171" s="32"/>
      <c r="I171" s="159"/>
      <c r="J171" s="32"/>
      <c r="K171" s="32"/>
      <c r="L171" s="33"/>
      <c r="M171" s="160"/>
      <c r="N171" s="161"/>
      <c r="O171" s="58"/>
      <c r="P171" s="58"/>
      <c r="Q171" s="58"/>
      <c r="R171" s="58"/>
      <c r="S171" s="58"/>
      <c r="T171" s="59"/>
      <c r="U171" s="32"/>
      <c r="V171" s="32"/>
      <c r="W171" s="32"/>
      <c r="X171" s="32"/>
      <c r="Y171" s="32"/>
      <c r="Z171" s="32"/>
      <c r="AA171" s="32"/>
      <c r="AB171" s="32"/>
      <c r="AC171" s="32"/>
      <c r="AD171" s="32"/>
      <c r="AE171" s="32"/>
      <c r="AT171" s="17" t="s">
        <v>149</v>
      </c>
      <c r="AU171" s="17" t="s">
        <v>91</v>
      </c>
    </row>
    <row r="172" spans="2:51" s="13" customFormat="1" ht="10.2">
      <c r="B172" s="163"/>
      <c r="D172" s="157" t="s">
        <v>153</v>
      </c>
      <c r="E172" s="164" t="s">
        <v>1</v>
      </c>
      <c r="F172" s="165" t="s">
        <v>628</v>
      </c>
      <c r="H172" s="164" t="s">
        <v>1</v>
      </c>
      <c r="I172" s="166"/>
      <c r="L172" s="163"/>
      <c r="M172" s="167"/>
      <c r="N172" s="168"/>
      <c r="O172" s="168"/>
      <c r="P172" s="168"/>
      <c r="Q172" s="168"/>
      <c r="R172" s="168"/>
      <c r="S172" s="168"/>
      <c r="T172" s="169"/>
      <c r="AT172" s="164" t="s">
        <v>153</v>
      </c>
      <c r="AU172" s="164" t="s">
        <v>91</v>
      </c>
      <c r="AV172" s="13" t="s">
        <v>89</v>
      </c>
      <c r="AW172" s="13" t="s">
        <v>36</v>
      </c>
      <c r="AX172" s="13" t="s">
        <v>81</v>
      </c>
      <c r="AY172" s="164" t="s">
        <v>140</v>
      </c>
    </row>
    <row r="173" spans="2:51" s="13" customFormat="1" ht="10.2">
      <c r="B173" s="163"/>
      <c r="D173" s="157" t="s">
        <v>153</v>
      </c>
      <c r="E173" s="164" t="s">
        <v>1</v>
      </c>
      <c r="F173" s="165" t="s">
        <v>637</v>
      </c>
      <c r="H173" s="164" t="s">
        <v>1</v>
      </c>
      <c r="I173" s="166"/>
      <c r="L173" s="163"/>
      <c r="M173" s="167"/>
      <c r="N173" s="168"/>
      <c r="O173" s="168"/>
      <c r="P173" s="168"/>
      <c r="Q173" s="168"/>
      <c r="R173" s="168"/>
      <c r="S173" s="168"/>
      <c r="T173" s="169"/>
      <c r="AT173" s="164" t="s">
        <v>153</v>
      </c>
      <c r="AU173" s="164" t="s">
        <v>91</v>
      </c>
      <c r="AV173" s="13" t="s">
        <v>89</v>
      </c>
      <c r="AW173" s="13" t="s">
        <v>36</v>
      </c>
      <c r="AX173" s="13" t="s">
        <v>81</v>
      </c>
      <c r="AY173" s="164" t="s">
        <v>140</v>
      </c>
    </row>
    <row r="174" spans="2:51" s="13" customFormat="1" ht="10.2">
      <c r="B174" s="163"/>
      <c r="D174" s="157" t="s">
        <v>153</v>
      </c>
      <c r="E174" s="164" t="s">
        <v>1</v>
      </c>
      <c r="F174" s="165" t="s">
        <v>659</v>
      </c>
      <c r="H174" s="164" t="s">
        <v>1</v>
      </c>
      <c r="I174" s="166"/>
      <c r="L174" s="163"/>
      <c r="M174" s="167"/>
      <c r="N174" s="168"/>
      <c r="O174" s="168"/>
      <c r="P174" s="168"/>
      <c r="Q174" s="168"/>
      <c r="R174" s="168"/>
      <c r="S174" s="168"/>
      <c r="T174" s="169"/>
      <c r="AT174" s="164" t="s">
        <v>153</v>
      </c>
      <c r="AU174" s="164" t="s">
        <v>91</v>
      </c>
      <c r="AV174" s="13" t="s">
        <v>89</v>
      </c>
      <c r="AW174" s="13" t="s">
        <v>36</v>
      </c>
      <c r="AX174" s="13" t="s">
        <v>81</v>
      </c>
      <c r="AY174" s="164" t="s">
        <v>140</v>
      </c>
    </row>
    <row r="175" spans="2:51" s="14" customFormat="1" ht="10.2">
      <c r="B175" s="170"/>
      <c r="D175" s="157" t="s">
        <v>153</v>
      </c>
      <c r="E175" s="171" t="s">
        <v>1</v>
      </c>
      <c r="F175" s="172" t="s">
        <v>653</v>
      </c>
      <c r="H175" s="173">
        <v>19.95</v>
      </c>
      <c r="I175" s="174"/>
      <c r="L175" s="170"/>
      <c r="M175" s="175"/>
      <c r="N175" s="176"/>
      <c r="O175" s="176"/>
      <c r="P175" s="176"/>
      <c r="Q175" s="176"/>
      <c r="R175" s="176"/>
      <c r="S175" s="176"/>
      <c r="T175" s="177"/>
      <c r="AT175" s="171" t="s">
        <v>153</v>
      </c>
      <c r="AU175" s="171" t="s">
        <v>91</v>
      </c>
      <c r="AV175" s="14" t="s">
        <v>91</v>
      </c>
      <c r="AW175" s="14" t="s">
        <v>36</v>
      </c>
      <c r="AX175" s="14" t="s">
        <v>81</v>
      </c>
      <c r="AY175" s="171" t="s">
        <v>140</v>
      </c>
    </row>
    <row r="176" spans="2:51" s="15" customFormat="1" ht="10.2">
      <c r="B176" s="178"/>
      <c r="D176" s="157" t="s">
        <v>153</v>
      </c>
      <c r="E176" s="179" t="s">
        <v>1</v>
      </c>
      <c r="F176" s="180" t="s">
        <v>156</v>
      </c>
      <c r="H176" s="181">
        <v>19.95</v>
      </c>
      <c r="I176" s="182"/>
      <c r="L176" s="178"/>
      <c r="M176" s="183"/>
      <c r="N176" s="184"/>
      <c r="O176" s="184"/>
      <c r="P176" s="184"/>
      <c r="Q176" s="184"/>
      <c r="R176" s="184"/>
      <c r="S176" s="184"/>
      <c r="T176" s="185"/>
      <c r="AT176" s="179" t="s">
        <v>153</v>
      </c>
      <c r="AU176" s="179" t="s">
        <v>91</v>
      </c>
      <c r="AV176" s="15" t="s">
        <v>147</v>
      </c>
      <c r="AW176" s="15" t="s">
        <v>36</v>
      </c>
      <c r="AX176" s="15" t="s">
        <v>89</v>
      </c>
      <c r="AY176" s="179" t="s">
        <v>140</v>
      </c>
    </row>
    <row r="177" spans="1:65" s="2" customFormat="1" ht="14.4" customHeight="1">
      <c r="A177" s="32"/>
      <c r="B177" s="143"/>
      <c r="C177" s="144" t="s">
        <v>207</v>
      </c>
      <c r="D177" s="144" t="s">
        <v>142</v>
      </c>
      <c r="E177" s="145" t="s">
        <v>660</v>
      </c>
      <c r="F177" s="146" t="s">
        <v>661</v>
      </c>
      <c r="G177" s="147" t="s">
        <v>210</v>
      </c>
      <c r="H177" s="148">
        <v>19.95</v>
      </c>
      <c r="I177" s="149"/>
      <c r="J177" s="150">
        <f>ROUND(I177*H177,2)</f>
        <v>0</v>
      </c>
      <c r="K177" s="146" t="s">
        <v>159</v>
      </c>
      <c r="L177" s="33"/>
      <c r="M177" s="151" t="s">
        <v>1</v>
      </c>
      <c r="N177" s="152" t="s">
        <v>46</v>
      </c>
      <c r="O177" s="58"/>
      <c r="P177" s="153">
        <f>O177*H177</f>
        <v>0</v>
      </c>
      <c r="Q177" s="153">
        <v>0.345</v>
      </c>
      <c r="R177" s="153">
        <f>Q177*H177</f>
        <v>6.882749999999999</v>
      </c>
      <c r="S177" s="153">
        <v>0</v>
      </c>
      <c r="T177" s="154">
        <f>S177*H177</f>
        <v>0</v>
      </c>
      <c r="U177" s="32"/>
      <c r="V177" s="32"/>
      <c r="W177" s="32"/>
      <c r="X177" s="32"/>
      <c r="Y177" s="32"/>
      <c r="Z177" s="32"/>
      <c r="AA177" s="32"/>
      <c r="AB177" s="32"/>
      <c r="AC177" s="32"/>
      <c r="AD177" s="32"/>
      <c r="AE177" s="32"/>
      <c r="AR177" s="155" t="s">
        <v>147</v>
      </c>
      <c r="AT177" s="155" t="s">
        <v>142</v>
      </c>
      <c r="AU177" s="155" t="s">
        <v>91</v>
      </c>
      <c r="AY177" s="17" t="s">
        <v>140</v>
      </c>
      <c r="BE177" s="156">
        <f>IF(N177="základní",J177,0)</f>
        <v>0</v>
      </c>
      <c r="BF177" s="156">
        <f>IF(N177="snížená",J177,0)</f>
        <v>0</v>
      </c>
      <c r="BG177" s="156">
        <f>IF(N177="zákl. přenesená",J177,0)</f>
        <v>0</v>
      </c>
      <c r="BH177" s="156">
        <f>IF(N177="sníž. přenesená",J177,0)</f>
        <v>0</v>
      </c>
      <c r="BI177" s="156">
        <f>IF(N177="nulová",J177,0)</f>
        <v>0</v>
      </c>
      <c r="BJ177" s="17" t="s">
        <v>89</v>
      </c>
      <c r="BK177" s="156">
        <f>ROUND(I177*H177,2)</f>
        <v>0</v>
      </c>
      <c r="BL177" s="17" t="s">
        <v>147</v>
      </c>
      <c r="BM177" s="155" t="s">
        <v>662</v>
      </c>
    </row>
    <row r="178" spans="1:47" s="2" customFormat="1" ht="19.2">
      <c r="A178" s="32"/>
      <c r="B178" s="33"/>
      <c r="C178" s="32"/>
      <c r="D178" s="157" t="s">
        <v>149</v>
      </c>
      <c r="E178" s="32"/>
      <c r="F178" s="158" t="s">
        <v>658</v>
      </c>
      <c r="G178" s="32"/>
      <c r="H178" s="32"/>
      <c r="I178" s="159"/>
      <c r="J178" s="32"/>
      <c r="K178" s="32"/>
      <c r="L178" s="33"/>
      <c r="M178" s="160"/>
      <c r="N178" s="161"/>
      <c r="O178" s="58"/>
      <c r="P178" s="58"/>
      <c r="Q178" s="58"/>
      <c r="R178" s="58"/>
      <c r="S178" s="58"/>
      <c r="T178" s="59"/>
      <c r="U178" s="32"/>
      <c r="V178" s="32"/>
      <c r="W178" s="32"/>
      <c r="X178" s="32"/>
      <c r="Y178" s="32"/>
      <c r="Z178" s="32"/>
      <c r="AA178" s="32"/>
      <c r="AB178" s="32"/>
      <c r="AC178" s="32"/>
      <c r="AD178" s="32"/>
      <c r="AE178" s="32"/>
      <c r="AT178" s="17" t="s">
        <v>149</v>
      </c>
      <c r="AU178" s="17" t="s">
        <v>91</v>
      </c>
    </row>
    <row r="179" spans="2:51" s="13" customFormat="1" ht="10.2">
      <c r="B179" s="163"/>
      <c r="D179" s="157" t="s">
        <v>153</v>
      </c>
      <c r="E179" s="164" t="s">
        <v>1</v>
      </c>
      <c r="F179" s="165" t="s">
        <v>628</v>
      </c>
      <c r="H179" s="164" t="s">
        <v>1</v>
      </c>
      <c r="I179" s="166"/>
      <c r="L179" s="163"/>
      <c r="M179" s="167"/>
      <c r="N179" s="168"/>
      <c r="O179" s="168"/>
      <c r="P179" s="168"/>
      <c r="Q179" s="168"/>
      <c r="R179" s="168"/>
      <c r="S179" s="168"/>
      <c r="T179" s="169"/>
      <c r="AT179" s="164" t="s">
        <v>153</v>
      </c>
      <c r="AU179" s="164" t="s">
        <v>91</v>
      </c>
      <c r="AV179" s="13" t="s">
        <v>89</v>
      </c>
      <c r="AW179" s="13" t="s">
        <v>36</v>
      </c>
      <c r="AX179" s="13" t="s">
        <v>81</v>
      </c>
      <c r="AY179" s="164" t="s">
        <v>140</v>
      </c>
    </row>
    <row r="180" spans="2:51" s="13" customFormat="1" ht="10.2">
      <c r="B180" s="163"/>
      <c r="D180" s="157" t="s">
        <v>153</v>
      </c>
      <c r="E180" s="164" t="s">
        <v>1</v>
      </c>
      <c r="F180" s="165" t="s">
        <v>637</v>
      </c>
      <c r="H180" s="164" t="s">
        <v>1</v>
      </c>
      <c r="I180" s="166"/>
      <c r="L180" s="163"/>
      <c r="M180" s="167"/>
      <c r="N180" s="168"/>
      <c r="O180" s="168"/>
      <c r="P180" s="168"/>
      <c r="Q180" s="168"/>
      <c r="R180" s="168"/>
      <c r="S180" s="168"/>
      <c r="T180" s="169"/>
      <c r="AT180" s="164" t="s">
        <v>153</v>
      </c>
      <c r="AU180" s="164" t="s">
        <v>91</v>
      </c>
      <c r="AV180" s="13" t="s">
        <v>89</v>
      </c>
      <c r="AW180" s="13" t="s">
        <v>36</v>
      </c>
      <c r="AX180" s="13" t="s">
        <v>81</v>
      </c>
      <c r="AY180" s="164" t="s">
        <v>140</v>
      </c>
    </row>
    <row r="181" spans="2:51" s="13" customFormat="1" ht="10.2">
      <c r="B181" s="163"/>
      <c r="D181" s="157" t="s">
        <v>153</v>
      </c>
      <c r="E181" s="164" t="s">
        <v>1</v>
      </c>
      <c r="F181" s="165" t="s">
        <v>663</v>
      </c>
      <c r="H181" s="164" t="s">
        <v>1</v>
      </c>
      <c r="I181" s="166"/>
      <c r="L181" s="163"/>
      <c r="M181" s="167"/>
      <c r="N181" s="168"/>
      <c r="O181" s="168"/>
      <c r="P181" s="168"/>
      <c r="Q181" s="168"/>
      <c r="R181" s="168"/>
      <c r="S181" s="168"/>
      <c r="T181" s="169"/>
      <c r="AT181" s="164" t="s">
        <v>153</v>
      </c>
      <c r="AU181" s="164" t="s">
        <v>91</v>
      </c>
      <c r="AV181" s="13" t="s">
        <v>89</v>
      </c>
      <c r="AW181" s="13" t="s">
        <v>36</v>
      </c>
      <c r="AX181" s="13" t="s">
        <v>81</v>
      </c>
      <c r="AY181" s="164" t="s">
        <v>140</v>
      </c>
    </row>
    <row r="182" spans="2:51" s="14" customFormat="1" ht="10.2">
      <c r="B182" s="170"/>
      <c r="D182" s="157" t="s">
        <v>153</v>
      </c>
      <c r="E182" s="171" t="s">
        <v>1</v>
      </c>
      <c r="F182" s="172" t="s">
        <v>653</v>
      </c>
      <c r="H182" s="173">
        <v>19.95</v>
      </c>
      <c r="I182" s="174"/>
      <c r="L182" s="170"/>
      <c r="M182" s="175"/>
      <c r="N182" s="176"/>
      <c r="O182" s="176"/>
      <c r="P182" s="176"/>
      <c r="Q182" s="176"/>
      <c r="R182" s="176"/>
      <c r="S182" s="176"/>
      <c r="T182" s="177"/>
      <c r="AT182" s="171" t="s">
        <v>153</v>
      </c>
      <c r="AU182" s="171" t="s">
        <v>91</v>
      </c>
      <c r="AV182" s="14" t="s">
        <v>91</v>
      </c>
      <c r="AW182" s="14" t="s">
        <v>36</v>
      </c>
      <c r="AX182" s="14" t="s">
        <v>81</v>
      </c>
      <c r="AY182" s="171" t="s">
        <v>140</v>
      </c>
    </row>
    <row r="183" spans="2:51" s="15" customFormat="1" ht="10.2">
      <c r="B183" s="178"/>
      <c r="D183" s="157" t="s">
        <v>153</v>
      </c>
      <c r="E183" s="179" t="s">
        <v>1</v>
      </c>
      <c r="F183" s="180" t="s">
        <v>156</v>
      </c>
      <c r="H183" s="181">
        <v>19.95</v>
      </c>
      <c r="I183" s="182"/>
      <c r="L183" s="178"/>
      <c r="M183" s="183"/>
      <c r="N183" s="184"/>
      <c r="O183" s="184"/>
      <c r="P183" s="184"/>
      <c r="Q183" s="184"/>
      <c r="R183" s="184"/>
      <c r="S183" s="184"/>
      <c r="T183" s="185"/>
      <c r="AT183" s="179" t="s">
        <v>153</v>
      </c>
      <c r="AU183" s="179" t="s">
        <v>91</v>
      </c>
      <c r="AV183" s="15" t="s">
        <v>147</v>
      </c>
      <c r="AW183" s="15" t="s">
        <v>36</v>
      </c>
      <c r="AX183" s="15" t="s">
        <v>89</v>
      </c>
      <c r="AY183" s="179" t="s">
        <v>140</v>
      </c>
    </row>
    <row r="184" spans="1:65" s="2" customFormat="1" ht="24.15" customHeight="1">
      <c r="A184" s="32"/>
      <c r="B184" s="143"/>
      <c r="C184" s="144" t="s">
        <v>216</v>
      </c>
      <c r="D184" s="144" t="s">
        <v>142</v>
      </c>
      <c r="E184" s="145" t="s">
        <v>664</v>
      </c>
      <c r="F184" s="146" t="s">
        <v>665</v>
      </c>
      <c r="G184" s="147" t="s">
        <v>210</v>
      </c>
      <c r="H184" s="148">
        <v>19.95</v>
      </c>
      <c r="I184" s="149"/>
      <c r="J184" s="150">
        <f>ROUND(I184*H184,2)</f>
        <v>0</v>
      </c>
      <c r="K184" s="146" t="s">
        <v>146</v>
      </c>
      <c r="L184" s="33"/>
      <c r="M184" s="151" t="s">
        <v>1</v>
      </c>
      <c r="N184" s="152" t="s">
        <v>46</v>
      </c>
      <c r="O184" s="58"/>
      <c r="P184" s="153">
        <f>O184*H184</f>
        <v>0</v>
      </c>
      <c r="Q184" s="153">
        <v>0.10362</v>
      </c>
      <c r="R184" s="153">
        <f>Q184*H184</f>
        <v>2.067219</v>
      </c>
      <c r="S184" s="153">
        <v>0</v>
      </c>
      <c r="T184" s="154">
        <f>S184*H184</f>
        <v>0</v>
      </c>
      <c r="U184" s="32"/>
      <c r="V184" s="32"/>
      <c r="W184" s="32"/>
      <c r="X184" s="32"/>
      <c r="Y184" s="32"/>
      <c r="Z184" s="32"/>
      <c r="AA184" s="32"/>
      <c r="AB184" s="32"/>
      <c r="AC184" s="32"/>
      <c r="AD184" s="32"/>
      <c r="AE184" s="32"/>
      <c r="AR184" s="155" t="s">
        <v>147</v>
      </c>
      <c r="AT184" s="155" t="s">
        <v>142</v>
      </c>
      <c r="AU184" s="155" t="s">
        <v>91</v>
      </c>
      <c r="AY184" s="17" t="s">
        <v>140</v>
      </c>
      <c r="BE184" s="156">
        <f>IF(N184="základní",J184,0)</f>
        <v>0</v>
      </c>
      <c r="BF184" s="156">
        <f>IF(N184="snížená",J184,0)</f>
        <v>0</v>
      </c>
      <c r="BG184" s="156">
        <f>IF(N184="zákl. přenesená",J184,0)</f>
        <v>0</v>
      </c>
      <c r="BH184" s="156">
        <f>IF(N184="sníž. přenesená",J184,0)</f>
        <v>0</v>
      </c>
      <c r="BI184" s="156">
        <f>IF(N184="nulová",J184,0)</f>
        <v>0</v>
      </c>
      <c r="BJ184" s="17" t="s">
        <v>89</v>
      </c>
      <c r="BK184" s="156">
        <f>ROUND(I184*H184,2)</f>
        <v>0</v>
      </c>
      <c r="BL184" s="17" t="s">
        <v>147</v>
      </c>
      <c r="BM184" s="155" t="s">
        <v>666</v>
      </c>
    </row>
    <row r="185" spans="1:47" s="2" customFormat="1" ht="48">
      <c r="A185" s="32"/>
      <c r="B185" s="33"/>
      <c r="C185" s="32"/>
      <c r="D185" s="157" t="s">
        <v>149</v>
      </c>
      <c r="E185" s="32"/>
      <c r="F185" s="158" t="s">
        <v>667</v>
      </c>
      <c r="G185" s="32"/>
      <c r="H185" s="32"/>
      <c r="I185" s="159"/>
      <c r="J185" s="32"/>
      <c r="K185" s="32"/>
      <c r="L185" s="33"/>
      <c r="M185" s="160"/>
      <c r="N185" s="161"/>
      <c r="O185" s="58"/>
      <c r="P185" s="58"/>
      <c r="Q185" s="58"/>
      <c r="R185" s="58"/>
      <c r="S185" s="58"/>
      <c r="T185" s="59"/>
      <c r="U185" s="32"/>
      <c r="V185" s="32"/>
      <c r="W185" s="32"/>
      <c r="X185" s="32"/>
      <c r="Y185" s="32"/>
      <c r="Z185" s="32"/>
      <c r="AA185" s="32"/>
      <c r="AB185" s="32"/>
      <c r="AC185" s="32"/>
      <c r="AD185" s="32"/>
      <c r="AE185" s="32"/>
      <c r="AT185" s="17" t="s">
        <v>149</v>
      </c>
      <c r="AU185" s="17" t="s">
        <v>91</v>
      </c>
    </row>
    <row r="186" spans="1:47" s="2" customFormat="1" ht="124.8">
      <c r="A186" s="32"/>
      <c r="B186" s="33"/>
      <c r="C186" s="32"/>
      <c r="D186" s="157" t="s">
        <v>151</v>
      </c>
      <c r="E186" s="32"/>
      <c r="F186" s="162" t="s">
        <v>668</v>
      </c>
      <c r="G186" s="32"/>
      <c r="H186" s="32"/>
      <c r="I186" s="159"/>
      <c r="J186" s="32"/>
      <c r="K186" s="32"/>
      <c r="L186" s="33"/>
      <c r="M186" s="160"/>
      <c r="N186" s="161"/>
      <c r="O186" s="58"/>
      <c r="P186" s="58"/>
      <c r="Q186" s="58"/>
      <c r="R186" s="58"/>
      <c r="S186" s="58"/>
      <c r="T186" s="59"/>
      <c r="U186" s="32"/>
      <c r="V186" s="32"/>
      <c r="W186" s="32"/>
      <c r="X186" s="32"/>
      <c r="Y186" s="32"/>
      <c r="Z186" s="32"/>
      <c r="AA186" s="32"/>
      <c r="AB186" s="32"/>
      <c r="AC186" s="32"/>
      <c r="AD186" s="32"/>
      <c r="AE186" s="32"/>
      <c r="AT186" s="17" t="s">
        <v>151</v>
      </c>
      <c r="AU186" s="17" t="s">
        <v>91</v>
      </c>
    </row>
    <row r="187" spans="2:51" s="13" customFormat="1" ht="10.2">
      <c r="B187" s="163"/>
      <c r="D187" s="157" t="s">
        <v>153</v>
      </c>
      <c r="E187" s="164" t="s">
        <v>1</v>
      </c>
      <c r="F187" s="165" t="s">
        <v>628</v>
      </c>
      <c r="H187" s="164" t="s">
        <v>1</v>
      </c>
      <c r="I187" s="166"/>
      <c r="L187" s="163"/>
      <c r="M187" s="167"/>
      <c r="N187" s="168"/>
      <c r="O187" s="168"/>
      <c r="P187" s="168"/>
      <c r="Q187" s="168"/>
      <c r="R187" s="168"/>
      <c r="S187" s="168"/>
      <c r="T187" s="169"/>
      <c r="AT187" s="164" t="s">
        <v>153</v>
      </c>
      <c r="AU187" s="164" t="s">
        <v>91</v>
      </c>
      <c r="AV187" s="13" t="s">
        <v>89</v>
      </c>
      <c r="AW187" s="13" t="s">
        <v>36</v>
      </c>
      <c r="AX187" s="13" t="s">
        <v>81</v>
      </c>
      <c r="AY187" s="164" t="s">
        <v>140</v>
      </c>
    </row>
    <row r="188" spans="2:51" s="13" customFormat="1" ht="10.2">
      <c r="B188" s="163"/>
      <c r="D188" s="157" t="s">
        <v>153</v>
      </c>
      <c r="E188" s="164" t="s">
        <v>1</v>
      </c>
      <c r="F188" s="165" t="s">
        <v>637</v>
      </c>
      <c r="H188" s="164" t="s">
        <v>1</v>
      </c>
      <c r="I188" s="166"/>
      <c r="L188" s="163"/>
      <c r="M188" s="167"/>
      <c r="N188" s="168"/>
      <c r="O188" s="168"/>
      <c r="P188" s="168"/>
      <c r="Q188" s="168"/>
      <c r="R188" s="168"/>
      <c r="S188" s="168"/>
      <c r="T188" s="169"/>
      <c r="AT188" s="164" t="s">
        <v>153</v>
      </c>
      <c r="AU188" s="164" t="s">
        <v>91</v>
      </c>
      <c r="AV188" s="13" t="s">
        <v>89</v>
      </c>
      <c r="AW188" s="13" t="s">
        <v>36</v>
      </c>
      <c r="AX188" s="13" t="s">
        <v>81</v>
      </c>
      <c r="AY188" s="164" t="s">
        <v>140</v>
      </c>
    </row>
    <row r="189" spans="2:51" s="13" customFormat="1" ht="10.2">
      <c r="B189" s="163"/>
      <c r="D189" s="157" t="s">
        <v>153</v>
      </c>
      <c r="E189" s="164" t="s">
        <v>1</v>
      </c>
      <c r="F189" s="165" t="s">
        <v>669</v>
      </c>
      <c r="H189" s="164" t="s">
        <v>1</v>
      </c>
      <c r="I189" s="166"/>
      <c r="L189" s="163"/>
      <c r="M189" s="167"/>
      <c r="N189" s="168"/>
      <c r="O189" s="168"/>
      <c r="P189" s="168"/>
      <c r="Q189" s="168"/>
      <c r="R189" s="168"/>
      <c r="S189" s="168"/>
      <c r="T189" s="169"/>
      <c r="AT189" s="164" t="s">
        <v>153</v>
      </c>
      <c r="AU189" s="164" t="s">
        <v>91</v>
      </c>
      <c r="AV189" s="13" t="s">
        <v>89</v>
      </c>
      <c r="AW189" s="13" t="s">
        <v>36</v>
      </c>
      <c r="AX189" s="13" t="s">
        <v>81</v>
      </c>
      <c r="AY189" s="164" t="s">
        <v>140</v>
      </c>
    </row>
    <row r="190" spans="2:51" s="14" customFormat="1" ht="10.2">
      <c r="B190" s="170"/>
      <c r="D190" s="157" t="s">
        <v>153</v>
      </c>
      <c r="E190" s="171" t="s">
        <v>1</v>
      </c>
      <c r="F190" s="172" t="s">
        <v>653</v>
      </c>
      <c r="H190" s="173">
        <v>19.95</v>
      </c>
      <c r="I190" s="174"/>
      <c r="L190" s="170"/>
      <c r="M190" s="175"/>
      <c r="N190" s="176"/>
      <c r="O190" s="176"/>
      <c r="P190" s="176"/>
      <c r="Q190" s="176"/>
      <c r="R190" s="176"/>
      <c r="S190" s="176"/>
      <c r="T190" s="177"/>
      <c r="AT190" s="171" t="s">
        <v>153</v>
      </c>
      <c r="AU190" s="171" t="s">
        <v>91</v>
      </c>
      <c r="AV190" s="14" t="s">
        <v>91</v>
      </c>
      <c r="AW190" s="14" t="s">
        <v>36</v>
      </c>
      <c r="AX190" s="14" t="s">
        <v>81</v>
      </c>
      <c r="AY190" s="171" t="s">
        <v>140</v>
      </c>
    </row>
    <row r="191" spans="2:51" s="15" customFormat="1" ht="10.2">
      <c r="B191" s="178"/>
      <c r="D191" s="157" t="s">
        <v>153</v>
      </c>
      <c r="E191" s="179" t="s">
        <v>1</v>
      </c>
      <c r="F191" s="180" t="s">
        <v>156</v>
      </c>
      <c r="H191" s="181">
        <v>19.95</v>
      </c>
      <c r="I191" s="182"/>
      <c r="L191" s="178"/>
      <c r="M191" s="183"/>
      <c r="N191" s="184"/>
      <c r="O191" s="184"/>
      <c r="P191" s="184"/>
      <c r="Q191" s="184"/>
      <c r="R191" s="184"/>
      <c r="S191" s="184"/>
      <c r="T191" s="185"/>
      <c r="AT191" s="179" t="s">
        <v>153</v>
      </c>
      <c r="AU191" s="179" t="s">
        <v>91</v>
      </c>
      <c r="AV191" s="15" t="s">
        <v>147</v>
      </c>
      <c r="AW191" s="15" t="s">
        <v>36</v>
      </c>
      <c r="AX191" s="15" t="s">
        <v>89</v>
      </c>
      <c r="AY191" s="179" t="s">
        <v>140</v>
      </c>
    </row>
    <row r="192" spans="1:65" s="2" customFormat="1" ht="14.4" customHeight="1">
      <c r="A192" s="32"/>
      <c r="B192" s="143"/>
      <c r="C192" s="186" t="s">
        <v>221</v>
      </c>
      <c r="D192" s="186" t="s">
        <v>303</v>
      </c>
      <c r="E192" s="187" t="s">
        <v>670</v>
      </c>
      <c r="F192" s="188" t="s">
        <v>671</v>
      </c>
      <c r="G192" s="189" t="s">
        <v>210</v>
      </c>
      <c r="H192" s="190">
        <v>20.553</v>
      </c>
      <c r="I192" s="191"/>
      <c r="J192" s="192">
        <f>ROUND(I192*H192,2)</f>
        <v>0</v>
      </c>
      <c r="K192" s="188" t="s">
        <v>159</v>
      </c>
      <c r="L192" s="193"/>
      <c r="M192" s="194" t="s">
        <v>1</v>
      </c>
      <c r="N192" s="195" t="s">
        <v>46</v>
      </c>
      <c r="O192" s="58"/>
      <c r="P192" s="153">
        <f>O192*H192</f>
        <v>0</v>
      </c>
      <c r="Q192" s="153">
        <v>0.15104</v>
      </c>
      <c r="R192" s="153">
        <f>Q192*H192</f>
        <v>3.1043251200000004</v>
      </c>
      <c r="S192" s="153">
        <v>0</v>
      </c>
      <c r="T192" s="154">
        <f>S192*H192</f>
        <v>0</v>
      </c>
      <c r="U192" s="32"/>
      <c r="V192" s="32"/>
      <c r="W192" s="32"/>
      <c r="X192" s="32"/>
      <c r="Y192" s="32"/>
      <c r="Z192" s="32"/>
      <c r="AA192" s="32"/>
      <c r="AB192" s="32"/>
      <c r="AC192" s="32"/>
      <c r="AD192" s="32"/>
      <c r="AE192" s="32"/>
      <c r="AR192" s="155" t="s">
        <v>207</v>
      </c>
      <c r="AT192" s="155" t="s">
        <v>303</v>
      </c>
      <c r="AU192" s="155" t="s">
        <v>91</v>
      </c>
      <c r="AY192" s="17" t="s">
        <v>140</v>
      </c>
      <c r="BE192" s="156">
        <f>IF(N192="základní",J192,0)</f>
        <v>0</v>
      </c>
      <c r="BF192" s="156">
        <f>IF(N192="snížená",J192,0)</f>
        <v>0</v>
      </c>
      <c r="BG192" s="156">
        <f>IF(N192="zákl. přenesená",J192,0)</f>
        <v>0</v>
      </c>
      <c r="BH192" s="156">
        <f>IF(N192="sníž. přenesená",J192,0)</f>
        <v>0</v>
      </c>
      <c r="BI192" s="156">
        <f>IF(N192="nulová",J192,0)</f>
        <v>0</v>
      </c>
      <c r="BJ192" s="17" t="s">
        <v>89</v>
      </c>
      <c r="BK192" s="156">
        <f>ROUND(I192*H192,2)</f>
        <v>0</v>
      </c>
      <c r="BL192" s="17" t="s">
        <v>147</v>
      </c>
      <c r="BM192" s="155" t="s">
        <v>672</v>
      </c>
    </row>
    <row r="193" spans="1:47" s="2" customFormat="1" ht="10.2">
      <c r="A193" s="32"/>
      <c r="B193" s="33"/>
      <c r="C193" s="32"/>
      <c r="D193" s="157" t="s">
        <v>149</v>
      </c>
      <c r="E193" s="32"/>
      <c r="F193" s="158" t="s">
        <v>673</v>
      </c>
      <c r="G193" s="32"/>
      <c r="H193" s="32"/>
      <c r="I193" s="159"/>
      <c r="J193" s="32"/>
      <c r="K193" s="32"/>
      <c r="L193" s="33"/>
      <c r="M193" s="160"/>
      <c r="N193" s="161"/>
      <c r="O193" s="58"/>
      <c r="P193" s="58"/>
      <c r="Q193" s="58"/>
      <c r="R193" s="58"/>
      <c r="S193" s="58"/>
      <c r="T193" s="59"/>
      <c r="U193" s="32"/>
      <c r="V193" s="32"/>
      <c r="W193" s="32"/>
      <c r="X193" s="32"/>
      <c r="Y193" s="32"/>
      <c r="Z193" s="32"/>
      <c r="AA193" s="32"/>
      <c r="AB193" s="32"/>
      <c r="AC193" s="32"/>
      <c r="AD193" s="32"/>
      <c r="AE193" s="32"/>
      <c r="AT193" s="17" t="s">
        <v>149</v>
      </c>
      <c r="AU193" s="17" t="s">
        <v>91</v>
      </c>
    </row>
    <row r="194" spans="2:51" s="13" customFormat="1" ht="10.2">
      <c r="B194" s="163"/>
      <c r="D194" s="157" t="s">
        <v>153</v>
      </c>
      <c r="E194" s="164" t="s">
        <v>1</v>
      </c>
      <c r="F194" s="165" t="s">
        <v>628</v>
      </c>
      <c r="H194" s="164" t="s">
        <v>1</v>
      </c>
      <c r="I194" s="166"/>
      <c r="L194" s="163"/>
      <c r="M194" s="167"/>
      <c r="N194" s="168"/>
      <c r="O194" s="168"/>
      <c r="P194" s="168"/>
      <c r="Q194" s="168"/>
      <c r="R194" s="168"/>
      <c r="S194" s="168"/>
      <c r="T194" s="169"/>
      <c r="AT194" s="164" t="s">
        <v>153</v>
      </c>
      <c r="AU194" s="164" t="s">
        <v>91</v>
      </c>
      <c r="AV194" s="13" t="s">
        <v>89</v>
      </c>
      <c r="AW194" s="13" t="s">
        <v>36</v>
      </c>
      <c r="AX194" s="13" t="s">
        <v>81</v>
      </c>
      <c r="AY194" s="164" t="s">
        <v>140</v>
      </c>
    </row>
    <row r="195" spans="2:51" s="13" customFormat="1" ht="10.2">
      <c r="B195" s="163"/>
      <c r="D195" s="157" t="s">
        <v>153</v>
      </c>
      <c r="E195" s="164" t="s">
        <v>1</v>
      </c>
      <c r="F195" s="165" t="s">
        <v>637</v>
      </c>
      <c r="H195" s="164" t="s">
        <v>1</v>
      </c>
      <c r="I195" s="166"/>
      <c r="L195" s="163"/>
      <c r="M195" s="167"/>
      <c r="N195" s="168"/>
      <c r="O195" s="168"/>
      <c r="P195" s="168"/>
      <c r="Q195" s="168"/>
      <c r="R195" s="168"/>
      <c r="S195" s="168"/>
      <c r="T195" s="169"/>
      <c r="AT195" s="164" t="s">
        <v>153</v>
      </c>
      <c r="AU195" s="164" t="s">
        <v>91</v>
      </c>
      <c r="AV195" s="13" t="s">
        <v>89</v>
      </c>
      <c r="AW195" s="13" t="s">
        <v>36</v>
      </c>
      <c r="AX195" s="13" t="s">
        <v>81</v>
      </c>
      <c r="AY195" s="164" t="s">
        <v>140</v>
      </c>
    </row>
    <row r="196" spans="2:51" s="14" customFormat="1" ht="10.2">
      <c r="B196" s="170"/>
      <c r="D196" s="157" t="s">
        <v>153</v>
      </c>
      <c r="E196" s="171" t="s">
        <v>1</v>
      </c>
      <c r="F196" s="172" t="s">
        <v>674</v>
      </c>
      <c r="H196" s="173">
        <v>20.15</v>
      </c>
      <c r="I196" s="174"/>
      <c r="L196" s="170"/>
      <c r="M196" s="175"/>
      <c r="N196" s="176"/>
      <c r="O196" s="176"/>
      <c r="P196" s="176"/>
      <c r="Q196" s="176"/>
      <c r="R196" s="176"/>
      <c r="S196" s="176"/>
      <c r="T196" s="177"/>
      <c r="AT196" s="171" t="s">
        <v>153</v>
      </c>
      <c r="AU196" s="171" t="s">
        <v>91</v>
      </c>
      <c r="AV196" s="14" t="s">
        <v>91</v>
      </c>
      <c r="AW196" s="14" t="s">
        <v>36</v>
      </c>
      <c r="AX196" s="14" t="s">
        <v>81</v>
      </c>
      <c r="AY196" s="171" t="s">
        <v>140</v>
      </c>
    </row>
    <row r="197" spans="2:51" s="15" customFormat="1" ht="10.2">
      <c r="B197" s="178"/>
      <c r="D197" s="157" t="s">
        <v>153</v>
      </c>
      <c r="E197" s="179" t="s">
        <v>1</v>
      </c>
      <c r="F197" s="180" t="s">
        <v>156</v>
      </c>
      <c r="H197" s="181">
        <v>20.15</v>
      </c>
      <c r="I197" s="182"/>
      <c r="L197" s="178"/>
      <c r="M197" s="183"/>
      <c r="N197" s="184"/>
      <c r="O197" s="184"/>
      <c r="P197" s="184"/>
      <c r="Q197" s="184"/>
      <c r="R197" s="184"/>
      <c r="S197" s="184"/>
      <c r="T197" s="185"/>
      <c r="AT197" s="179" t="s">
        <v>153</v>
      </c>
      <c r="AU197" s="179" t="s">
        <v>91</v>
      </c>
      <c r="AV197" s="15" t="s">
        <v>147</v>
      </c>
      <c r="AW197" s="15" t="s">
        <v>36</v>
      </c>
      <c r="AX197" s="15" t="s">
        <v>89</v>
      </c>
      <c r="AY197" s="179" t="s">
        <v>140</v>
      </c>
    </row>
    <row r="198" spans="2:51" s="14" customFormat="1" ht="10.2">
      <c r="B198" s="170"/>
      <c r="D198" s="157" t="s">
        <v>153</v>
      </c>
      <c r="F198" s="172" t="s">
        <v>675</v>
      </c>
      <c r="H198" s="173">
        <v>20.553</v>
      </c>
      <c r="I198" s="174"/>
      <c r="L198" s="170"/>
      <c r="M198" s="175"/>
      <c r="N198" s="176"/>
      <c r="O198" s="176"/>
      <c r="P198" s="176"/>
      <c r="Q198" s="176"/>
      <c r="R198" s="176"/>
      <c r="S198" s="176"/>
      <c r="T198" s="177"/>
      <c r="AT198" s="171" t="s">
        <v>153</v>
      </c>
      <c r="AU198" s="171" t="s">
        <v>91</v>
      </c>
      <c r="AV198" s="14" t="s">
        <v>91</v>
      </c>
      <c r="AW198" s="14" t="s">
        <v>3</v>
      </c>
      <c r="AX198" s="14" t="s">
        <v>89</v>
      </c>
      <c r="AY198" s="171" t="s">
        <v>140</v>
      </c>
    </row>
    <row r="199" spans="2:63" s="12" customFormat="1" ht="22.8" customHeight="1">
      <c r="B199" s="130"/>
      <c r="D199" s="131" t="s">
        <v>80</v>
      </c>
      <c r="E199" s="141" t="s">
        <v>216</v>
      </c>
      <c r="F199" s="141" t="s">
        <v>262</v>
      </c>
      <c r="I199" s="133"/>
      <c r="J199" s="142">
        <f>BK199</f>
        <v>0</v>
      </c>
      <c r="L199" s="130"/>
      <c r="M199" s="135"/>
      <c r="N199" s="136"/>
      <c r="O199" s="136"/>
      <c r="P199" s="137">
        <f>SUM(P200:P209)</f>
        <v>0</v>
      </c>
      <c r="Q199" s="136"/>
      <c r="R199" s="137">
        <f>SUM(R200:R209)</f>
        <v>3.5670600000000006</v>
      </c>
      <c r="S199" s="136"/>
      <c r="T199" s="138">
        <f>SUM(T200:T209)</f>
        <v>0</v>
      </c>
      <c r="AR199" s="131" t="s">
        <v>89</v>
      </c>
      <c r="AT199" s="139" t="s">
        <v>80</v>
      </c>
      <c r="AU199" s="139" t="s">
        <v>89</v>
      </c>
      <c r="AY199" s="131" t="s">
        <v>140</v>
      </c>
      <c r="BK199" s="140">
        <f>SUM(BK200:BK209)</f>
        <v>0</v>
      </c>
    </row>
    <row r="200" spans="1:65" s="2" customFormat="1" ht="24.15" customHeight="1">
      <c r="A200" s="32"/>
      <c r="B200" s="143"/>
      <c r="C200" s="144" t="s">
        <v>230</v>
      </c>
      <c r="D200" s="144" t="s">
        <v>142</v>
      </c>
      <c r="E200" s="145" t="s">
        <v>676</v>
      </c>
      <c r="F200" s="146" t="s">
        <v>677</v>
      </c>
      <c r="G200" s="147" t="s">
        <v>291</v>
      </c>
      <c r="H200" s="148">
        <v>14.9</v>
      </c>
      <c r="I200" s="149"/>
      <c r="J200" s="150">
        <f>ROUND(I200*H200,2)</f>
        <v>0</v>
      </c>
      <c r="K200" s="146" t="s">
        <v>146</v>
      </c>
      <c r="L200" s="33"/>
      <c r="M200" s="151" t="s">
        <v>1</v>
      </c>
      <c r="N200" s="152" t="s">
        <v>46</v>
      </c>
      <c r="O200" s="58"/>
      <c r="P200" s="153">
        <f>O200*H200</f>
        <v>0</v>
      </c>
      <c r="Q200" s="153">
        <v>0.1554</v>
      </c>
      <c r="R200" s="153">
        <f>Q200*H200</f>
        <v>2.3154600000000003</v>
      </c>
      <c r="S200" s="153">
        <v>0</v>
      </c>
      <c r="T200" s="154">
        <f>S200*H200</f>
        <v>0</v>
      </c>
      <c r="U200" s="32"/>
      <c r="V200" s="32"/>
      <c r="W200" s="32"/>
      <c r="X200" s="32"/>
      <c r="Y200" s="32"/>
      <c r="Z200" s="32"/>
      <c r="AA200" s="32"/>
      <c r="AB200" s="32"/>
      <c r="AC200" s="32"/>
      <c r="AD200" s="32"/>
      <c r="AE200" s="32"/>
      <c r="AR200" s="155" t="s">
        <v>147</v>
      </c>
      <c r="AT200" s="155" t="s">
        <v>142</v>
      </c>
      <c r="AU200" s="155" t="s">
        <v>91</v>
      </c>
      <c r="AY200" s="17" t="s">
        <v>140</v>
      </c>
      <c r="BE200" s="156">
        <f>IF(N200="základní",J200,0)</f>
        <v>0</v>
      </c>
      <c r="BF200" s="156">
        <f>IF(N200="snížená",J200,0)</f>
        <v>0</v>
      </c>
      <c r="BG200" s="156">
        <f>IF(N200="zákl. přenesená",J200,0)</f>
        <v>0</v>
      </c>
      <c r="BH200" s="156">
        <f>IF(N200="sníž. přenesená",J200,0)</f>
        <v>0</v>
      </c>
      <c r="BI200" s="156">
        <f>IF(N200="nulová",J200,0)</f>
        <v>0</v>
      </c>
      <c r="BJ200" s="17" t="s">
        <v>89</v>
      </c>
      <c r="BK200" s="156">
        <f>ROUND(I200*H200,2)</f>
        <v>0</v>
      </c>
      <c r="BL200" s="17" t="s">
        <v>147</v>
      </c>
      <c r="BM200" s="155" t="s">
        <v>678</v>
      </c>
    </row>
    <row r="201" spans="1:47" s="2" customFormat="1" ht="28.8">
      <c r="A201" s="32"/>
      <c r="B201" s="33"/>
      <c r="C201" s="32"/>
      <c r="D201" s="157" t="s">
        <v>149</v>
      </c>
      <c r="E201" s="32"/>
      <c r="F201" s="158" t="s">
        <v>679</v>
      </c>
      <c r="G201" s="32"/>
      <c r="H201" s="32"/>
      <c r="I201" s="159"/>
      <c r="J201" s="32"/>
      <c r="K201" s="32"/>
      <c r="L201" s="33"/>
      <c r="M201" s="160"/>
      <c r="N201" s="161"/>
      <c r="O201" s="58"/>
      <c r="P201" s="58"/>
      <c r="Q201" s="58"/>
      <c r="R201" s="58"/>
      <c r="S201" s="58"/>
      <c r="T201" s="59"/>
      <c r="U201" s="32"/>
      <c r="V201" s="32"/>
      <c r="W201" s="32"/>
      <c r="X201" s="32"/>
      <c r="Y201" s="32"/>
      <c r="Z201" s="32"/>
      <c r="AA201" s="32"/>
      <c r="AB201" s="32"/>
      <c r="AC201" s="32"/>
      <c r="AD201" s="32"/>
      <c r="AE201" s="32"/>
      <c r="AT201" s="17" t="s">
        <v>149</v>
      </c>
      <c r="AU201" s="17" t="s">
        <v>91</v>
      </c>
    </row>
    <row r="202" spans="1:47" s="2" customFormat="1" ht="105.6">
      <c r="A202" s="32"/>
      <c r="B202" s="33"/>
      <c r="C202" s="32"/>
      <c r="D202" s="157" t="s">
        <v>151</v>
      </c>
      <c r="E202" s="32"/>
      <c r="F202" s="162" t="s">
        <v>680</v>
      </c>
      <c r="G202" s="32"/>
      <c r="H202" s="32"/>
      <c r="I202" s="159"/>
      <c r="J202" s="32"/>
      <c r="K202" s="32"/>
      <c r="L202" s="33"/>
      <c r="M202" s="160"/>
      <c r="N202" s="161"/>
      <c r="O202" s="58"/>
      <c r="P202" s="58"/>
      <c r="Q202" s="58"/>
      <c r="R202" s="58"/>
      <c r="S202" s="58"/>
      <c r="T202" s="59"/>
      <c r="U202" s="32"/>
      <c r="V202" s="32"/>
      <c r="W202" s="32"/>
      <c r="X202" s="32"/>
      <c r="Y202" s="32"/>
      <c r="Z202" s="32"/>
      <c r="AA202" s="32"/>
      <c r="AB202" s="32"/>
      <c r="AC202" s="32"/>
      <c r="AD202" s="32"/>
      <c r="AE202" s="32"/>
      <c r="AT202" s="17" t="s">
        <v>151</v>
      </c>
      <c r="AU202" s="17" t="s">
        <v>91</v>
      </c>
    </row>
    <row r="203" spans="2:51" s="13" customFormat="1" ht="10.2">
      <c r="B203" s="163"/>
      <c r="D203" s="157" t="s">
        <v>153</v>
      </c>
      <c r="E203" s="164" t="s">
        <v>1</v>
      </c>
      <c r="F203" s="165" t="s">
        <v>628</v>
      </c>
      <c r="H203" s="164" t="s">
        <v>1</v>
      </c>
      <c r="I203" s="166"/>
      <c r="L203" s="163"/>
      <c r="M203" s="167"/>
      <c r="N203" s="168"/>
      <c r="O203" s="168"/>
      <c r="P203" s="168"/>
      <c r="Q203" s="168"/>
      <c r="R203" s="168"/>
      <c r="S203" s="168"/>
      <c r="T203" s="169"/>
      <c r="AT203" s="164" t="s">
        <v>153</v>
      </c>
      <c r="AU203" s="164" t="s">
        <v>91</v>
      </c>
      <c r="AV203" s="13" t="s">
        <v>89</v>
      </c>
      <c r="AW203" s="13" t="s">
        <v>36</v>
      </c>
      <c r="AX203" s="13" t="s">
        <v>81</v>
      </c>
      <c r="AY203" s="164" t="s">
        <v>140</v>
      </c>
    </row>
    <row r="204" spans="2:51" s="13" customFormat="1" ht="10.2">
      <c r="B204" s="163"/>
      <c r="D204" s="157" t="s">
        <v>153</v>
      </c>
      <c r="E204" s="164" t="s">
        <v>1</v>
      </c>
      <c r="F204" s="165" t="s">
        <v>637</v>
      </c>
      <c r="H204" s="164" t="s">
        <v>1</v>
      </c>
      <c r="I204" s="166"/>
      <c r="L204" s="163"/>
      <c r="M204" s="167"/>
      <c r="N204" s="168"/>
      <c r="O204" s="168"/>
      <c r="P204" s="168"/>
      <c r="Q204" s="168"/>
      <c r="R204" s="168"/>
      <c r="S204" s="168"/>
      <c r="T204" s="169"/>
      <c r="AT204" s="164" t="s">
        <v>153</v>
      </c>
      <c r="AU204" s="164" t="s">
        <v>91</v>
      </c>
      <c r="AV204" s="13" t="s">
        <v>89</v>
      </c>
      <c r="AW204" s="13" t="s">
        <v>36</v>
      </c>
      <c r="AX204" s="13" t="s">
        <v>81</v>
      </c>
      <c r="AY204" s="164" t="s">
        <v>140</v>
      </c>
    </row>
    <row r="205" spans="2:51" s="14" customFormat="1" ht="10.2">
      <c r="B205" s="170"/>
      <c r="D205" s="157" t="s">
        <v>153</v>
      </c>
      <c r="E205" s="171" t="s">
        <v>1</v>
      </c>
      <c r="F205" s="172" t="s">
        <v>681</v>
      </c>
      <c r="H205" s="173">
        <v>14.9</v>
      </c>
      <c r="I205" s="174"/>
      <c r="L205" s="170"/>
      <c r="M205" s="175"/>
      <c r="N205" s="176"/>
      <c r="O205" s="176"/>
      <c r="P205" s="176"/>
      <c r="Q205" s="176"/>
      <c r="R205" s="176"/>
      <c r="S205" s="176"/>
      <c r="T205" s="177"/>
      <c r="AT205" s="171" t="s">
        <v>153</v>
      </c>
      <c r="AU205" s="171" t="s">
        <v>91</v>
      </c>
      <c r="AV205" s="14" t="s">
        <v>91</v>
      </c>
      <c r="AW205" s="14" t="s">
        <v>36</v>
      </c>
      <c r="AX205" s="14" t="s">
        <v>81</v>
      </c>
      <c r="AY205" s="171" t="s">
        <v>140</v>
      </c>
    </row>
    <row r="206" spans="2:51" s="15" customFormat="1" ht="10.2">
      <c r="B206" s="178"/>
      <c r="D206" s="157" t="s">
        <v>153</v>
      </c>
      <c r="E206" s="179" t="s">
        <v>1</v>
      </c>
      <c r="F206" s="180" t="s">
        <v>156</v>
      </c>
      <c r="H206" s="181">
        <v>14.9</v>
      </c>
      <c r="I206" s="182"/>
      <c r="L206" s="178"/>
      <c r="M206" s="183"/>
      <c r="N206" s="184"/>
      <c r="O206" s="184"/>
      <c r="P206" s="184"/>
      <c r="Q206" s="184"/>
      <c r="R206" s="184"/>
      <c r="S206" s="184"/>
      <c r="T206" s="185"/>
      <c r="AT206" s="179" t="s">
        <v>153</v>
      </c>
      <c r="AU206" s="179" t="s">
        <v>91</v>
      </c>
      <c r="AV206" s="15" t="s">
        <v>147</v>
      </c>
      <c r="AW206" s="15" t="s">
        <v>36</v>
      </c>
      <c r="AX206" s="15" t="s">
        <v>89</v>
      </c>
      <c r="AY206" s="179" t="s">
        <v>140</v>
      </c>
    </row>
    <row r="207" spans="1:65" s="2" customFormat="1" ht="14.4" customHeight="1">
      <c r="A207" s="32"/>
      <c r="B207" s="143"/>
      <c r="C207" s="186" t="s">
        <v>240</v>
      </c>
      <c r="D207" s="186" t="s">
        <v>303</v>
      </c>
      <c r="E207" s="187" t="s">
        <v>682</v>
      </c>
      <c r="F207" s="188" t="s">
        <v>683</v>
      </c>
      <c r="G207" s="189" t="s">
        <v>291</v>
      </c>
      <c r="H207" s="190">
        <v>15.645</v>
      </c>
      <c r="I207" s="191"/>
      <c r="J207" s="192">
        <f>ROUND(I207*H207,2)</f>
        <v>0</v>
      </c>
      <c r="K207" s="188" t="s">
        <v>146</v>
      </c>
      <c r="L207" s="193"/>
      <c r="M207" s="194" t="s">
        <v>1</v>
      </c>
      <c r="N207" s="195" t="s">
        <v>46</v>
      </c>
      <c r="O207" s="58"/>
      <c r="P207" s="153">
        <f>O207*H207</f>
        <v>0</v>
      </c>
      <c r="Q207" s="153">
        <v>0.08</v>
      </c>
      <c r="R207" s="153">
        <f>Q207*H207</f>
        <v>1.2516</v>
      </c>
      <c r="S207" s="153">
        <v>0</v>
      </c>
      <c r="T207" s="154">
        <f>S207*H207</f>
        <v>0</v>
      </c>
      <c r="U207" s="32"/>
      <c r="V207" s="32"/>
      <c r="W207" s="32"/>
      <c r="X207" s="32"/>
      <c r="Y207" s="32"/>
      <c r="Z207" s="32"/>
      <c r="AA207" s="32"/>
      <c r="AB207" s="32"/>
      <c r="AC207" s="32"/>
      <c r="AD207" s="32"/>
      <c r="AE207" s="32"/>
      <c r="AR207" s="155" t="s">
        <v>207</v>
      </c>
      <c r="AT207" s="155" t="s">
        <v>303</v>
      </c>
      <c r="AU207" s="155" t="s">
        <v>91</v>
      </c>
      <c r="AY207" s="17" t="s">
        <v>140</v>
      </c>
      <c r="BE207" s="156">
        <f>IF(N207="základní",J207,0)</f>
        <v>0</v>
      </c>
      <c r="BF207" s="156">
        <f>IF(N207="snížená",J207,0)</f>
        <v>0</v>
      </c>
      <c r="BG207" s="156">
        <f>IF(N207="zákl. přenesená",J207,0)</f>
        <v>0</v>
      </c>
      <c r="BH207" s="156">
        <f>IF(N207="sníž. přenesená",J207,0)</f>
        <v>0</v>
      </c>
      <c r="BI207" s="156">
        <f>IF(N207="nulová",J207,0)</f>
        <v>0</v>
      </c>
      <c r="BJ207" s="17" t="s">
        <v>89</v>
      </c>
      <c r="BK207" s="156">
        <f>ROUND(I207*H207,2)</f>
        <v>0</v>
      </c>
      <c r="BL207" s="17" t="s">
        <v>147</v>
      </c>
      <c r="BM207" s="155" t="s">
        <v>684</v>
      </c>
    </row>
    <row r="208" spans="1:47" s="2" customFormat="1" ht="10.2">
      <c r="A208" s="32"/>
      <c r="B208" s="33"/>
      <c r="C208" s="32"/>
      <c r="D208" s="157" t="s">
        <v>149</v>
      </c>
      <c r="E208" s="32"/>
      <c r="F208" s="158" t="s">
        <v>683</v>
      </c>
      <c r="G208" s="32"/>
      <c r="H208" s="32"/>
      <c r="I208" s="159"/>
      <c r="J208" s="32"/>
      <c r="K208" s="32"/>
      <c r="L208" s="33"/>
      <c r="M208" s="160"/>
      <c r="N208" s="161"/>
      <c r="O208" s="58"/>
      <c r="P208" s="58"/>
      <c r="Q208" s="58"/>
      <c r="R208" s="58"/>
      <c r="S208" s="58"/>
      <c r="T208" s="59"/>
      <c r="U208" s="32"/>
      <c r="V208" s="32"/>
      <c r="W208" s="32"/>
      <c r="X208" s="32"/>
      <c r="Y208" s="32"/>
      <c r="Z208" s="32"/>
      <c r="AA208" s="32"/>
      <c r="AB208" s="32"/>
      <c r="AC208" s="32"/>
      <c r="AD208" s="32"/>
      <c r="AE208" s="32"/>
      <c r="AT208" s="17" t="s">
        <v>149</v>
      </c>
      <c r="AU208" s="17" t="s">
        <v>91</v>
      </c>
    </row>
    <row r="209" spans="2:51" s="14" customFormat="1" ht="10.2">
      <c r="B209" s="170"/>
      <c r="D209" s="157" t="s">
        <v>153</v>
      </c>
      <c r="F209" s="172" t="s">
        <v>685</v>
      </c>
      <c r="H209" s="173">
        <v>15.645</v>
      </c>
      <c r="I209" s="174"/>
      <c r="L209" s="170"/>
      <c r="M209" s="175"/>
      <c r="N209" s="176"/>
      <c r="O209" s="176"/>
      <c r="P209" s="176"/>
      <c r="Q209" s="176"/>
      <c r="R209" s="176"/>
      <c r="S209" s="176"/>
      <c r="T209" s="177"/>
      <c r="AT209" s="171" t="s">
        <v>153</v>
      </c>
      <c r="AU209" s="171" t="s">
        <v>91</v>
      </c>
      <c r="AV209" s="14" t="s">
        <v>91</v>
      </c>
      <c r="AW209" s="14" t="s">
        <v>3</v>
      </c>
      <c r="AX209" s="14" t="s">
        <v>89</v>
      </c>
      <c r="AY209" s="171" t="s">
        <v>140</v>
      </c>
    </row>
    <row r="210" spans="2:63" s="12" customFormat="1" ht="22.8" customHeight="1">
      <c r="B210" s="130"/>
      <c r="D210" s="131" t="s">
        <v>80</v>
      </c>
      <c r="E210" s="141" t="s">
        <v>330</v>
      </c>
      <c r="F210" s="141" t="s">
        <v>331</v>
      </c>
      <c r="I210" s="133"/>
      <c r="J210" s="142">
        <f>BK210</f>
        <v>0</v>
      </c>
      <c r="L210" s="130"/>
      <c r="M210" s="135"/>
      <c r="N210" s="136"/>
      <c r="O210" s="136"/>
      <c r="P210" s="137">
        <f>SUM(P211:P212)</f>
        <v>0</v>
      </c>
      <c r="Q210" s="136"/>
      <c r="R210" s="137">
        <f>SUM(R211:R212)</f>
        <v>0</v>
      </c>
      <c r="S210" s="136"/>
      <c r="T210" s="138">
        <f>SUM(T211:T212)</f>
        <v>0</v>
      </c>
      <c r="AR210" s="131" t="s">
        <v>89</v>
      </c>
      <c r="AT210" s="139" t="s">
        <v>80</v>
      </c>
      <c r="AU210" s="139" t="s">
        <v>89</v>
      </c>
      <c r="AY210" s="131" t="s">
        <v>140</v>
      </c>
      <c r="BK210" s="140">
        <f>SUM(BK211:BK212)</f>
        <v>0</v>
      </c>
    </row>
    <row r="211" spans="1:65" s="2" customFormat="1" ht="24.15" customHeight="1">
      <c r="A211" s="32"/>
      <c r="B211" s="143"/>
      <c r="C211" s="144" t="s">
        <v>248</v>
      </c>
      <c r="D211" s="144" t="s">
        <v>142</v>
      </c>
      <c r="E211" s="145" t="s">
        <v>686</v>
      </c>
      <c r="F211" s="146" t="s">
        <v>687</v>
      </c>
      <c r="G211" s="147" t="s">
        <v>224</v>
      </c>
      <c r="H211" s="148">
        <v>22.504</v>
      </c>
      <c r="I211" s="149"/>
      <c r="J211" s="150">
        <f>ROUND(I211*H211,2)</f>
        <v>0</v>
      </c>
      <c r="K211" s="146" t="s">
        <v>146</v>
      </c>
      <c r="L211" s="33"/>
      <c r="M211" s="151" t="s">
        <v>1</v>
      </c>
      <c r="N211" s="152" t="s">
        <v>46</v>
      </c>
      <c r="O211" s="58"/>
      <c r="P211" s="153">
        <f>O211*H211</f>
        <v>0</v>
      </c>
      <c r="Q211" s="153">
        <v>0</v>
      </c>
      <c r="R211" s="153">
        <f>Q211*H211</f>
        <v>0</v>
      </c>
      <c r="S211" s="153">
        <v>0</v>
      </c>
      <c r="T211" s="154">
        <f>S211*H211</f>
        <v>0</v>
      </c>
      <c r="U211" s="32"/>
      <c r="V211" s="32"/>
      <c r="W211" s="32"/>
      <c r="X211" s="32"/>
      <c r="Y211" s="32"/>
      <c r="Z211" s="32"/>
      <c r="AA211" s="32"/>
      <c r="AB211" s="32"/>
      <c r="AC211" s="32"/>
      <c r="AD211" s="32"/>
      <c r="AE211" s="32"/>
      <c r="AR211" s="155" t="s">
        <v>147</v>
      </c>
      <c r="AT211" s="155" t="s">
        <v>142</v>
      </c>
      <c r="AU211" s="155" t="s">
        <v>91</v>
      </c>
      <c r="AY211" s="17" t="s">
        <v>140</v>
      </c>
      <c r="BE211" s="156">
        <f>IF(N211="základní",J211,0)</f>
        <v>0</v>
      </c>
      <c r="BF211" s="156">
        <f>IF(N211="snížená",J211,0)</f>
        <v>0</v>
      </c>
      <c r="BG211" s="156">
        <f>IF(N211="zákl. přenesená",J211,0)</f>
        <v>0</v>
      </c>
      <c r="BH211" s="156">
        <f>IF(N211="sníž. přenesená",J211,0)</f>
        <v>0</v>
      </c>
      <c r="BI211" s="156">
        <f>IF(N211="nulová",J211,0)</f>
        <v>0</v>
      </c>
      <c r="BJ211" s="17" t="s">
        <v>89</v>
      </c>
      <c r="BK211" s="156">
        <f>ROUND(I211*H211,2)</f>
        <v>0</v>
      </c>
      <c r="BL211" s="17" t="s">
        <v>147</v>
      </c>
      <c r="BM211" s="155" t="s">
        <v>688</v>
      </c>
    </row>
    <row r="212" spans="1:47" s="2" customFormat="1" ht="19.2">
      <c r="A212" s="32"/>
      <c r="B212" s="33"/>
      <c r="C212" s="32"/>
      <c r="D212" s="157" t="s">
        <v>149</v>
      </c>
      <c r="E212" s="32"/>
      <c r="F212" s="158" t="s">
        <v>689</v>
      </c>
      <c r="G212" s="32"/>
      <c r="H212" s="32"/>
      <c r="I212" s="159"/>
      <c r="J212" s="32"/>
      <c r="K212" s="32"/>
      <c r="L212" s="33"/>
      <c r="M212" s="199"/>
      <c r="N212" s="200"/>
      <c r="O212" s="201"/>
      <c r="P212" s="201"/>
      <c r="Q212" s="201"/>
      <c r="R212" s="201"/>
      <c r="S212" s="201"/>
      <c r="T212" s="202"/>
      <c r="U212" s="32"/>
      <c r="V212" s="32"/>
      <c r="W212" s="32"/>
      <c r="X212" s="32"/>
      <c r="Y212" s="32"/>
      <c r="Z212" s="32"/>
      <c r="AA212" s="32"/>
      <c r="AB212" s="32"/>
      <c r="AC212" s="32"/>
      <c r="AD212" s="32"/>
      <c r="AE212" s="32"/>
      <c r="AT212" s="17" t="s">
        <v>149</v>
      </c>
      <c r="AU212" s="17" t="s">
        <v>91</v>
      </c>
    </row>
    <row r="213" spans="1:31" s="2" customFormat="1" ht="6.9" customHeight="1">
      <c r="A213" s="32"/>
      <c r="B213" s="47"/>
      <c r="C213" s="48"/>
      <c r="D213" s="48"/>
      <c r="E213" s="48"/>
      <c r="F213" s="48"/>
      <c r="G213" s="48"/>
      <c r="H213" s="48"/>
      <c r="I213" s="48"/>
      <c r="J213" s="48"/>
      <c r="K213" s="48"/>
      <c r="L213" s="33"/>
      <c r="M213" s="32"/>
      <c r="O213" s="32"/>
      <c r="P213" s="32"/>
      <c r="Q213" s="32"/>
      <c r="R213" s="32"/>
      <c r="S213" s="32"/>
      <c r="T213" s="32"/>
      <c r="U213" s="32"/>
      <c r="V213" s="32"/>
      <c r="W213" s="32"/>
      <c r="X213" s="32"/>
      <c r="Y213" s="32"/>
      <c r="Z213" s="32"/>
      <c r="AA213" s="32"/>
      <c r="AB213" s="32"/>
      <c r="AC213" s="32"/>
      <c r="AD213" s="32"/>
      <c r="AE213" s="32"/>
    </row>
  </sheetData>
  <autoFilter ref="C120:K212"/>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t="s">
        <v>5</v>
      </c>
      <c r="M2" s="226"/>
      <c r="N2" s="226"/>
      <c r="O2" s="226"/>
      <c r="P2" s="226"/>
      <c r="Q2" s="226"/>
      <c r="R2" s="226"/>
      <c r="S2" s="226"/>
      <c r="T2" s="226"/>
      <c r="U2" s="226"/>
      <c r="V2" s="226"/>
      <c r="AT2" s="17" t="s">
        <v>106</v>
      </c>
    </row>
    <row r="3" spans="2:46" s="1" customFormat="1" ht="6.9" customHeight="1">
      <c r="B3" s="18"/>
      <c r="C3" s="19"/>
      <c r="D3" s="19"/>
      <c r="E3" s="19"/>
      <c r="F3" s="19"/>
      <c r="G3" s="19"/>
      <c r="H3" s="19"/>
      <c r="I3" s="19"/>
      <c r="J3" s="19"/>
      <c r="K3" s="19"/>
      <c r="L3" s="20"/>
      <c r="AT3" s="17" t="s">
        <v>91</v>
      </c>
    </row>
    <row r="4" spans="2:46" s="1" customFormat="1" ht="24.9" customHeight="1">
      <c r="B4" s="20"/>
      <c r="D4" s="21" t="s">
        <v>107</v>
      </c>
      <c r="L4" s="20"/>
      <c r="M4" s="93" t="s">
        <v>10</v>
      </c>
      <c r="AT4" s="17" t="s">
        <v>3</v>
      </c>
    </row>
    <row r="5" spans="2:12" s="1" customFormat="1" ht="6.9" customHeight="1">
      <c r="B5" s="20"/>
      <c r="L5" s="20"/>
    </row>
    <row r="6" spans="2:12" s="1" customFormat="1" ht="12" customHeight="1">
      <c r="B6" s="20"/>
      <c r="D6" s="27" t="s">
        <v>16</v>
      </c>
      <c r="L6" s="20"/>
    </row>
    <row r="7" spans="2:12" s="1" customFormat="1" ht="16.5" customHeight="1">
      <c r="B7" s="20"/>
      <c r="E7" s="242" t="str">
        <f>'Rekapitulace stavby'!K6</f>
        <v>Rekonstrukce vodní nádrže Tupadly</v>
      </c>
      <c r="F7" s="243"/>
      <c r="G7" s="243"/>
      <c r="H7" s="243"/>
      <c r="L7" s="20"/>
    </row>
    <row r="8" spans="1:31" s="2" customFormat="1" ht="12" customHeight="1">
      <c r="A8" s="32"/>
      <c r="B8" s="33"/>
      <c r="C8" s="32"/>
      <c r="D8" s="27" t="s">
        <v>108</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3" t="s">
        <v>690</v>
      </c>
      <c r="F9" s="244"/>
      <c r="G9" s="244"/>
      <c r="H9" s="244"/>
      <c r="I9" s="32"/>
      <c r="J9" s="32"/>
      <c r="K9" s="32"/>
      <c r="L9" s="42"/>
      <c r="S9" s="32"/>
      <c r="T9" s="32"/>
      <c r="U9" s="32"/>
      <c r="V9" s="32"/>
      <c r="W9" s="32"/>
      <c r="X9" s="32"/>
      <c r="Y9" s="32"/>
      <c r="Z9" s="32"/>
      <c r="AA9" s="32"/>
      <c r="AB9" s="32"/>
      <c r="AC9" s="32"/>
      <c r="AD9" s="32"/>
      <c r="AE9" s="32"/>
    </row>
    <row r="10" spans="1:31" s="2" customFormat="1" ht="10.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17. 12. 2020</v>
      </c>
      <c r="K12" s="32"/>
      <c r="L12" s="42"/>
      <c r="S12" s="32"/>
      <c r="T12" s="32"/>
      <c r="U12" s="32"/>
      <c r="V12" s="32"/>
      <c r="W12" s="32"/>
      <c r="X12" s="32"/>
      <c r="Y12" s="32"/>
      <c r="Z12" s="32"/>
      <c r="AA12" s="32"/>
      <c r="AB12" s="32"/>
      <c r="AC12" s="32"/>
      <c r="AD12" s="32"/>
      <c r="AE12" s="32"/>
    </row>
    <row r="13" spans="1:31" s="2" customFormat="1" ht="10.8"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5" t="str">
        <f>'Rekapitulace stavby'!E14</f>
        <v>Vyplň údaj</v>
      </c>
      <c r="F18" s="225"/>
      <c r="G18" s="225"/>
      <c r="H18" s="225"/>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37</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39</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30" t="s">
        <v>1</v>
      </c>
      <c r="F27" s="230"/>
      <c r="G27" s="230"/>
      <c r="H27" s="230"/>
      <c r="I27" s="94"/>
      <c r="J27" s="94"/>
      <c r="K27" s="94"/>
      <c r="L27" s="96"/>
      <c r="S27" s="94"/>
      <c r="T27" s="94"/>
      <c r="U27" s="94"/>
      <c r="V27" s="94"/>
      <c r="W27" s="94"/>
      <c r="X27" s="94"/>
      <c r="Y27" s="94"/>
      <c r="Z27" s="94"/>
      <c r="AA27" s="94"/>
      <c r="AB27" s="94"/>
      <c r="AC27" s="94"/>
      <c r="AD27" s="94"/>
      <c r="AE27" s="94"/>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41</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43</v>
      </c>
      <c r="G32" s="32"/>
      <c r="H32" s="32"/>
      <c r="I32" s="36" t="s">
        <v>42</v>
      </c>
      <c r="J32" s="36" t="s">
        <v>44</v>
      </c>
      <c r="K32" s="32"/>
      <c r="L32" s="42"/>
      <c r="S32" s="32"/>
      <c r="T32" s="32"/>
      <c r="U32" s="32"/>
      <c r="V32" s="32"/>
      <c r="W32" s="32"/>
      <c r="X32" s="32"/>
      <c r="Y32" s="32"/>
      <c r="Z32" s="32"/>
      <c r="AA32" s="32"/>
      <c r="AB32" s="32"/>
      <c r="AC32" s="32"/>
      <c r="AD32" s="32"/>
      <c r="AE32" s="32"/>
    </row>
    <row r="33" spans="1:31" s="2" customFormat="1" ht="14.4" customHeight="1">
      <c r="A33" s="32"/>
      <c r="B33" s="33"/>
      <c r="C33" s="32"/>
      <c r="D33" s="98" t="s">
        <v>45</v>
      </c>
      <c r="E33" s="27" t="s">
        <v>46</v>
      </c>
      <c r="F33" s="99">
        <f>ROUND((SUM(BE119:BE128)),2)</f>
        <v>0</v>
      </c>
      <c r="G33" s="32"/>
      <c r="H33" s="32"/>
      <c r="I33" s="100">
        <v>0.21</v>
      </c>
      <c r="J33" s="99">
        <f>ROUND(((SUM(BE119:BE128))*I33),2)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47</v>
      </c>
      <c r="F34" s="99">
        <f>ROUND((SUM(BF119:BF128)),2)</f>
        <v>0</v>
      </c>
      <c r="G34" s="32"/>
      <c r="H34" s="32"/>
      <c r="I34" s="100">
        <v>0.15</v>
      </c>
      <c r="J34" s="99">
        <f>ROUND(((SUM(BF119:BF128))*I34),2)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48</v>
      </c>
      <c r="F35" s="99">
        <f>ROUND((SUM(BG119:BG128)),2)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49</v>
      </c>
      <c r="F36" s="99">
        <f>ROUND((SUM(BH119:BH128)),2)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50</v>
      </c>
      <c r="F37" s="99">
        <f>ROUND((SUM(BI119:BI128)),2)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51</v>
      </c>
      <c r="E39" s="60"/>
      <c r="F39" s="60"/>
      <c r="G39" s="103" t="s">
        <v>52</v>
      </c>
      <c r="H39" s="104" t="s">
        <v>53</v>
      </c>
      <c r="I39" s="60"/>
      <c r="J39" s="105">
        <f>SUM(J30:J37)</f>
        <v>0</v>
      </c>
      <c r="K39" s="106"/>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54</v>
      </c>
      <c r="E50" s="44"/>
      <c r="F50" s="44"/>
      <c r="G50" s="43" t="s">
        <v>55</v>
      </c>
      <c r="H50" s="44"/>
      <c r="I50" s="44"/>
      <c r="J50" s="44"/>
      <c r="K50" s="44"/>
      <c r="L50" s="4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1:31" s="2" customFormat="1" ht="13.2">
      <c r="A61" s="32"/>
      <c r="B61" s="33"/>
      <c r="C61" s="32"/>
      <c r="D61" s="45" t="s">
        <v>56</v>
      </c>
      <c r="E61" s="35"/>
      <c r="F61" s="107" t="s">
        <v>57</v>
      </c>
      <c r="G61" s="45" t="s">
        <v>56</v>
      </c>
      <c r="H61" s="35"/>
      <c r="I61" s="35"/>
      <c r="J61" s="108" t="s">
        <v>57</v>
      </c>
      <c r="K61" s="35"/>
      <c r="L61" s="42"/>
      <c r="S61" s="32"/>
      <c r="T61" s="32"/>
      <c r="U61" s="32"/>
      <c r="V61" s="32"/>
      <c r="W61" s="32"/>
      <c r="X61" s="32"/>
      <c r="Y61" s="32"/>
      <c r="Z61" s="32"/>
      <c r="AA61" s="32"/>
      <c r="AB61" s="32"/>
      <c r="AC61" s="32"/>
      <c r="AD61" s="32"/>
      <c r="AE61" s="32"/>
    </row>
    <row r="62" spans="2:12" ht="10.2">
      <c r="B62" s="20"/>
      <c r="L62" s="20"/>
    </row>
    <row r="63" spans="2:12" ht="10.2">
      <c r="B63" s="20"/>
      <c r="L63" s="20"/>
    </row>
    <row r="64" spans="2:12" ht="10.2">
      <c r="B64" s="20"/>
      <c r="L64" s="20"/>
    </row>
    <row r="65" spans="1:31" s="2" customFormat="1" ht="13.2">
      <c r="A65" s="32"/>
      <c r="B65" s="33"/>
      <c r="C65" s="32"/>
      <c r="D65" s="43" t="s">
        <v>58</v>
      </c>
      <c r="E65" s="46"/>
      <c r="F65" s="46"/>
      <c r="G65" s="43" t="s">
        <v>59</v>
      </c>
      <c r="H65" s="46"/>
      <c r="I65" s="46"/>
      <c r="J65" s="46"/>
      <c r="K65" s="46"/>
      <c r="L65" s="42"/>
      <c r="S65" s="32"/>
      <c r="T65" s="32"/>
      <c r="U65" s="32"/>
      <c r="V65" s="32"/>
      <c r="W65" s="32"/>
      <c r="X65" s="32"/>
      <c r="Y65" s="32"/>
      <c r="Z65" s="32"/>
      <c r="AA65" s="32"/>
      <c r="AB65" s="32"/>
      <c r="AC65" s="32"/>
      <c r="AD65" s="32"/>
      <c r="AE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1:31" s="2" customFormat="1" ht="13.2">
      <c r="A76" s="32"/>
      <c r="B76" s="33"/>
      <c r="C76" s="32"/>
      <c r="D76" s="45" t="s">
        <v>56</v>
      </c>
      <c r="E76" s="35"/>
      <c r="F76" s="107" t="s">
        <v>57</v>
      </c>
      <c r="G76" s="45" t="s">
        <v>56</v>
      </c>
      <c r="H76" s="35"/>
      <c r="I76" s="35"/>
      <c r="J76" s="108" t="s">
        <v>57</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Rekonstrukce vodní nádrže Tupadly</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108</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3" t="str">
        <f>E9</f>
        <v>VON - Vedlejší a ostatní náklady</v>
      </c>
      <c r="F87" s="244"/>
      <c r="G87" s="244"/>
      <c r="H87" s="244"/>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Tupadly</v>
      </c>
      <c r="G89" s="32"/>
      <c r="H89" s="32"/>
      <c r="I89" s="27" t="s">
        <v>22</v>
      </c>
      <c r="J89" s="55" t="str">
        <f>IF(J12="","",J12)</f>
        <v>17. 12. 2020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65" customHeight="1">
      <c r="A91" s="32"/>
      <c r="B91" s="33"/>
      <c r="C91" s="27" t="s">
        <v>24</v>
      </c>
      <c r="D91" s="32"/>
      <c r="E91" s="32"/>
      <c r="F91" s="25" t="str">
        <f>E15</f>
        <v>Městský úřad Klatovy - odbor životního prostředí</v>
      </c>
      <c r="G91" s="32"/>
      <c r="H91" s="32"/>
      <c r="I91" s="27" t="s">
        <v>32</v>
      </c>
      <c r="J91" s="30" t="str">
        <f>E21</f>
        <v>Hydropro Engineering s.r.o.</v>
      </c>
      <c r="K91" s="32"/>
      <c r="L91" s="42"/>
      <c r="S91" s="32"/>
      <c r="T91" s="32"/>
      <c r="U91" s="32"/>
      <c r="V91" s="32"/>
      <c r="W91" s="32"/>
      <c r="X91" s="32"/>
      <c r="Y91" s="32"/>
      <c r="Z91" s="32"/>
      <c r="AA91" s="32"/>
      <c r="AB91" s="32"/>
      <c r="AC91" s="32"/>
      <c r="AD91" s="32"/>
      <c r="AE91" s="32"/>
    </row>
    <row r="92" spans="1:31" s="2" customFormat="1" ht="15.15" customHeight="1">
      <c r="A92" s="32"/>
      <c r="B92" s="33"/>
      <c r="C92" s="27" t="s">
        <v>30</v>
      </c>
      <c r="D92" s="32"/>
      <c r="E92" s="32"/>
      <c r="F92" s="25" t="str">
        <f>IF(E18="","",E18)</f>
        <v>Vyplň údaj</v>
      </c>
      <c r="G92" s="32"/>
      <c r="H92" s="32"/>
      <c r="I92" s="27" t="s">
        <v>37</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111</v>
      </c>
      <c r="D94" s="101"/>
      <c r="E94" s="101"/>
      <c r="F94" s="101"/>
      <c r="G94" s="101"/>
      <c r="H94" s="101"/>
      <c r="I94" s="101"/>
      <c r="J94" s="110" t="s">
        <v>112</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8" customHeight="1">
      <c r="A96" s="32"/>
      <c r="B96" s="33"/>
      <c r="C96" s="111" t="s">
        <v>113</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114</v>
      </c>
    </row>
    <row r="97" spans="2:12" s="9" customFormat="1" ht="24.9" customHeight="1">
      <c r="B97" s="112"/>
      <c r="D97" s="113" t="s">
        <v>691</v>
      </c>
      <c r="E97" s="114"/>
      <c r="F97" s="114"/>
      <c r="G97" s="114"/>
      <c r="H97" s="114"/>
      <c r="I97" s="114"/>
      <c r="J97" s="115">
        <f>J120</f>
        <v>0</v>
      </c>
      <c r="L97" s="112"/>
    </row>
    <row r="98" spans="2:12" s="10" customFormat="1" ht="19.95" customHeight="1">
      <c r="B98" s="116"/>
      <c r="D98" s="117" t="s">
        <v>692</v>
      </c>
      <c r="E98" s="118"/>
      <c r="F98" s="118"/>
      <c r="G98" s="118"/>
      <c r="H98" s="118"/>
      <c r="I98" s="118"/>
      <c r="J98" s="119">
        <f>J121</f>
        <v>0</v>
      </c>
      <c r="L98" s="116"/>
    </row>
    <row r="99" spans="2:12" s="10" customFormat="1" ht="19.95" customHeight="1">
      <c r="B99" s="116"/>
      <c r="D99" s="117" t="s">
        <v>693</v>
      </c>
      <c r="E99" s="118"/>
      <c r="F99" s="118"/>
      <c r="G99" s="118"/>
      <c r="H99" s="118"/>
      <c r="I99" s="118"/>
      <c r="J99" s="119">
        <f>J125</f>
        <v>0</v>
      </c>
      <c r="L99" s="116"/>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 customHeight="1">
      <c r="A106" s="32"/>
      <c r="B106" s="33"/>
      <c r="C106" s="21" t="s">
        <v>125</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42" t="str">
        <f>E7</f>
        <v>Rekonstrukce vodní nádrže Tupadly</v>
      </c>
      <c r="F109" s="243"/>
      <c r="G109" s="243"/>
      <c r="H109" s="243"/>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108</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03" t="str">
        <f>E9</f>
        <v>VON - Vedlejší a ostatní náklady</v>
      </c>
      <c r="F111" s="244"/>
      <c r="G111" s="244"/>
      <c r="H111" s="244"/>
      <c r="I111" s="32"/>
      <c r="J111" s="32"/>
      <c r="K111" s="32"/>
      <c r="L111" s="42"/>
      <c r="S111" s="32"/>
      <c r="T111" s="32"/>
      <c r="U111" s="32"/>
      <c r="V111" s="32"/>
      <c r="W111" s="32"/>
      <c r="X111" s="32"/>
      <c r="Y111" s="32"/>
      <c r="Z111" s="32"/>
      <c r="AA111" s="32"/>
      <c r="AB111" s="32"/>
      <c r="AC111" s="32"/>
      <c r="AD111" s="32"/>
      <c r="AE111" s="32"/>
    </row>
    <row r="112" spans="1:31" s="2" customFormat="1" ht="6.9"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Tupadly</v>
      </c>
      <c r="G113" s="32"/>
      <c r="H113" s="32"/>
      <c r="I113" s="27" t="s">
        <v>22</v>
      </c>
      <c r="J113" s="55" t="str">
        <f>IF(J12="","",J12)</f>
        <v>17. 12. 2020</v>
      </c>
      <c r="K113" s="32"/>
      <c r="L113" s="42"/>
      <c r="S113" s="32"/>
      <c r="T113" s="32"/>
      <c r="U113" s="32"/>
      <c r="V113" s="32"/>
      <c r="W113" s="32"/>
      <c r="X113" s="32"/>
      <c r="Y113" s="32"/>
      <c r="Z113" s="32"/>
      <c r="AA113" s="32"/>
      <c r="AB113" s="32"/>
      <c r="AC113" s="32"/>
      <c r="AD113" s="32"/>
      <c r="AE113" s="32"/>
    </row>
    <row r="114" spans="1:31" s="2" customFormat="1" ht="6.9"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65" customHeight="1">
      <c r="A115" s="32"/>
      <c r="B115" s="33"/>
      <c r="C115" s="27" t="s">
        <v>24</v>
      </c>
      <c r="D115" s="32"/>
      <c r="E115" s="32"/>
      <c r="F115" s="25" t="str">
        <f>E15</f>
        <v>Městský úřad Klatovy - odbor životního prostředí</v>
      </c>
      <c r="G115" s="32"/>
      <c r="H115" s="32"/>
      <c r="I115" s="27" t="s">
        <v>32</v>
      </c>
      <c r="J115" s="30" t="str">
        <f>E21</f>
        <v>Hydropro Engineering s.r.o.</v>
      </c>
      <c r="K115" s="32"/>
      <c r="L115" s="42"/>
      <c r="S115" s="32"/>
      <c r="T115" s="32"/>
      <c r="U115" s="32"/>
      <c r="V115" s="32"/>
      <c r="W115" s="32"/>
      <c r="X115" s="32"/>
      <c r="Y115" s="32"/>
      <c r="Z115" s="32"/>
      <c r="AA115" s="32"/>
      <c r="AB115" s="32"/>
      <c r="AC115" s="32"/>
      <c r="AD115" s="32"/>
      <c r="AE115" s="32"/>
    </row>
    <row r="116" spans="1:31" s="2" customFormat="1" ht="15.15" customHeight="1">
      <c r="A116" s="32"/>
      <c r="B116" s="33"/>
      <c r="C116" s="27" t="s">
        <v>30</v>
      </c>
      <c r="D116" s="32"/>
      <c r="E116" s="32"/>
      <c r="F116" s="25" t="str">
        <f>IF(E18="","",E18)</f>
        <v>Vyplň údaj</v>
      </c>
      <c r="G116" s="32"/>
      <c r="H116" s="32"/>
      <c r="I116" s="27" t="s">
        <v>37</v>
      </c>
      <c r="J116" s="30" t="str">
        <f>E24</f>
        <v xml:space="preserve"> </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1" customFormat="1" ht="29.25" customHeight="1">
      <c r="A118" s="120"/>
      <c r="B118" s="121"/>
      <c r="C118" s="122" t="s">
        <v>126</v>
      </c>
      <c r="D118" s="123" t="s">
        <v>66</v>
      </c>
      <c r="E118" s="123" t="s">
        <v>62</v>
      </c>
      <c r="F118" s="123" t="s">
        <v>63</v>
      </c>
      <c r="G118" s="123" t="s">
        <v>127</v>
      </c>
      <c r="H118" s="123" t="s">
        <v>128</v>
      </c>
      <c r="I118" s="123" t="s">
        <v>129</v>
      </c>
      <c r="J118" s="123" t="s">
        <v>112</v>
      </c>
      <c r="K118" s="124" t="s">
        <v>130</v>
      </c>
      <c r="L118" s="125"/>
      <c r="M118" s="62" t="s">
        <v>1</v>
      </c>
      <c r="N118" s="63" t="s">
        <v>45</v>
      </c>
      <c r="O118" s="63" t="s">
        <v>131</v>
      </c>
      <c r="P118" s="63" t="s">
        <v>132</v>
      </c>
      <c r="Q118" s="63" t="s">
        <v>133</v>
      </c>
      <c r="R118" s="63" t="s">
        <v>134</v>
      </c>
      <c r="S118" s="63" t="s">
        <v>135</v>
      </c>
      <c r="T118" s="64" t="s">
        <v>136</v>
      </c>
      <c r="U118" s="120"/>
      <c r="V118" s="120"/>
      <c r="W118" s="120"/>
      <c r="X118" s="120"/>
      <c r="Y118" s="120"/>
      <c r="Z118" s="120"/>
      <c r="AA118" s="120"/>
      <c r="AB118" s="120"/>
      <c r="AC118" s="120"/>
      <c r="AD118" s="120"/>
      <c r="AE118" s="120"/>
    </row>
    <row r="119" spans="1:63" s="2" customFormat="1" ht="22.8" customHeight="1">
      <c r="A119" s="32"/>
      <c r="B119" s="33"/>
      <c r="C119" s="69" t="s">
        <v>137</v>
      </c>
      <c r="D119" s="32"/>
      <c r="E119" s="32"/>
      <c r="F119" s="32"/>
      <c r="G119" s="32"/>
      <c r="H119" s="32"/>
      <c r="I119" s="32"/>
      <c r="J119" s="126">
        <f>BK119</f>
        <v>0</v>
      </c>
      <c r="K119" s="32"/>
      <c r="L119" s="33"/>
      <c r="M119" s="65"/>
      <c r="N119" s="56"/>
      <c r="O119" s="66"/>
      <c r="P119" s="127">
        <f>P120</f>
        <v>0</v>
      </c>
      <c r="Q119" s="66"/>
      <c r="R119" s="127">
        <f>R120</f>
        <v>0</v>
      </c>
      <c r="S119" s="66"/>
      <c r="T119" s="128">
        <f>T120</f>
        <v>0</v>
      </c>
      <c r="U119" s="32"/>
      <c r="V119" s="32"/>
      <c r="W119" s="32"/>
      <c r="X119" s="32"/>
      <c r="Y119" s="32"/>
      <c r="Z119" s="32"/>
      <c r="AA119" s="32"/>
      <c r="AB119" s="32"/>
      <c r="AC119" s="32"/>
      <c r="AD119" s="32"/>
      <c r="AE119" s="32"/>
      <c r="AT119" s="17" t="s">
        <v>80</v>
      </c>
      <c r="AU119" s="17" t="s">
        <v>114</v>
      </c>
      <c r="BK119" s="129">
        <f>BK120</f>
        <v>0</v>
      </c>
    </row>
    <row r="120" spans="2:63" s="12" customFormat="1" ht="25.95" customHeight="1">
      <c r="B120" s="130"/>
      <c r="D120" s="131" t="s">
        <v>80</v>
      </c>
      <c r="E120" s="132" t="s">
        <v>694</v>
      </c>
      <c r="F120" s="132" t="s">
        <v>695</v>
      </c>
      <c r="I120" s="133"/>
      <c r="J120" s="134">
        <f>BK120</f>
        <v>0</v>
      </c>
      <c r="L120" s="130"/>
      <c r="M120" s="135"/>
      <c r="N120" s="136"/>
      <c r="O120" s="136"/>
      <c r="P120" s="137">
        <f>P121+P125</f>
        <v>0</v>
      </c>
      <c r="Q120" s="136"/>
      <c r="R120" s="137">
        <f>R121+R125</f>
        <v>0</v>
      </c>
      <c r="S120" s="136"/>
      <c r="T120" s="138">
        <f>T121+T125</f>
        <v>0</v>
      </c>
      <c r="AR120" s="131" t="s">
        <v>179</v>
      </c>
      <c r="AT120" s="139" t="s">
        <v>80</v>
      </c>
      <c r="AU120" s="139" t="s">
        <v>81</v>
      </c>
      <c r="AY120" s="131" t="s">
        <v>140</v>
      </c>
      <c r="BK120" s="140">
        <f>BK121+BK125</f>
        <v>0</v>
      </c>
    </row>
    <row r="121" spans="2:63" s="12" customFormat="1" ht="22.8" customHeight="1">
      <c r="B121" s="130"/>
      <c r="D121" s="131" t="s">
        <v>80</v>
      </c>
      <c r="E121" s="141" t="s">
        <v>696</v>
      </c>
      <c r="F121" s="141" t="s">
        <v>697</v>
      </c>
      <c r="I121" s="133"/>
      <c r="J121" s="142">
        <f>BK121</f>
        <v>0</v>
      </c>
      <c r="L121" s="130"/>
      <c r="M121" s="135"/>
      <c r="N121" s="136"/>
      <c r="O121" s="136"/>
      <c r="P121" s="137">
        <f>SUM(P122:P124)</f>
        <v>0</v>
      </c>
      <c r="Q121" s="136"/>
      <c r="R121" s="137">
        <f>SUM(R122:R124)</f>
        <v>0</v>
      </c>
      <c r="S121" s="136"/>
      <c r="T121" s="138">
        <f>SUM(T122:T124)</f>
        <v>0</v>
      </c>
      <c r="AR121" s="131" t="s">
        <v>179</v>
      </c>
      <c r="AT121" s="139" t="s">
        <v>80</v>
      </c>
      <c r="AU121" s="139" t="s">
        <v>89</v>
      </c>
      <c r="AY121" s="131" t="s">
        <v>140</v>
      </c>
      <c r="BK121" s="140">
        <f>SUM(BK122:BK124)</f>
        <v>0</v>
      </c>
    </row>
    <row r="122" spans="1:65" s="2" customFormat="1" ht="14.4" customHeight="1">
      <c r="A122" s="32"/>
      <c r="B122" s="143"/>
      <c r="C122" s="144" t="s">
        <v>89</v>
      </c>
      <c r="D122" s="144" t="s">
        <v>142</v>
      </c>
      <c r="E122" s="145" t="s">
        <v>698</v>
      </c>
      <c r="F122" s="146" t="s">
        <v>699</v>
      </c>
      <c r="G122" s="147" t="s">
        <v>174</v>
      </c>
      <c r="H122" s="148">
        <v>1</v>
      </c>
      <c r="I122" s="149"/>
      <c r="J122" s="150">
        <f>ROUND(I122*H122,2)</f>
        <v>0</v>
      </c>
      <c r="K122" s="146" t="s">
        <v>1</v>
      </c>
      <c r="L122" s="33"/>
      <c r="M122" s="151" t="s">
        <v>1</v>
      </c>
      <c r="N122" s="152" t="s">
        <v>46</v>
      </c>
      <c r="O122" s="58"/>
      <c r="P122" s="153">
        <f>O122*H122</f>
        <v>0</v>
      </c>
      <c r="Q122" s="153">
        <v>0</v>
      </c>
      <c r="R122" s="153">
        <f>Q122*H122</f>
        <v>0</v>
      </c>
      <c r="S122" s="153">
        <v>0</v>
      </c>
      <c r="T122" s="154">
        <f>S122*H122</f>
        <v>0</v>
      </c>
      <c r="U122" s="32"/>
      <c r="V122" s="32"/>
      <c r="W122" s="32"/>
      <c r="X122" s="32"/>
      <c r="Y122" s="32"/>
      <c r="Z122" s="32"/>
      <c r="AA122" s="32"/>
      <c r="AB122" s="32"/>
      <c r="AC122" s="32"/>
      <c r="AD122" s="32"/>
      <c r="AE122" s="32"/>
      <c r="AR122" s="155" t="s">
        <v>700</v>
      </c>
      <c r="AT122" s="155" t="s">
        <v>142</v>
      </c>
      <c r="AU122" s="155" t="s">
        <v>91</v>
      </c>
      <c r="AY122" s="17" t="s">
        <v>140</v>
      </c>
      <c r="BE122" s="156">
        <f>IF(N122="základní",J122,0)</f>
        <v>0</v>
      </c>
      <c r="BF122" s="156">
        <f>IF(N122="snížená",J122,0)</f>
        <v>0</v>
      </c>
      <c r="BG122" s="156">
        <f>IF(N122="zákl. přenesená",J122,0)</f>
        <v>0</v>
      </c>
      <c r="BH122" s="156">
        <f>IF(N122="sníž. přenesená",J122,0)</f>
        <v>0</v>
      </c>
      <c r="BI122" s="156">
        <f>IF(N122="nulová",J122,0)</f>
        <v>0</v>
      </c>
      <c r="BJ122" s="17" t="s">
        <v>89</v>
      </c>
      <c r="BK122" s="156">
        <f>ROUND(I122*H122,2)</f>
        <v>0</v>
      </c>
      <c r="BL122" s="17" t="s">
        <v>700</v>
      </c>
      <c r="BM122" s="155" t="s">
        <v>701</v>
      </c>
    </row>
    <row r="123" spans="1:65" s="2" customFormat="1" ht="14.4" customHeight="1">
      <c r="A123" s="32"/>
      <c r="B123" s="143"/>
      <c r="C123" s="144" t="s">
        <v>91</v>
      </c>
      <c r="D123" s="144" t="s">
        <v>142</v>
      </c>
      <c r="E123" s="145" t="s">
        <v>702</v>
      </c>
      <c r="F123" s="146" t="s">
        <v>703</v>
      </c>
      <c r="G123" s="147" t="s">
        <v>174</v>
      </c>
      <c r="H123" s="148">
        <v>1</v>
      </c>
      <c r="I123" s="149"/>
      <c r="J123" s="150">
        <f>ROUND(I123*H123,2)</f>
        <v>0</v>
      </c>
      <c r="K123" s="146" t="s">
        <v>1</v>
      </c>
      <c r="L123" s="33"/>
      <c r="M123" s="151" t="s">
        <v>1</v>
      </c>
      <c r="N123" s="152" t="s">
        <v>46</v>
      </c>
      <c r="O123" s="58"/>
      <c r="P123" s="153">
        <f>O123*H123</f>
        <v>0</v>
      </c>
      <c r="Q123" s="153">
        <v>0</v>
      </c>
      <c r="R123" s="153">
        <f>Q123*H123</f>
        <v>0</v>
      </c>
      <c r="S123" s="153">
        <v>0</v>
      </c>
      <c r="T123" s="154">
        <f>S123*H123</f>
        <v>0</v>
      </c>
      <c r="U123" s="32"/>
      <c r="V123" s="32"/>
      <c r="W123" s="32"/>
      <c r="X123" s="32"/>
      <c r="Y123" s="32"/>
      <c r="Z123" s="32"/>
      <c r="AA123" s="32"/>
      <c r="AB123" s="32"/>
      <c r="AC123" s="32"/>
      <c r="AD123" s="32"/>
      <c r="AE123" s="32"/>
      <c r="AR123" s="155" t="s">
        <v>700</v>
      </c>
      <c r="AT123" s="155" t="s">
        <v>142</v>
      </c>
      <c r="AU123" s="155" t="s">
        <v>91</v>
      </c>
      <c r="AY123" s="17" t="s">
        <v>140</v>
      </c>
      <c r="BE123" s="156">
        <f>IF(N123="základní",J123,0)</f>
        <v>0</v>
      </c>
      <c r="BF123" s="156">
        <f>IF(N123="snížená",J123,0)</f>
        <v>0</v>
      </c>
      <c r="BG123" s="156">
        <f>IF(N123="zákl. přenesená",J123,0)</f>
        <v>0</v>
      </c>
      <c r="BH123" s="156">
        <f>IF(N123="sníž. přenesená",J123,0)</f>
        <v>0</v>
      </c>
      <c r="BI123" s="156">
        <f>IF(N123="nulová",J123,0)</f>
        <v>0</v>
      </c>
      <c r="BJ123" s="17" t="s">
        <v>89</v>
      </c>
      <c r="BK123" s="156">
        <f>ROUND(I123*H123,2)</f>
        <v>0</v>
      </c>
      <c r="BL123" s="17" t="s">
        <v>700</v>
      </c>
      <c r="BM123" s="155" t="s">
        <v>704</v>
      </c>
    </row>
    <row r="124" spans="1:47" s="2" customFormat="1" ht="10.2">
      <c r="A124" s="32"/>
      <c r="B124" s="33"/>
      <c r="C124" s="32"/>
      <c r="D124" s="157" t="s">
        <v>149</v>
      </c>
      <c r="E124" s="32"/>
      <c r="F124" s="158" t="s">
        <v>703</v>
      </c>
      <c r="G124" s="32"/>
      <c r="H124" s="32"/>
      <c r="I124" s="159"/>
      <c r="J124" s="32"/>
      <c r="K124" s="32"/>
      <c r="L124" s="33"/>
      <c r="M124" s="160"/>
      <c r="N124" s="161"/>
      <c r="O124" s="58"/>
      <c r="P124" s="58"/>
      <c r="Q124" s="58"/>
      <c r="R124" s="58"/>
      <c r="S124" s="58"/>
      <c r="T124" s="59"/>
      <c r="U124" s="32"/>
      <c r="V124" s="32"/>
      <c r="W124" s="32"/>
      <c r="X124" s="32"/>
      <c r="Y124" s="32"/>
      <c r="Z124" s="32"/>
      <c r="AA124" s="32"/>
      <c r="AB124" s="32"/>
      <c r="AC124" s="32"/>
      <c r="AD124" s="32"/>
      <c r="AE124" s="32"/>
      <c r="AT124" s="17" t="s">
        <v>149</v>
      </c>
      <c r="AU124" s="17" t="s">
        <v>91</v>
      </c>
    </row>
    <row r="125" spans="2:63" s="12" customFormat="1" ht="22.8" customHeight="1">
      <c r="B125" s="130"/>
      <c r="D125" s="131" t="s">
        <v>80</v>
      </c>
      <c r="E125" s="141" t="s">
        <v>705</v>
      </c>
      <c r="F125" s="141" t="s">
        <v>706</v>
      </c>
      <c r="I125" s="133"/>
      <c r="J125" s="142">
        <f>BK125</f>
        <v>0</v>
      </c>
      <c r="L125" s="130"/>
      <c r="M125" s="135"/>
      <c r="N125" s="136"/>
      <c r="O125" s="136"/>
      <c r="P125" s="137">
        <f>SUM(P126:P128)</f>
        <v>0</v>
      </c>
      <c r="Q125" s="136"/>
      <c r="R125" s="137">
        <f>SUM(R126:R128)</f>
        <v>0</v>
      </c>
      <c r="S125" s="136"/>
      <c r="T125" s="138">
        <f>SUM(T126:T128)</f>
        <v>0</v>
      </c>
      <c r="AR125" s="131" t="s">
        <v>179</v>
      </c>
      <c r="AT125" s="139" t="s">
        <v>80</v>
      </c>
      <c r="AU125" s="139" t="s">
        <v>89</v>
      </c>
      <c r="AY125" s="131" t="s">
        <v>140</v>
      </c>
      <c r="BK125" s="140">
        <f>SUM(BK126:BK128)</f>
        <v>0</v>
      </c>
    </row>
    <row r="126" spans="1:65" s="2" customFormat="1" ht="14.4" customHeight="1">
      <c r="A126" s="32"/>
      <c r="B126" s="143"/>
      <c r="C126" s="144" t="s">
        <v>164</v>
      </c>
      <c r="D126" s="144" t="s">
        <v>142</v>
      </c>
      <c r="E126" s="145" t="s">
        <v>707</v>
      </c>
      <c r="F126" s="146" t="s">
        <v>706</v>
      </c>
      <c r="G126" s="147" t="s">
        <v>174</v>
      </c>
      <c r="H126" s="148">
        <v>1</v>
      </c>
      <c r="I126" s="149"/>
      <c r="J126" s="150">
        <f>ROUND(I126*H126,2)</f>
        <v>0</v>
      </c>
      <c r="K126" s="146" t="s">
        <v>1</v>
      </c>
      <c r="L126" s="33"/>
      <c r="M126" s="151" t="s">
        <v>1</v>
      </c>
      <c r="N126" s="152" t="s">
        <v>46</v>
      </c>
      <c r="O126" s="58"/>
      <c r="P126" s="153">
        <f>O126*H126</f>
        <v>0</v>
      </c>
      <c r="Q126" s="153">
        <v>0</v>
      </c>
      <c r="R126" s="153">
        <f>Q126*H126</f>
        <v>0</v>
      </c>
      <c r="S126" s="153">
        <v>0</v>
      </c>
      <c r="T126" s="154">
        <f>S126*H126</f>
        <v>0</v>
      </c>
      <c r="U126" s="32"/>
      <c r="V126" s="32"/>
      <c r="W126" s="32"/>
      <c r="X126" s="32"/>
      <c r="Y126" s="32"/>
      <c r="Z126" s="32"/>
      <c r="AA126" s="32"/>
      <c r="AB126" s="32"/>
      <c r="AC126" s="32"/>
      <c r="AD126" s="32"/>
      <c r="AE126" s="32"/>
      <c r="AR126" s="155" t="s">
        <v>700</v>
      </c>
      <c r="AT126" s="155" t="s">
        <v>142</v>
      </c>
      <c r="AU126" s="155" t="s">
        <v>91</v>
      </c>
      <c r="AY126" s="17" t="s">
        <v>140</v>
      </c>
      <c r="BE126" s="156">
        <f>IF(N126="základní",J126,0)</f>
        <v>0</v>
      </c>
      <c r="BF126" s="156">
        <f>IF(N126="snížená",J126,0)</f>
        <v>0</v>
      </c>
      <c r="BG126" s="156">
        <f>IF(N126="zákl. přenesená",J126,0)</f>
        <v>0</v>
      </c>
      <c r="BH126" s="156">
        <f>IF(N126="sníž. přenesená",J126,0)</f>
        <v>0</v>
      </c>
      <c r="BI126" s="156">
        <f>IF(N126="nulová",J126,0)</f>
        <v>0</v>
      </c>
      <c r="BJ126" s="17" t="s">
        <v>89</v>
      </c>
      <c r="BK126" s="156">
        <f>ROUND(I126*H126,2)</f>
        <v>0</v>
      </c>
      <c r="BL126" s="17" t="s">
        <v>700</v>
      </c>
      <c r="BM126" s="155" t="s">
        <v>708</v>
      </c>
    </row>
    <row r="127" spans="1:65" s="2" customFormat="1" ht="14.4" customHeight="1">
      <c r="A127" s="32"/>
      <c r="B127" s="143"/>
      <c r="C127" s="144" t="s">
        <v>147</v>
      </c>
      <c r="D127" s="144" t="s">
        <v>142</v>
      </c>
      <c r="E127" s="145" t="s">
        <v>709</v>
      </c>
      <c r="F127" s="146" t="s">
        <v>710</v>
      </c>
      <c r="G127" s="147" t="s">
        <v>174</v>
      </c>
      <c r="H127" s="148">
        <v>1</v>
      </c>
      <c r="I127" s="149"/>
      <c r="J127" s="150">
        <f>ROUND(I127*H127,2)</f>
        <v>0</v>
      </c>
      <c r="K127" s="146" t="s">
        <v>1</v>
      </c>
      <c r="L127" s="33"/>
      <c r="M127" s="151" t="s">
        <v>1</v>
      </c>
      <c r="N127" s="152" t="s">
        <v>46</v>
      </c>
      <c r="O127" s="58"/>
      <c r="P127" s="153">
        <f>O127*H127</f>
        <v>0</v>
      </c>
      <c r="Q127" s="153">
        <v>0</v>
      </c>
      <c r="R127" s="153">
        <f>Q127*H127</f>
        <v>0</v>
      </c>
      <c r="S127" s="153">
        <v>0</v>
      </c>
      <c r="T127" s="154">
        <f>S127*H127</f>
        <v>0</v>
      </c>
      <c r="U127" s="32"/>
      <c r="V127" s="32"/>
      <c r="W127" s="32"/>
      <c r="X127" s="32"/>
      <c r="Y127" s="32"/>
      <c r="Z127" s="32"/>
      <c r="AA127" s="32"/>
      <c r="AB127" s="32"/>
      <c r="AC127" s="32"/>
      <c r="AD127" s="32"/>
      <c r="AE127" s="32"/>
      <c r="AR127" s="155" t="s">
        <v>700</v>
      </c>
      <c r="AT127" s="155" t="s">
        <v>142</v>
      </c>
      <c r="AU127" s="155" t="s">
        <v>91</v>
      </c>
      <c r="AY127" s="17" t="s">
        <v>140</v>
      </c>
      <c r="BE127" s="156">
        <f>IF(N127="základní",J127,0)</f>
        <v>0</v>
      </c>
      <c r="BF127" s="156">
        <f>IF(N127="snížená",J127,0)</f>
        <v>0</v>
      </c>
      <c r="BG127" s="156">
        <f>IF(N127="zákl. přenesená",J127,0)</f>
        <v>0</v>
      </c>
      <c r="BH127" s="156">
        <f>IF(N127="sníž. přenesená",J127,0)</f>
        <v>0</v>
      </c>
      <c r="BI127" s="156">
        <f>IF(N127="nulová",J127,0)</f>
        <v>0</v>
      </c>
      <c r="BJ127" s="17" t="s">
        <v>89</v>
      </c>
      <c r="BK127" s="156">
        <f>ROUND(I127*H127,2)</f>
        <v>0</v>
      </c>
      <c r="BL127" s="17" t="s">
        <v>700</v>
      </c>
      <c r="BM127" s="155" t="s">
        <v>711</v>
      </c>
    </row>
    <row r="128" spans="1:47" s="2" customFormat="1" ht="10.2">
      <c r="A128" s="32"/>
      <c r="B128" s="33"/>
      <c r="C128" s="32"/>
      <c r="D128" s="157" t="s">
        <v>149</v>
      </c>
      <c r="E128" s="32"/>
      <c r="F128" s="158" t="s">
        <v>712</v>
      </c>
      <c r="G128" s="32"/>
      <c r="H128" s="32"/>
      <c r="I128" s="159"/>
      <c r="J128" s="32"/>
      <c r="K128" s="32"/>
      <c r="L128" s="33"/>
      <c r="M128" s="199"/>
      <c r="N128" s="200"/>
      <c r="O128" s="201"/>
      <c r="P128" s="201"/>
      <c r="Q128" s="201"/>
      <c r="R128" s="201"/>
      <c r="S128" s="201"/>
      <c r="T128" s="202"/>
      <c r="U128" s="32"/>
      <c r="V128" s="32"/>
      <c r="W128" s="32"/>
      <c r="X128" s="32"/>
      <c r="Y128" s="32"/>
      <c r="Z128" s="32"/>
      <c r="AA128" s="32"/>
      <c r="AB128" s="32"/>
      <c r="AC128" s="32"/>
      <c r="AD128" s="32"/>
      <c r="AE128" s="32"/>
      <c r="AT128" s="17" t="s">
        <v>149</v>
      </c>
      <c r="AU128" s="17" t="s">
        <v>91</v>
      </c>
    </row>
    <row r="129" spans="1:31" s="2" customFormat="1" ht="6.9"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18:K12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Klocová, Lucie</cp:lastModifiedBy>
  <cp:lastPrinted>2020-12-17T01:55:23Z</cp:lastPrinted>
  <dcterms:created xsi:type="dcterms:W3CDTF">2020-12-17T01:27:45Z</dcterms:created>
  <dcterms:modified xsi:type="dcterms:W3CDTF">2020-12-17T01:55:34Z</dcterms:modified>
  <cp:category/>
  <cp:version/>
  <cp:contentType/>
  <cp:contentStatus/>
</cp:coreProperties>
</file>