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kes\Desktop\"/>
    </mc:Choice>
  </mc:AlternateContent>
  <bookViews>
    <workbookView xWindow="0" yWindow="0" windowWidth="0" windowHeight="0"/>
  </bookViews>
  <sheets>
    <sheet name="Rekapitulace stavby" sheetId="1" r:id="rId1"/>
    <sheet name="01 - SO 01 Stavební úpravy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SO 01 Stavební úpravy'!$C$90:$K$334</definedName>
    <definedName name="_xlnm.Print_Area" localSheetId="1">'01 - SO 01 Stavební úpravy'!$C$4:$J$39,'01 - SO 01 Stavební úpravy'!$C$45:$J$72,'01 - SO 01 Stavební úpravy'!$C$78:$K$334</definedName>
    <definedName name="_xlnm.Print_Titles" localSheetId="1">'01 - SO 01 Stavební úpravy'!$90:$90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32"/>
  <c r="BH332"/>
  <c r="BG332"/>
  <c r="BF332"/>
  <c r="T332"/>
  <c r="T331"/>
  <c r="R332"/>
  <c r="R331"/>
  <c r="P332"/>
  <c r="P331"/>
  <c r="BI328"/>
  <c r="BH328"/>
  <c r="BG328"/>
  <c r="BF328"/>
  <c r="T328"/>
  <c r="T327"/>
  <c r="T326"/>
  <c r="R328"/>
  <c r="R327"/>
  <c r="R326"/>
  <c r="P328"/>
  <c r="P327"/>
  <c r="P326"/>
  <c r="BI323"/>
  <c r="BH323"/>
  <c r="BG323"/>
  <c r="BF323"/>
  <c r="T323"/>
  <c r="T322"/>
  <c r="R323"/>
  <c r="R322"/>
  <c r="P323"/>
  <c r="P322"/>
  <c r="BI319"/>
  <c r="BH319"/>
  <c r="BG319"/>
  <c r="BF319"/>
  <c r="T319"/>
  <c r="R319"/>
  <c r="P319"/>
  <c r="BI314"/>
  <c r="BH314"/>
  <c r="BG314"/>
  <c r="BF314"/>
  <c r="T314"/>
  <c r="R314"/>
  <c r="P314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R285"/>
  <c r="P285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7"/>
  <c r="BH257"/>
  <c r="BG257"/>
  <c r="BF257"/>
  <c r="T257"/>
  <c r="R257"/>
  <c r="P257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29"/>
  <c r="BH229"/>
  <c r="BG229"/>
  <c r="BF229"/>
  <c r="T229"/>
  <c r="R229"/>
  <c r="P229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0"/>
  <c r="BH170"/>
  <c r="BG170"/>
  <c r="BF170"/>
  <c r="T170"/>
  <c r="R170"/>
  <c r="P170"/>
  <c r="BI165"/>
  <c r="BH165"/>
  <c r="BG165"/>
  <c r="BF165"/>
  <c r="T165"/>
  <c r="R165"/>
  <c r="P165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4"/>
  <c r="BH94"/>
  <c r="BG94"/>
  <c r="BF94"/>
  <c r="T94"/>
  <c r="R94"/>
  <c r="P94"/>
  <c r="F85"/>
  <c r="E83"/>
  <c r="F52"/>
  <c r="E50"/>
  <c r="J24"/>
  <c r="E24"/>
  <c r="J55"/>
  <c r="J23"/>
  <c r="J21"/>
  <c r="E21"/>
  <c r="J87"/>
  <c r="J20"/>
  <c r="J18"/>
  <c r="E18"/>
  <c r="F88"/>
  <c r="J17"/>
  <c r="J15"/>
  <c r="E15"/>
  <c r="F54"/>
  <c r="J14"/>
  <c r="J12"/>
  <c r="J52"/>
  <c r="E7"/>
  <c r="E48"/>
  <c i="1" r="L50"/>
  <c r="AM50"/>
  <c r="AM49"/>
  <c r="L49"/>
  <c r="AM47"/>
  <c r="L47"/>
  <c r="L45"/>
  <c r="L44"/>
  <c i="2" r="BK262"/>
  <c r="J148"/>
  <c r="J306"/>
  <c r="BK211"/>
  <c r="J289"/>
  <c r="BK178"/>
  <c r="BK289"/>
  <c r="J165"/>
  <c r="BK268"/>
  <c r="BK183"/>
  <c r="BK306"/>
  <c r="BK107"/>
  <c r="J197"/>
  <c r="BK332"/>
  <c r="BK249"/>
  <c r="BK127"/>
  <c r="J229"/>
  <c r="BK157"/>
  <c r="J300"/>
  <c r="J187"/>
  <c r="J332"/>
  <c r="BK187"/>
  <c r="BK293"/>
  <c r="BK221"/>
  <c r="J271"/>
  <c r="BK208"/>
  <c r="BK323"/>
  <c r="BK165"/>
  <c r="J323"/>
  <c r="J192"/>
  <c r="BK304"/>
  <c r="J224"/>
  <c r="J94"/>
  <c r="J211"/>
  <c r="BK328"/>
  <c r="J291"/>
  <c r="BK124"/>
  <c r="BK279"/>
  <c r="J127"/>
  <c r="BK265"/>
  <c r="BK197"/>
  <c r="J265"/>
  <c r="J202"/>
  <c r="BK319"/>
  <c r="J244"/>
  <c r="J121"/>
  <c r="BK285"/>
  <c r="BK135"/>
  <c r="J262"/>
  <c r="BK153"/>
  <c r="BK244"/>
  <c r="J178"/>
  <c r="BK314"/>
  <c r="J240"/>
  <c r="J112"/>
  <c r="J276"/>
  <c r="J107"/>
  <c r="J257"/>
  <c r="J130"/>
  <c r="J249"/>
  <c r="J153"/>
  <c r="J319"/>
  <c r="BK216"/>
  <c r="J328"/>
  <c r="J183"/>
  <c r="BK295"/>
  <c r="J208"/>
  <c r="J279"/>
  <c r="J216"/>
  <c r="BK102"/>
  <c r="BK229"/>
  <c r="J102"/>
  <c r="BK271"/>
  <c r="BK276"/>
  <c r="BK192"/>
  <c r="J221"/>
  <c r="BK121"/>
  <c r="J293"/>
  <c r="J135"/>
  <c r="BK94"/>
  <c r="J140"/>
  <c r="J268"/>
  <c r="BK202"/>
  <c r="BK300"/>
  <c r="BK224"/>
  <c r="J124"/>
  <c r="J295"/>
  <c r="J170"/>
  <c r="BK291"/>
  <c r="BK148"/>
  <c r="J285"/>
  <c r="J157"/>
  <c r="BK257"/>
  <c r="BK130"/>
  <c r="J314"/>
  <c r="BK140"/>
  <c r="J304"/>
  <c r="BK170"/>
  <c i="1" r="AS54"/>
  <c i="2" r="BK240"/>
  <c r="BK112"/>
  <c l="1" r="T93"/>
  <c r="P120"/>
  <c r="P139"/>
  <c r="P156"/>
  <c r="BK186"/>
  <c r="J186"/>
  <c r="J66"/>
  <c r="T186"/>
  <c r="P303"/>
  <c r="P93"/>
  <c r="P92"/>
  <c r="BK120"/>
  <c r="J120"/>
  <c r="J62"/>
  <c r="BK139"/>
  <c r="T139"/>
  <c r="R156"/>
  <c r="P186"/>
  <c r="R186"/>
  <c r="BK303"/>
  <c r="J303"/>
  <c r="J67"/>
  <c r="R303"/>
  <c r="T303"/>
  <c r="R93"/>
  <c r="T120"/>
  <c r="R139"/>
  <c r="R138"/>
  <c r="BK93"/>
  <c r="J93"/>
  <c r="J61"/>
  <c r="R120"/>
  <c r="BK156"/>
  <c r="J156"/>
  <c r="J65"/>
  <c r="T156"/>
  <c r="BK327"/>
  <c r="BK331"/>
  <c r="J331"/>
  <c r="J71"/>
  <c r="BK322"/>
  <c r="J322"/>
  <c r="J68"/>
  <c r="F55"/>
  <c r="F87"/>
  <c r="BE102"/>
  <c r="BE130"/>
  <c r="BE140"/>
  <c r="BE170"/>
  <c r="BE183"/>
  <c r="BE208"/>
  <c r="BE216"/>
  <c r="BE249"/>
  <c r="BE262"/>
  <c r="BE268"/>
  <c r="BE285"/>
  <c r="BE291"/>
  <c r="J54"/>
  <c r="E81"/>
  <c r="J85"/>
  <c r="J88"/>
  <c r="BE94"/>
  <c r="BE112"/>
  <c r="BE121"/>
  <c r="BE157"/>
  <c r="BE197"/>
  <c r="BE279"/>
  <c r="BE289"/>
  <c r="BE300"/>
  <c r="BE323"/>
  <c r="BE328"/>
  <c r="BE332"/>
  <c r="BE127"/>
  <c r="BE148"/>
  <c r="BE153"/>
  <c r="BE178"/>
  <c r="BE211"/>
  <c r="BE224"/>
  <c r="BE244"/>
  <c r="BE293"/>
  <c r="BE295"/>
  <c r="BE304"/>
  <c r="BE306"/>
  <c r="BE314"/>
  <c r="BE319"/>
  <c r="BE107"/>
  <c r="BE124"/>
  <c r="BE135"/>
  <c r="BE165"/>
  <c r="BE187"/>
  <c r="BE192"/>
  <c r="BE202"/>
  <c r="BE221"/>
  <c r="BE229"/>
  <c r="BE240"/>
  <c r="BE257"/>
  <c r="BE265"/>
  <c r="BE271"/>
  <c r="BE276"/>
  <c r="F36"/>
  <c i="1" r="BC55"/>
  <c r="BC54"/>
  <c r="W32"/>
  <c i="2" r="F37"/>
  <c i="1" r="BD55"/>
  <c r="BD54"/>
  <c r="W33"/>
  <c i="2" r="J34"/>
  <c i="1" r="AW55"/>
  <c i="2" r="F34"/>
  <c i="1" r="BA55"/>
  <c r="BA54"/>
  <c r="W30"/>
  <c i="2" r="F35"/>
  <c i="1" r="BB55"/>
  <c r="BB54"/>
  <c r="AX54"/>
  <c i="2" l="1" r="P138"/>
  <c r="P91"/>
  <c i="1" r="AU55"/>
  <c i="2" r="BK138"/>
  <c r="J138"/>
  <c r="J63"/>
  <c r="BK326"/>
  <c r="J326"/>
  <c r="J69"/>
  <c r="R92"/>
  <c r="R91"/>
  <c r="T138"/>
  <c r="T92"/>
  <c r="T91"/>
  <c r="J327"/>
  <c r="J70"/>
  <c r="BK92"/>
  <c r="J92"/>
  <c r="J60"/>
  <c r="J139"/>
  <c r="J64"/>
  <c i="1" r="AY54"/>
  <c r="W31"/>
  <c i="2" r="F33"/>
  <c i="1" r="AZ55"/>
  <c r="AZ54"/>
  <c r="AV54"/>
  <c r="AK29"/>
  <c i="2" r="J33"/>
  <c i="1" r="AV55"/>
  <c r="AT55"/>
  <c r="AW54"/>
  <c r="AK30"/>
  <c r="AU54"/>
  <c i="2" l="1" r="BK91"/>
  <c r="J91"/>
  <c r="J59"/>
  <c i="1" r="W29"/>
  <c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<sst xmlns="http://schemas.openxmlformats.org/spreadsheetml/2006/main">
  <si>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</si>
  <si>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</si>
  <si>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</si>
  <si>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</si>
  <si>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</si>
  <si>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{7bc44925-5420-4d8a-b64d-2ce7a3b0b884}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</si>
  <si>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</si>
  <si>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</si>
  <si>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</si>
  <si>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</si>
  <si>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</si>
  <si>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</si>
  <si>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</si>
  <si>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</si>
  <si>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11420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</si>
  <si>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</si>
  <si>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</si>
  <si>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Rozpočet - úprava 2.8.2021 (Pz)</t>
  </si>
  <si>
    <t>0,1</t>
  </si>
  <si>
    <t>KSO:</t>
  </si>
  <si>
    <t/>
  </si>
  <si>
    <t>CC-CZ:</t>
  </si>
  <si>
    <t>Místo:</t>
  </si>
  <si>
    <t xml:space="preserve"> </t>
  </si>
  <si>
    <t>Datum:</t>
  </si>
  <si>
    <t>29. 10. 2021</t>
  </si>
  <si>
    <t>10</t>
  </si>
  <si>
    <t>100</t>
  </si>
  <si>
    <t>Zadavatel:</t>
  </si>
  <si>
    <t>IČ:</t>
  </si>
  <si>
    <t>DIČ:</t>
  </si>
  <si>
    <t>Uchazeč:</t>
  </si>
  <si>
    <t>Vyplň údaj</t>
  </si>
  <si>
    <t>True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</si>
  <si>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</si>
  <si>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</si>
  <si>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</si>
  <si>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</si>
  <si>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</si>
  <si>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</si>
  <si>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</si>
  <si>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</si>
  <si>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</si>
  <si>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</si>
  <si>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</si>
  <si>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</si>
  <si>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</si>
  <si>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</si>
  <si>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</si>
  <si>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</si>
  <si>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</si>
  <si>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</si>
  <si>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</si>
  <si>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</si>
  <si>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</si>
  <si>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</si>
  <si>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</si>
  <si>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</si>
  <si>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</si>
  <si>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</si>
  <si>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</si>
  <si>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</si>
  <si>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</si>
  <si>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</si>
  <si>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</si>
  <si>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</si>
  <si>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</si>
  <si>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</si>
  <si>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</si>
  <si>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</si>
  <si>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</si>
  <si>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</si>
  <si>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</si>
  <si>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</si>
  <si>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</si>
  <si>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</si>
  <si>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</si>
  <si>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</si>
  <si>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Stavební úpravy</t>
  </si>
  <si>
    <t>STA</t>
  </si>
  <si>
    <t>{61dec5fe-98f2-46ff-83dc-d56aa31f317b}</t>
  </si>
  <si>
    <t>2</t>
  </si>
  <si>
    <t>KRYCÍ LIST SOUPISU PRACÍ</t>
  </si>
  <si>
    <t>Objekt:</t>
  </si>
  <si>
    <t>01 - SO 01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</si>
  <si>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</si>
  <si>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</si>
  <si>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</si>
  <si>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</si>
  <si>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</si>
  <si>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</si>
  <si>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</si>
  <si>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</si>
  <si>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</si>
  <si>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</si>
  <si>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</si>
  <si>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</si>
  <si>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</si>
  <si>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</si>
  <si>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</si>
  <si>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</si>
  <si>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</si>
  <si>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</si>
  <si>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</si>
  <si>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</si>
  <si>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</si>
  <si>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</si>
  <si>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</si>
  <si>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</si>
  <si>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</si>
  <si>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</si>
  <si>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</si>
  <si>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</si>
  <si>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</si>
  <si>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</si>
  <si>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</si>
  <si>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</si>
  <si>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</si>
  <si>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</si>
  <si>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</si>
  <si>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941111121</t>
  </si>
  <si>
    <t>Montáž lešení řadového trubkového lehkého s podlahami zatížení do 200 kg/m2 š přes 0,9 do 1,2 m v do 10 m</t>
  </si>
  <si>
    <t>m2</t>
  </si>
  <si>
    <t>CS ÚRS 2021 02</t>
  </si>
  <si>
    <t>4</t>
  </si>
  <si>
    <t>PP</t>
  </si>
  <si>
    <t>Montáž lešení řadového trubkového lehkého pracovního s podlahami s provozním zatížením tř. 3 do 200 kg/m2 šířky tř. W09 přes 0,9 do 1,2 m, výšky do 10 m</t>
  </si>
  <si>
    <t>Online PSC</t>
  </si>
  <si>
    <t>https://podminky.urs.cz/item/CS_URS_2021_02/941111121</t>
  </si>
  <si>
    <t>VV</t>
  </si>
  <si>
    <t>řez B-B</t>
  </si>
  <si>
    <t>(7,75+12,60+7,75+1,20*2*2)*4,80</t>
  </si>
  <si>
    <t>řez A-A</t>
  </si>
  <si>
    <t>(10,45+21,85+3,80+4,10+12,90+19,60+20,80+1,50*7*2)*6,50</t>
  </si>
  <si>
    <t>Součet</t>
  </si>
  <si>
    <t>941111221</t>
  </si>
  <si>
    <t>Příplatek k lešení řadovému trubkovému lehkému s podlahami š 1,2 m v 10 m za první a ZKD den použití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</si>
  <si>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</si>
  <si>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https://podminky.urs.cz/item/CS_URS_2021_02/941111221</t>
  </si>
  <si>
    <t>902,17*40</t>
  </si>
  <si>
    <t>3</t>
  </si>
  <si>
    <t>941111821</t>
  </si>
  <si>
    <t>Demontáž lešení řadového trubkového lehkého s podlahami zatížení do 200 kg/m2 š přes 0,9 do 1,2 m v do 10 m</t>
  </si>
  <si>
    <t>6</t>
  </si>
  <si>
    <t>Demontáž lešení řadového trubkového lehkého pracovního s podlahami s provozním zatížením tř. 3 do 200 kg/m2 šířky tř. W09 přes 0,9 do 1,2 m, výšky do 10 m</t>
  </si>
  <si>
    <t>https://podminky.urs.cz/item/CS_URS_2021_02/941111821</t>
  </si>
  <si>
    <t>902,17</t>
  </si>
  <si>
    <t>952901111</t>
  </si>
  <si>
    <t>Vyčištění budov bytové a občanské výstavby při výšce podlaží do 4 m</t>
  </si>
  <si>
    <t>8</t>
  </si>
  <si>
    <t>Vyčištění budov nebo objektů před předáním do užívání budov bytové nebo občanské výstavby, světlé výšky podlaží do 4 m</t>
  </si>
  <si>
    <t>https://podminky.urs.cz/item/CS_URS_2021_02/952901111</t>
  </si>
  <si>
    <t>"střecha A"361,00</t>
  </si>
  <si>
    <t>"střecha B" 218,00</t>
  </si>
  <si>
    <t>"střecha C"90,00</t>
  </si>
  <si>
    <t>"střecha D"17,00</t>
  </si>
  <si>
    <t>997</t>
  </si>
  <si>
    <t>Přesun sutě</t>
  </si>
  <si>
    <t>5</t>
  </si>
  <si>
    <t>997002611</t>
  </si>
  <si>
    <t>Nakládání suti a vybouraných hmot</t>
  </si>
  <si>
    <t>t</t>
  </si>
  <si>
    <t>Nakládání suti a vybouraných hmot na dopravní prostředek pro vodorovné přemístění</t>
  </si>
  <si>
    <t>https://podminky.urs.cz/item/CS_URS_2021_02/997002611</t>
  </si>
  <si>
    <t>997013212</t>
  </si>
  <si>
    <t>Vnitrostaveništní doprava suti a vybouraných hmot pro budovy v přes 6 do 9 m ručně</t>
  </si>
  <si>
    <t>12</t>
  </si>
  <si>
    <t>Vnitrostaveništní doprava suti a vybouraných hmot vodorovně do 50 m svisle ručně pro budovy a haly výšky přes 6 do 9 m</t>
  </si>
  <si>
    <t>https://podminky.urs.cz/item/CS_URS_2021_02/997013212</t>
  </si>
  <si>
    <t>7</t>
  </si>
  <si>
    <t>997013501</t>
  </si>
  <si>
    <t>Odvoz suti a vybouraných hmot na skládku nebo meziskládku do 1 km se složením</t>
  </si>
  <si>
    <t>14</t>
  </si>
  <si>
    <t>Odvoz suti a vybouraných hmot na skládku nebo meziskládku se složením, na vzdálenost do 1 km</t>
  </si>
  <si>
    <t>https://podminky.urs.cz/item/CS_URS_2021_02/997013501</t>
  </si>
  <si>
    <t>997013509</t>
  </si>
  <si>
    <t>Příplatek k odvozu suti a vybouraných hmot na skládku ZKD 1 km přes 1 km</t>
  </si>
  <si>
    <t>16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</si>
  <si>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</si>
  <si>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</si>
  <si>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22,19*5</t>
  </si>
  <si>
    <t>997013631</t>
  </si>
  <si>
    <t>Poplatek za uložení na skládce (skládkovné) stavebního odpadu směsného kód odpadu 17 09 04</t>
  </si>
  <si>
    <t>18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</si>
  <si>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</si>
  <si>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</si>
  <si>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PSV</t>
  </si>
  <si>
    <t>Práce a dodávky PSV</t>
  </si>
  <si>
    <t>711</t>
  </si>
  <si>
    <t>Izolace proti vodě, vlhkosti a plynům</t>
  </si>
  <si>
    <t>711141559</t>
  </si>
  <si>
    <t>Provedení izolace proti zemní vlhkosti pásy přitavením vodorovné NAIP</t>
  </si>
  <si>
    <t>20</t>
  </si>
  <si>
    <t>Provedení izolace proti zemní vlhkosti pásy přitavením NAIP na ploše vodorovné V</t>
  </si>
  <si>
    <t>https://podminky.urs.cz/item/CS_URS_2021_02/711141559</t>
  </si>
  <si>
    <t>11</t>
  </si>
  <si>
    <t>M</t>
  </si>
  <si>
    <t>62852010</t>
  </si>
  <si>
    <t xml:space="preserve">pás asfaltový samolepicí modifikovaný SBS tl 2,5mm s vložkou ze skleněné rohože se  spalitelnou fólií nebo jemnozrnným minerálním posypem nebo textilií na horním povrchu</t>
  </si>
  <si>
    <t>32</t>
  </si>
  <si>
    <t>22</t>
  </si>
  <si>
    <t>https://podminky.urs.cz/item/CS_URS_2021_02/62852010</t>
  </si>
  <si>
    <t>686*1,15 "Přepočtené koeficientem množství</t>
  </si>
  <si>
    <t>998711202</t>
  </si>
  <si>
    <t>Přesun hmot procentní pro izolace proti vodě, vlhkosti a plynům v objektech v přes 6 do 12 m</t>
  </si>
  <si>
    <t>%</t>
  </si>
  <si>
    <t>24</t>
  </si>
  <si>
    <t>Přesun hmot pro izolace proti vodě, vlhkosti a plynům stanovený procentní sazbou (%) z ceny vodorovná dopravní vzdálenost do 50 m v objektech výšky přes 6 do 12 m</t>
  </si>
  <si>
    <t>https://podminky.urs.cz/item/CS_URS_2021_02/998711202</t>
  </si>
  <si>
    <t>762</t>
  </si>
  <si>
    <t>Konstrukce tesařské</t>
  </si>
  <si>
    <t>13</t>
  </si>
  <si>
    <t>762341210</t>
  </si>
  <si>
    <t>Montáž bednění střech rovných a šikmých sklonu do 60° z hrubých prken na sraz tl do 32 mm</t>
  </si>
  <si>
    <t>30</t>
  </si>
  <si>
    <t>Bednění a laťování montáž bednění střech rovných a šikmých sklonu do 60° s vyřezáním otvorů z prken hrubých na sraz tl. do 32 mm</t>
  </si>
  <si>
    <t>https://podminky.urs.cz/item/CS_URS_2021_02/762341210</t>
  </si>
  <si>
    <t>60515111</t>
  </si>
  <si>
    <t>řezivo jehličnaté boční prkno 20-30mm</t>
  </si>
  <si>
    <t>m3</t>
  </si>
  <si>
    <t>https://podminky.urs.cz/item/CS_URS_2021_02/60515111</t>
  </si>
  <si>
    <t>686,00*0,024*1,10</t>
  </si>
  <si>
    <t>762341811</t>
  </si>
  <si>
    <t>Demontáž bednění střech z prken</t>
  </si>
  <si>
    <t>34</t>
  </si>
  <si>
    <t>Demontáž bednění a laťování bednění střech rovných, obloukových, sklonu do 60° se všemi nadstřešními konstrukcemi z prken hrubých, hoblovaných tl. do 32 mm</t>
  </si>
  <si>
    <t>https://podminky.urs.cz/item/CS_URS_2021_02/762341811</t>
  </si>
  <si>
    <t>762395000</t>
  </si>
  <si>
    <t>Spojovací prostředky krovů, bednění, laťování, nadstřešních konstrukcí</t>
  </si>
  <si>
    <t>36</t>
  </si>
  <si>
    <t>Spojovací prostředky krovů, bednění a laťování, nadstřešních konstrukcí svory, prkna, hřebíky, pásová ocel, vruty</t>
  </si>
  <si>
    <t>https://podminky.urs.cz/item/CS_URS_2021_02/762395000</t>
  </si>
  <si>
    <t>18,11</t>
  </si>
  <si>
    <t>17</t>
  </si>
  <si>
    <t>998762202</t>
  </si>
  <si>
    <t>Přesun hmot procentní pro kce tesařské v objektech v přes 6 do 12 m</t>
  </si>
  <si>
    <t>-880862595</t>
  </si>
  <si>
    <t>Přesun hmot pro konstrukce tesařské stanovený procentní sazbou (%) z ceny vodorovná dopravní vzdálenost do 50 m v objektech výšky přes 6 do 12 m</t>
  </si>
  <si>
    <t>https://podminky.urs.cz/item/CS_URS_2021_02/998762202</t>
  </si>
  <si>
    <t>764</t>
  </si>
  <si>
    <t>Konstrukce klempířské</t>
  </si>
  <si>
    <t>764002801</t>
  </si>
  <si>
    <t>Demontáž závětrné lišty do suti</t>
  </si>
  <si>
    <t>m</t>
  </si>
  <si>
    <t>52</t>
  </si>
  <si>
    <t>Demontáž klempířských konstrukcí závětrné lišty do suti</t>
  </si>
  <si>
    <t>https://podminky.urs.cz/item/CS_URS_2021_02/764002801</t>
  </si>
  <si>
    <t>6,70*4+4,50+5,60*4+2,50</t>
  </si>
  <si>
    <t>19</t>
  </si>
  <si>
    <t>764002812</t>
  </si>
  <si>
    <t>Demontáž okapového plechu do suti v krytině skládané</t>
  </si>
  <si>
    <t>54</t>
  </si>
  <si>
    <t>Demontáž klempířských konstrukcí okapového plechu do suti, v krytině skládané</t>
  </si>
  <si>
    <t>https://podminky.urs.cz/item/CS_URS_2021_02/764002812</t>
  </si>
  <si>
    <t>10,45+7,75+28,70+10,75+8,00+22,00+27,80*2</t>
  </si>
  <si>
    <t>764002871</t>
  </si>
  <si>
    <t>Demontáž lemování zdí do suti</t>
  </si>
  <si>
    <t>56</t>
  </si>
  <si>
    <t>Demontáž klempířských konstrukcí lemování zdí do suti</t>
  </si>
  <si>
    <t>https://podminky.urs.cz/item/CS_URS_2021_02/764002871</t>
  </si>
  <si>
    <t>7,75+6,70*2+4,50+5,60</t>
  </si>
  <si>
    <t>764002881</t>
  </si>
  <si>
    <t>Demontáž lemování střešních prostupů do suti</t>
  </si>
  <si>
    <t>58</t>
  </si>
  <si>
    <t>Demontáž klempířských konstrukcí lemování střešních prostupů do suti</t>
  </si>
  <si>
    <t>https://podminky.urs.cz/item/CS_URS_2021_02/764002881</t>
  </si>
  <si>
    <t>prostupy střechou</t>
  </si>
  <si>
    <t>(0,45+0,80)*2*0,33+0,45*4*0,33*3+(1,00+0,45)*2*0,33+(0,80+0,45)*2*0,33</t>
  </si>
  <si>
    <t>764003801</t>
  </si>
  <si>
    <t>Demontáž lemování trub, konzol, držáků, ventilačních nástavců a jiných kusových prvků do suti</t>
  </si>
  <si>
    <t>kus</t>
  </si>
  <si>
    <t>60</t>
  </si>
  <si>
    <t>Demontáž klempířských konstrukcí lemování trub, konzol, držáků, ventilačních nástavců a ostatních kusových prvků do suti</t>
  </si>
  <si>
    <t>https://podminky.urs.cz/item/CS_URS_2021_02/764003801</t>
  </si>
  <si>
    <t>23</t>
  </si>
  <si>
    <t>764004801</t>
  </si>
  <si>
    <t>Demontáž podokapního žlabu do suti</t>
  </si>
  <si>
    <t>62</t>
  </si>
  <si>
    <t>Demontáž klempířských konstrukcí žlabu podokapního do suti</t>
  </si>
  <si>
    <t>https://podminky.urs.cz/item/CS_URS_2021_02/764004801</t>
  </si>
  <si>
    <t>764004861</t>
  </si>
  <si>
    <t>Demontáž svodu do suti</t>
  </si>
  <si>
    <t>64</t>
  </si>
  <si>
    <t>Demontáž klempířských konstrukcí svodu do suti</t>
  </si>
  <si>
    <t>https://podminky.urs.cz/item/CS_URS_2021_02/764004861</t>
  </si>
  <si>
    <t>5,80+5,80+6,80*4+2,80*2+5,80*3</t>
  </si>
  <si>
    <t>25</t>
  </si>
  <si>
    <t>76400R</t>
  </si>
  <si>
    <t>dodávka a montáž sněhových zábran mřížových včetně držáků</t>
  </si>
  <si>
    <t>-2133237093</t>
  </si>
  <si>
    <t>20,0</t>
  </si>
  <si>
    <t>26</t>
  </si>
  <si>
    <t>764011620</t>
  </si>
  <si>
    <t>Dilatační připojovací lišta z Pz s povrchovou úpravou včetně tmelení rš 80 mm</t>
  </si>
  <si>
    <t>-1714324000</t>
  </si>
  <si>
    <t>Dilatační lišta z pozinkovaného plechu s povrchovou úpravou připojovací, včetně tmelení rš 80 mm</t>
  </si>
  <si>
    <t>https://podminky.urs.cz/item/CS_URS_2021_02/764011620</t>
  </si>
  <si>
    <t>(0,45+0,80)*2+0,45*4*3+(1,00+0,45)*23+(0,80+0,45)*2</t>
  </si>
  <si>
    <t>27</t>
  </si>
  <si>
    <t>764111641.R</t>
  </si>
  <si>
    <t>Krytina střechy rovné klik klak z Pz plechu s povrchovou úpravou tl. 0,5 mm</t>
  </si>
  <si>
    <t>690398365</t>
  </si>
  <si>
    <t>střecha A</t>
  </si>
  <si>
    <t>27,80*6,70*2</t>
  </si>
  <si>
    <t>střecha B</t>
  </si>
  <si>
    <t>8,00*5,60*2+7,75*5,60*2+13,00*5,00</t>
  </si>
  <si>
    <t>střecha C</t>
  </si>
  <si>
    <t>22,00*4,50</t>
  </si>
  <si>
    <t>"střecha D</t>
  </si>
  <si>
    <t>7,75*3,40</t>
  </si>
  <si>
    <t>28</t>
  </si>
  <si>
    <t>764212662</t>
  </si>
  <si>
    <t>Oplechování rovné okapové hrany z Pz s povrchovou úpravou rš 200 mm</t>
  </si>
  <si>
    <t>442518765</t>
  </si>
  <si>
    <t>Oplechování střešních prvků z pozinkovaného plechu s povrchovou úpravou okapu střechy rovné okapovým plechem rš 200 mm</t>
  </si>
  <si>
    <t>https://podminky.urs.cz/item/CS_URS_2021_02/764212662</t>
  </si>
  <si>
    <t>29</t>
  </si>
  <si>
    <t>764314612</t>
  </si>
  <si>
    <t>Lemování prostupů střech s krytinou skládanou nebo plechovou bez lišty z Pz s povrchovou úpravou</t>
  </si>
  <si>
    <t>-223712012</t>
  </si>
  <si>
    <t>Lemování prostupů z pozinkovaného plechu s povrchovou úpravou bez lišty, střech s krytinou skládanou nebo z plechu</t>
  </si>
  <si>
    <t>https://podminky.urs.cz/item/CS_URS_2021_02/764314612</t>
  </si>
  <si>
    <t>(0,45+0,80)*2*1,20+0,45*4*1,20*3+(1,00+0,45)*2*1,20+(0,80+0,45)*2*1,20</t>
  </si>
  <si>
    <t>764511601</t>
  </si>
  <si>
    <t>Žlab podokapní půlkruhový z Pz s povrchovou úpravou rš 250 mm</t>
  </si>
  <si>
    <t>2061709756</t>
  </si>
  <si>
    <t>Žlab podokapní z pozinkovaného plechu s povrchovou úpravou včetně háků a čel půlkruhový do rš 280 mm</t>
  </si>
  <si>
    <t>https://podminky.urs.cz/item/CS_URS_2021_02/764511601</t>
  </si>
  <si>
    <t>žlab Ž 3</t>
  </si>
  <si>
    <t>7,75+10,45+8,00+10,45</t>
  </si>
  <si>
    <t>žlab Ž1, Ž 2</t>
  </si>
  <si>
    <t>27,80*2+28,70</t>
  </si>
  <si>
    <t>31</t>
  </si>
  <si>
    <t>764511602</t>
  </si>
  <si>
    <t>Žlab podokapní půlkruhový z Pz s povrchovou úpravou rš 330 mm</t>
  </si>
  <si>
    <t>733118720</t>
  </si>
  <si>
    <t>Žlab podokapní z pozinkovaného plechu s povrchovou úpravou včetně háků a čel půlkruhový rš 330 mm</t>
  </si>
  <si>
    <t>https://podminky.urs.cz/item/CS_URS_2021_02/764511602</t>
  </si>
  <si>
    <t>žlab Ž 4</t>
  </si>
  <si>
    <t>22,0</t>
  </si>
  <si>
    <t>764511641</t>
  </si>
  <si>
    <t>Kotlík oválný (trychtýřový) pro podokapní žlaby z Pz s povrchovou úpravou do 250/90 mm</t>
  </si>
  <si>
    <t>-1613436737</t>
  </si>
  <si>
    <t>Žlab podokapní z pozinkovaného plechu s povrchovou úpravou včetně háků a čel kotlík oválný (trychtýřový), rš žlabu/průměr svodu do 250/90 mm</t>
  </si>
  <si>
    <t>https://podminky.urs.cz/item/CS_URS_2021_02/764511641</t>
  </si>
  <si>
    <t>33</t>
  </si>
  <si>
    <t>764511642</t>
  </si>
  <si>
    <t>Kotlík oválný (trychtýřový) pro podokapní žlaby z Pz s povrchovou úpravou 330/100 mm</t>
  </si>
  <si>
    <t>-428892485</t>
  </si>
  <si>
    <t>Žlab podokapní z pozinkovaného plechu s povrchovou úpravou včetně háků a čel kotlík oválný (trychtýřový), rš žlabu/průměr svodu 330/100 mm</t>
  </si>
  <si>
    <t>https://podminky.urs.cz/item/CS_URS_2021_02/764511642</t>
  </si>
  <si>
    <t>764511644</t>
  </si>
  <si>
    <t>Kotlík oválný (trychtýřový) pro podokapní žlaby z Pz s povrchovou úpravou 400/100 mm</t>
  </si>
  <si>
    <t>-1396190510</t>
  </si>
  <si>
    <t>Žlab podokapní z pozinkovaného plechu s povrchovou úpravou včetně háků a čel kotlík oválný (trychtýřový), rš žlabu/průměr svodu 400/100 mm</t>
  </si>
  <si>
    <t>https://podminky.urs.cz/item/CS_URS_2021_02/764511644</t>
  </si>
  <si>
    <t>35</t>
  </si>
  <si>
    <t>764518621</t>
  </si>
  <si>
    <t>Svody kruhové včetně objímek, kolen, odskoků z Pz s povrchovou úpravou průměru do 90 mm</t>
  </si>
  <si>
    <t>-50177062</t>
  </si>
  <si>
    <t>Svod z pozinkovaného plechu s upraveným povrchem včetně objímek, kolen a odskoků kruhový, průměru do 90 mm</t>
  </si>
  <si>
    <t>https://podminky.urs.cz/item/CS_URS_2021_02/764518621</t>
  </si>
  <si>
    <t>svod S3</t>
  </si>
  <si>
    <t>5,80*3</t>
  </si>
  <si>
    <t>764518622</t>
  </si>
  <si>
    <t>Svody kruhové včetně objímek, kolen, odskoků z Pz s povrchovou úpravou průměru 100 mm</t>
  </si>
  <si>
    <t>687471361</t>
  </si>
  <si>
    <t>Svod z pozinkovaného plechu s upraveným povrchem včetně objímek, kolen a odskoků kruhový, průměru 100 mm</t>
  </si>
  <si>
    <t>https://podminky.urs.cz/item/CS_URS_2021_02/764518622</t>
  </si>
  <si>
    <t>37</t>
  </si>
  <si>
    <t>764518623</t>
  </si>
  <si>
    <t>Svody kruhové včetně objímek, kolen, odskoků z Pz s povrchovou úpravou průměru 120 mm</t>
  </si>
  <si>
    <t>1538020196</t>
  </si>
  <si>
    <t>Svod z pozinkovaného plechu s upraveným povrchem včetně objímek, kolen a odskoků kruhový, průměru 120 mm</t>
  </si>
  <si>
    <t>https://podminky.urs.cz/item/CS_URS_2021_02/764518623</t>
  </si>
  <si>
    <t>svod S1,S2</t>
  </si>
  <si>
    <t>6,80*4</t>
  </si>
  <si>
    <t>38</t>
  </si>
  <si>
    <t>76413500R</t>
  </si>
  <si>
    <t xml:space="preserve">Montáž střešních prostupů  krytiny plochy do 0,2m2</t>
  </si>
  <si>
    <t>90</t>
  </si>
  <si>
    <t>Montáž střešních prostupů krytiny plochy do 0,2m2</t>
  </si>
  <si>
    <t>39</t>
  </si>
  <si>
    <t>5916114.R8</t>
  </si>
  <si>
    <t>hlavice větrací</t>
  </si>
  <si>
    <t>92</t>
  </si>
  <si>
    <t>40</t>
  </si>
  <si>
    <t>76413502R</t>
  </si>
  <si>
    <t xml:space="preserve">Montáž střešní  plošiny</t>
  </si>
  <si>
    <t>94</t>
  </si>
  <si>
    <t>Montáž střešní plošiny</t>
  </si>
  <si>
    <t>41</t>
  </si>
  <si>
    <t>5924402R</t>
  </si>
  <si>
    <t>plošina střešní</t>
  </si>
  <si>
    <t>96</t>
  </si>
  <si>
    <t>42</t>
  </si>
  <si>
    <t>76192001</t>
  </si>
  <si>
    <t>Nouzové (provizorní) zakrytí střechy plachtou</t>
  </si>
  <si>
    <t>98</t>
  </si>
  <si>
    <t>Nouzové zakrytí střechy plachtou</t>
  </si>
  <si>
    <t>https://podminky.urs.cz/item/CS_URS_2021_02/76192001</t>
  </si>
  <si>
    <t>739,27</t>
  </si>
  <si>
    <t>43</t>
  </si>
  <si>
    <t>998764202</t>
  </si>
  <si>
    <t>Přesun hmot procentní pro konstrukce klempířské v objektech v přes 6 do 12 m</t>
  </si>
  <si>
    <t>-97559795</t>
  </si>
  <si>
    <t>Přesun hmot pro konstrukce klempířské stanovený procentní sazbou (%) z ceny vodorovná dopravní vzdálenost do 50 m v objektech výšky přes 6 do 12 m</t>
  </si>
  <si>
    <t>https://podminky.urs.cz/item/CS_URS_2021_02/998764202</t>
  </si>
  <si>
    <t>765</t>
  </si>
  <si>
    <t>Krytina skládaná</t>
  </si>
  <si>
    <t>44</t>
  </si>
  <si>
    <t>765100R</t>
  </si>
  <si>
    <t>likvidace azbestocementového odpadu včetně vodorovné přapravy</t>
  </si>
  <si>
    <t>Kč</t>
  </si>
  <si>
    <t>102</t>
  </si>
  <si>
    <t>45</t>
  </si>
  <si>
    <t>765131851</t>
  </si>
  <si>
    <t>Demontáž vlnité vláknocementové krytiny sklonu do 30° do suti</t>
  </si>
  <si>
    <t>104</t>
  </si>
  <si>
    <t>Demontáž vláknocementové krytiny vlnité sklonu do 30° do suti</t>
  </si>
  <si>
    <t>https://podminky.urs.cz/item/CS_URS_2021_02/765131851</t>
  </si>
  <si>
    <t>46</t>
  </si>
  <si>
    <t>765131871</t>
  </si>
  <si>
    <t>Demontáž hřebene nebo nároží vlnité vláknocementové krytiny sklonu do 30° do suti</t>
  </si>
  <si>
    <t>106</t>
  </si>
  <si>
    <t>Demontáž vláknocementové krytiny vlnité sklonu do 30° hřebene nebo nároží do suti</t>
  </si>
  <si>
    <t>https://podminky.urs.cz/item/CS_URS_2021_02/765131871</t>
  </si>
  <si>
    <t>27,80+7,00+6,80</t>
  </si>
  <si>
    <t>47</t>
  </si>
  <si>
    <t>998765202</t>
  </si>
  <si>
    <t>Přesun hmot procentní pro krytiny skládané v objektech v přes 6 do 12 m</t>
  </si>
  <si>
    <t>108</t>
  </si>
  <si>
    <t>Přesun hmot pro krytiny skládané stanovený procentní sazbou (%) z ceny vodorovná dopravní vzdálenost do 50 m v objektech výšky přes 6 do 12 m</t>
  </si>
  <si>
    <t>https://podminky.urs.cz/item/CS_URS_2021_02/998765202</t>
  </si>
  <si>
    <t>783</t>
  </si>
  <si>
    <t>Dokončovací práce - nátěry</t>
  </si>
  <si>
    <t>48</t>
  </si>
  <si>
    <t>783213121</t>
  </si>
  <si>
    <t>Napouštěcí dvojnásobný syntetický biocidní nátěr tesařských konstrukcí zabudovaných do konstrukce</t>
  </si>
  <si>
    <t>120</t>
  </si>
  <si>
    <t>Preventivní napouštěcí nátěr tesařských prvků proti dřevokazným houbám, hmyzu a plísním zabudovaných do konstrukce dvojnásobný syntetický</t>
  </si>
  <si>
    <t>https://podminky.urs.cz/item/CS_URS_2021_02/783213121</t>
  </si>
  <si>
    <t>VRN</t>
  </si>
  <si>
    <t>Vedlejší rozpočtové náklady</t>
  </si>
  <si>
    <t>VRN3</t>
  </si>
  <si>
    <t>Zařízení staveniště</t>
  </si>
  <si>
    <t>49</t>
  </si>
  <si>
    <t>030001000</t>
  </si>
  <si>
    <t>1024</t>
  </si>
  <si>
    <t>1268234429</t>
  </si>
  <si>
    <t>https://podminky.urs.cz/item/CS_URS_2021_02/030001000</t>
  </si>
  <si>
    <t>VRN7</t>
  </si>
  <si>
    <t>Provozní vlivy</t>
  </si>
  <si>
    <t>50</t>
  </si>
  <si>
    <t>070001000</t>
  </si>
  <si>
    <t>1323336426</t>
  </si>
  <si>
    <t>https://podminky.urs.cz/item/CS_URS_2021_02/070001000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</si>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</sst>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4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41111121" TargetMode="External" /><Relationship Id="rId2" Type="http://schemas.openxmlformats.org/officeDocument/2006/relationships/hyperlink" Target="https://podminky.urs.cz/item/CS_URS_2021_02/941111221" TargetMode="External" /><Relationship Id="rId3" Type="http://schemas.openxmlformats.org/officeDocument/2006/relationships/hyperlink" Target="https://podminky.urs.cz/item/CS_URS_2021_02/941111821" TargetMode="External" /><Relationship Id="rId4" Type="http://schemas.openxmlformats.org/officeDocument/2006/relationships/hyperlink" Target="https://podminky.urs.cz/item/CS_URS_2021_02/952901111" TargetMode="External" /><Relationship Id="rId5" Type="http://schemas.openxmlformats.org/officeDocument/2006/relationships/hyperlink" Target="https://podminky.urs.cz/item/CS_URS_2021_02/997002611" TargetMode="External" /><Relationship Id="rId6" Type="http://schemas.openxmlformats.org/officeDocument/2006/relationships/hyperlink" Target="https://podminky.urs.cz/item/CS_URS_2021_02/997013212" TargetMode="External" /><Relationship Id="rId7" Type="http://schemas.openxmlformats.org/officeDocument/2006/relationships/hyperlink" Target="https://podminky.urs.cz/item/CS_URS_2021_02/997013501" TargetMode="External" /><Relationship Id="rId8" Type="http://schemas.openxmlformats.org/officeDocument/2006/relationships/hyperlink" Target="https://podminky.urs.cz/item/CS_URS_2021_02/997013509" TargetMode="External" /><Relationship Id="rId9" Type="http://schemas.openxmlformats.org/officeDocument/2006/relationships/hyperlink" Target="https://podminky.urs.cz/item/CS_URS_2021_02/997013631" TargetMode="External" /><Relationship Id="rId10" Type="http://schemas.openxmlformats.org/officeDocument/2006/relationships/hyperlink" Target="https://podminky.urs.cz/item/CS_URS_2021_02/711141559" TargetMode="External" /><Relationship Id="rId11" Type="http://schemas.openxmlformats.org/officeDocument/2006/relationships/hyperlink" Target="https://podminky.urs.cz/item/CS_URS_2021_02/62852010" TargetMode="External" /><Relationship Id="rId12" Type="http://schemas.openxmlformats.org/officeDocument/2006/relationships/hyperlink" Target="https://podminky.urs.cz/item/CS_URS_2021_02/998711202" TargetMode="External" /><Relationship Id="rId13" Type="http://schemas.openxmlformats.org/officeDocument/2006/relationships/hyperlink" Target="https://podminky.urs.cz/item/CS_URS_2021_02/762341210" TargetMode="External" /><Relationship Id="rId14" Type="http://schemas.openxmlformats.org/officeDocument/2006/relationships/hyperlink" Target="https://podminky.urs.cz/item/CS_URS_2021_02/60515111" TargetMode="External" /><Relationship Id="rId15" Type="http://schemas.openxmlformats.org/officeDocument/2006/relationships/hyperlink" Target="https://podminky.urs.cz/item/CS_URS_2021_02/762341811" TargetMode="External" /><Relationship Id="rId16" Type="http://schemas.openxmlformats.org/officeDocument/2006/relationships/hyperlink" Target="https://podminky.urs.cz/item/CS_URS_2021_02/762395000" TargetMode="External" /><Relationship Id="rId17" Type="http://schemas.openxmlformats.org/officeDocument/2006/relationships/hyperlink" Target="https://podminky.urs.cz/item/CS_URS_2021_02/998762202" TargetMode="External" /><Relationship Id="rId18" Type="http://schemas.openxmlformats.org/officeDocument/2006/relationships/hyperlink" Target="https://podminky.urs.cz/item/CS_URS_2021_02/764002801" TargetMode="External" /><Relationship Id="rId19" Type="http://schemas.openxmlformats.org/officeDocument/2006/relationships/hyperlink" Target="https://podminky.urs.cz/item/CS_URS_2021_02/764002812" TargetMode="External" /><Relationship Id="rId20" Type="http://schemas.openxmlformats.org/officeDocument/2006/relationships/hyperlink" Target="https://podminky.urs.cz/item/CS_URS_2021_02/764002871" TargetMode="External" /><Relationship Id="rId21" Type="http://schemas.openxmlformats.org/officeDocument/2006/relationships/hyperlink" Target="https://podminky.urs.cz/item/CS_URS_2021_02/764002881" TargetMode="External" /><Relationship Id="rId22" Type="http://schemas.openxmlformats.org/officeDocument/2006/relationships/hyperlink" Target="https://podminky.urs.cz/item/CS_URS_2021_02/764003801" TargetMode="External" /><Relationship Id="rId23" Type="http://schemas.openxmlformats.org/officeDocument/2006/relationships/hyperlink" Target="https://podminky.urs.cz/item/CS_URS_2021_02/764004801" TargetMode="External" /><Relationship Id="rId24" Type="http://schemas.openxmlformats.org/officeDocument/2006/relationships/hyperlink" Target="https://podminky.urs.cz/item/CS_URS_2021_02/764004861" TargetMode="External" /><Relationship Id="rId25" Type="http://schemas.openxmlformats.org/officeDocument/2006/relationships/hyperlink" Target="https://podminky.urs.cz/item/CS_URS_2021_02/764011620" TargetMode="External" /><Relationship Id="rId26" Type="http://schemas.openxmlformats.org/officeDocument/2006/relationships/hyperlink" Target="https://podminky.urs.cz/item/CS_URS_2021_02/764212662" TargetMode="External" /><Relationship Id="rId27" Type="http://schemas.openxmlformats.org/officeDocument/2006/relationships/hyperlink" Target="https://podminky.urs.cz/item/CS_URS_2021_02/764314612" TargetMode="External" /><Relationship Id="rId28" Type="http://schemas.openxmlformats.org/officeDocument/2006/relationships/hyperlink" Target="https://podminky.urs.cz/item/CS_URS_2021_02/764511601" TargetMode="External" /><Relationship Id="rId29" Type="http://schemas.openxmlformats.org/officeDocument/2006/relationships/hyperlink" Target="https://podminky.urs.cz/item/CS_URS_2021_02/764511602" TargetMode="External" /><Relationship Id="rId30" Type="http://schemas.openxmlformats.org/officeDocument/2006/relationships/hyperlink" Target="https://podminky.urs.cz/item/CS_URS_2021_02/764511641" TargetMode="External" /><Relationship Id="rId31" Type="http://schemas.openxmlformats.org/officeDocument/2006/relationships/hyperlink" Target="https://podminky.urs.cz/item/CS_URS_2021_02/764511642" TargetMode="External" /><Relationship Id="rId32" Type="http://schemas.openxmlformats.org/officeDocument/2006/relationships/hyperlink" Target="https://podminky.urs.cz/item/CS_URS_2021_02/764511644" TargetMode="External" /><Relationship Id="rId33" Type="http://schemas.openxmlformats.org/officeDocument/2006/relationships/hyperlink" Target="https://podminky.urs.cz/item/CS_URS_2021_02/764518621" TargetMode="External" /><Relationship Id="rId34" Type="http://schemas.openxmlformats.org/officeDocument/2006/relationships/hyperlink" Target="https://podminky.urs.cz/item/CS_URS_2021_02/764518622" TargetMode="External" /><Relationship Id="rId35" Type="http://schemas.openxmlformats.org/officeDocument/2006/relationships/hyperlink" Target="https://podminky.urs.cz/item/CS_URS_2021_02/764518623" TargetMode="External" /><Relationship Id="rId36" Type="http://schemas.openxmlformats.org/officeDocument/2006/relationships/hyperlink" Target="https://podminky.urs.cz/item/CS_URS_2021_02/76192001" TargetMode="External" /><Relationship Id="rId37" Type="http://schemas.openxmlformats.org/officeDocument/2006/relationships/hyperlink" Target="https://podminky.urs.cz/item/CS_URS_2021_02/998764202" TargetMode="External" /><Relationship Id="rId38" Type="http://schemas.openxmlformats.org/officeDocument/2006/relationships/hyperlink" Target="https://podminky.urs.cz/item/CS_URS_2021_02/765131851" TargetMode="External" /><Relationship Id="rId39" Type="http://schemas.openxmlformats.org/officeDocument/2006/relationships/hyperlink" Target="https://podminky.urs.cz/item/CS_URS_2021_02/765131871" TargetMode="External" /><Relationship Id="rId40" Type="http://schemas.openxmlformats.org/officeDocument/2006/relationships/hyperlink" Target="https://podminky.urs.cz/item/CS_URS_2021_02/998765202" TargetMode="External" /><Relationship Id="rId41" Type="http://schemas.openxmlformats.org/officeDocument/2006/relationships/hyperlink" Target="https://podminky.urs.cz/item/CS_URS_2021_02/783213121" TargetMode="External" /><Relationship Id="rId42" Type="http://schemas.openxmlformats.org/officeDocument/2006/relationships/hyperlink" Target="https://podminky.urs.cz/item/CS_URS_2021_02/030001000" TargetMode="External" /><Relationship Id="rId43" Type="http://schemas.openxmlformats.org/officeDocument/2006/relationships/hyperlink" Target="https://podminky.urs.cz/item/CS_URS_2021_02/070001000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6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8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20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23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20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33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20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20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8</v>
      </c>
    </row>
    <row r="20" s="1" customFormat="1" ht="18.48" customHeight="1">
      <c r="B20" s="22"/>
      <c r="C20" s="23"/>
      <c r="D20" s="23"/>
      <c r="E20" s="28" t="s">
        <v>23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11420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Rozpočet - úprava 2.8.2021 (Pz)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29. 10. 2021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28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34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ROUND(AS55,2)</f>
        <v>0</v>
      </c>
      <c r="AT54" s="107">
        <f>ROUND(SUM(AV54:AW54),0)</f>
        <v>0</v>
      </c>
      <c r="AU54" s="108">
        <f>ROUND(AU55,5)</f>
        <v>0</v>
      </c>
      <c r="AV54" s="107">
        <f>ROUND(AZ54*L29,0)</f>
        <v>0</v>
      </c>
      <c r="AW54" s="107">
        <f>ROUND(BA54*L30,0)</f>
        <v>0</v>
      </c>
      <c r="AX54" s="107">
        <f>ROUND(BB54*L29,0)</f>
        <v>0</v>
      </c>
      <c r="AY54" s="107">
        <f>ROUND(BC54*L30,0)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20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SO 01 Stavební úpravy'!J30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ROUND(SUM(AV55:AW55),0)</f>
        <v>0</v>
      </c>
      <c r="AU55" s="122">
        <f>'01 - SO 01 Stavební úpravy'!P91</f>
        <v>0</v>
      </c>
      <c r="AV55" s="121">
        <f>'01 - SO 01 Stavební úpravy'!J33</f>
        <v>0</v>
      </c>
      <c r="AW55" s="121">
        <f>'01 - SO 01 Stavební úpravy'!J34</f>
        <v>0</v>
      </c>
      <c r="AX55" s="121">
        <f>'01 - SO 01 Stavební úpravy'!J35</f>
        <v>0</v>
      </c>
      <c r="AY55" s="121">
        <f>'01 - SO 01 Stavební úpravy'!J36</f>
        <v>0</v>
      </c>
      <c r="AZ55" s="121">
        <f>'01 - SO 01 Stavební úpravy'!F33</f>
        <v>0</v>
      </c>
      <c r="BA55" s="121">
        <f>'01 - SO 01 Stavební úpravy'!F34</f>
        <v>0</v>
      </c>
      <c r="BB55" s="121">
        <f>'01 - SO 01 Stavební úpravy'!F35</f>
        <v>0</v>
      </c>
      <c r="BC55" s="121">
        <f>'01 - SO 01 Stavební úpravy'!F36</f>
        <v>0</v>
      </c>
      <c r="BD55" s="123">
        <f>'01 - SO 01 Stavební úpravy'!F37</f>
        <v>0</v>
      </c>
      <c r="BE55" s="7"/>
      <c r="BT55" s="124" t="s">
        <v>8</v>
      </c>
      <c r="BV55" s="124" t="s">
        <v>74</v>
      </c>
      <c r="BW55" s="124" t="s">
        <v>80</v>
      </c>
      <c r="BX55" s="124" t="s">
        <v>5</v>
      </c>
      <c r="CL55" s="124" t="s">
        <v>20</v>
      </c>
      <c r="CM55" s="124" t="s">
        <v>81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t0zLx4PM35eMEZ4mjYf/bxCuDGYZzphSDRvccdbAg352aB1DeLtNsZ8d7WscC0TCAXchEuzfcGdmdk1VocGIoA==" hashValue="T7IMCuQTxBKU4L+U3NBy6Ao14CzIKsHg/H1IqkzNEjcFEWeQoWOQLgq/D0eWAdhG7jTTDsS7ekEDB2OCC5sS4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SO 01 Stavební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81</v>
      </c>
    </row>
    <row r="4" s="1" customFormat="1" ht="24.96" customHeight="1">
      <c r="B4" s="21"/>
      <c r="D4" s="127" t="s">
        <v>82</v>
      </c>
      <c r="L4" s="21"/>
      <c r="M4" s="128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Rozpočet - úprava 2.8.2021 (Pz)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83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84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19</v>
      </c>
      <c r="E11" s="39"/>
      <c r="F11" s="133" t="s">
        <v>20</v>
      </c>
      <c r="G11" s="39"/>
      <c r="H11" s="39"/>
      <c r="I11" s="129" t="s">
        <v>21</v>
      </c>
      <c r="J11" s="133" t="s">
        <v>20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22</v>
      </c>
      <c r="E12" s="39"/>
      <c r="F12" s="133" t="s">
        <v>23</v>
      </c>
      <c r="G12" s="39"/>
      <c r="H12" s="39"/>
      <c r="I12" s="129" t="s">
        <v>24</v>
      </c>
      <c r="J12" s="134" t="str">
        <f>'Rekapitulace stavby'!AN8</f>
        <v>29. 10. 2021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28</v>
      </c>
      <c r="E14" s="39"/>
      <c r="F14" s="39"/>
      <c r="G14" s="39"/>
      <c r="H14" s="39"/>
      <c r="I14" s="129" t="s">
        <v>29</v>
      </c>
      <c r="J14" s="133" t="str">
        <f>IF('Rekapitulace stavby'!AN10="","",'Rekapitulace stavby'!AN10)</f>
        <v/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tr">
        <f>IF('Rekapitulace stavby'!E11="","",'Rekapitulace stavby'!E11)</f>
        <v xml:space="preserve"> </v>
      </c>
      <c r="F15" s="39"/>
      <c r="G15" s="39"/>
      <c r="H15" s="39"/>
      <c r="I15" s="129" t="s">
        <v>30</v>
      </c>
      <c r="J15" s="133" t="str">
        <f>IF('Rekapitulace stavby'!AN11="","",'Rekapitulace stavby'!AN11)</f>
        <v/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29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30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34</v>
      </c>
      <c r="E20" s="39"/>
      <c r="F20" s="39"/>
      <c r="G20" s="39"/>
      <c r="H20" s="39"/>
      <c r="I20" s="129" t="s">
        <v>29</v>
      </c>
      <c r="J20" s="133" t="str">
        <f>IF('Rekapitulace stavby'!AN16="","",'Rekapitulace stavby'!AN16)</f>
        <v/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tr">
        <f>IF('Rekapitulace stavby'!E17="","",'Rekapitulace stavby'!E17)</f>
        <v xml:space="preserve"> </v>
      </c>
      <c r="F21" s="39"/>
      <c r="G21" s="39"/>
      <c r="H21" s="39"/>
      <c r="I21" s="129" t="s">
        <v>30</v>
      </c>
      <c r="J21" s="133" t="str">
        <f>IF('Rekapitulace stavby'!AN17="","",'Rekapitulace stavby'!AN17)</f>
        <v/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35</v>
      </c>
      <c r="E23" s="39"/>
      <c r="F23" s="39"/>
      <c r="G23" s="39"/>
      <c r="H23" s="39"/>
      <c r="I23" s="129" t="s">
        <v>29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30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36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20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38</v>
      </c>
      <c r="E30" s="39"/>
      <c r="F30" s="39"/>
      <c r="G30" s="39"/>
      <c r="H30" s="39"/>
      <c r="I30" s="39"/>
      <c r="J30" s="141">
        <f>ROUND(J91,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40</v>
      </c>
      <c r="G32" s="39"/>
      <c r="H32" s="39"/>
      <c r="I32" s="142" t="s">
        <v>39</v>
      </c>
      <c r="J32" s="142" t="s">
        <v>41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42</v>
      </c>
      <c r="E33" s="129" t="s">
        <v>43</v>
      </c>
      <c r="F33" s="144">
        <f>ROUND((SUM(BE91:BE334)),  2)</f>
        <v>0</v>
      </c>
      <c r="G33" s="39"/>
      <c r="H33" s="39"/>
      <c r="I33" s="145">
        <v>0.20999999999999999</v>
      </c>
      <c r="J33" s="144">
        <f>ROUND(((SUM(BE91:BE334))*I33),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44</v>
      </c>
      <c r="F34" s="144">
        <f>ROUND((SUM(BF91:BF334)),  2)</f>
        <v>0</v>
      </c>
      <c r="G34" s="39"/>
      <c r="H34" s="39"/>
      <c r="I34" s="145">
        <v>0.14999999999999999</v>
      </c>
      <c r="J34" s="144">
        <f>ROUND(((SUM(BF91:BF334))*I34),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45</v>
      </c>
      <c r="F35" s="144">
        <f>ROUND((SUM(BG91:BG334)),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46</v>
      </c>
      <c r="F36" s="144">
        <f>ROUND((SUM(BH91:BH334)),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47</v>
      </c>
      <c r="F37" s="144">
        <f>ROUND((SUM(BI91:BI334)),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Rozpočet - úprava 2.8.2021 (Pz)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 01 Stavební úpravy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</v>
      </c>
      <c r="G52" s="41"/>
      <c r="H52" s="41"/>
      <c r="I52" s="33" t="s">
        <v>24</v>
      </c>
      <c r="J52" s="73" t="str">
        <f>IF(J12="","",J12)</f>
        <v>29. 10. 2021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28</v>
      </c>
      <c r="D54" s="41"/>
      <c r="E54" s="41"/>
      <c r="F54" s="28" t="str">
        <f>E15</f>
        <v xml:space="preserve"> </v>
      </c>
      <c r="G54" s="41"/>
      <c r="H54" s="41"/>
      <c r="I54" s="33" t="s">
        <v>34</v>
      </c>
      <c r="J54" s="37" t="str">
        <f>E21</f>
        <v xml:space="preserve"> 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86</v>
      </c>
      <c r="D57" s="159"/>
      <c r="E57" s="159"/>
      <c r="F57" s="159"/>
      <c r="G57" s="159"/>
      <c r="H57" s="159"/>
      <c r="I57" s="159"/>
      <c r="J57" s="160" t="s">
        <v>87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70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2"/>
      <c r="C60" s="163"/>
      <c r="D60" s="164" t="s">
        <v>89</v>
      </c>
      <c r="E60" s="165"/>
      <c r="F60" s="165"/>
      <c r="G60" s="165"/>
      <c r="H60" s="165"/>
      <c r="I60" s="165"/>
      <c r="J60" s="166">
        <f>J92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90</v>
      </c>
      <c r="E61" s="171"/>
      <c r="F61" s="171"/>
      <c r="G61" s="171"/>
      <c r="H61" s="171"/>
      <c r="I61" s="171"/>
      <c r="J61" s="172">
        <f>J93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91</v>
      </c>
      <c r="E62" s="171"/>
      <c r="F62" s="171"/>
      <c r="G62" s="171"/>
      <c r="H62" s="171"/>
      <c r="I62" s="171"/>
      <c r="J62" s="172">
        <f>J120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2"/>
      <c r="C63" s="163"/>
      <c r="D63" s="164" t="s">
        <v>92</v>
      </c>
      <c r="E63" s="165"/>
      <c r="F63" s="165"/>
      <c r="G63" s="165"/>
      <c r="H63" s="165"/>
      <c r="I63" s="165"/>
      <c r="J63" s="166">
        <f>J138</f>
        <v>0</v>
      </c>
      <c r="K63" s="163"/>
      <c r="L63" s="16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8"/>
      <c r="C64" s="169"/>
      <c r="D64" s="170" t="s">
        <v>93</v>
      </c>
      <c r="E64" s="171"/>
      <c r="F64" s="171"/>
      <c r="G64" s="171"/>
      <c r="H64" s="171"/>
      <c r="I64" s="171"/>
      <c r="J64" s="172">
        <f>J139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94</v>
      </c>
      <c r="E65" s="171"/>
      <c r="F65" s="171"/>
      <c r="G65" s="171"/>
      <c r="H65" s="171"/>
      <c r="I65" s="171"/>
      <c r="J65" s="172">
        <f>J156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95</v>
      </c>
      <c r="E66" s="171"/>
      <c r="F66" s="171"/>
      <c r="G66" s="171"/>
      <c r="H66" s="171"/>
      <c r="I66" s="171"/>
      <c r="J66" s="172">
        <f>J186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96</v>
      </c>
      <c r="E67" s="171"/>
      <c r="F67" s="171"/>
      <c r="G67" s="171"/>
      <c r="H67" s="171"/>
      <c r="I67" s="171"/>
      <c r="J67" s="172">
        <f>J303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97</v>
      </c>
      <c r="E68" s="171"/>
      <c r="F68" s="171"/>
      <c r="G68" s="171"/>
      <c r="H68" s="171"/>
      <c r="I68" s="171"/>
      <c r="J68" s="172">
        <f>J322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2"/>
      <c r="C69" s="163"/>
      <c r="D69" s="164" t="s">
        <v>98</v>
      </c>
      <c r="E69" s="165"/>
      <c r="F69" s="165"/>
      <c r="G69" s="165"/>
      <c r="H69" s="165"/>
      <c r="I69" s="165"/>
      <c r="J69" s="166">
        <f>J326</f>
        <v>0</v>
      </c>
      <c r="K69" s="163"/>
      <c r="L69" s="167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8"/>
      <c r="C70" s="169"/>
      <c r="D70" s="170" t="s">
        <v>99</v>
      </c>
      <c r="E70" s="171"/>
      <c r="F70" s="171"/>
      <c r="G70" s="171"/>
      <c r="H70" s="171"/>
      <c r="I70" s="171"/>
      <c r="J70" s="172">
        <f>J327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100</v>
      </c>
      <c r="E71" s="171"/>
      <c r="F71" s="171"/>
      <c r="G71" s="171"/>
      <c r="H71" s="171"/>
      <c r="I71" s="171"/>
      <c r="J71" s="172">
        <f>J331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101</v>
      </c>
      <c r="D78" s="41"/>
      <c r="E78" s="41"/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57" t="str">
        <f>E7</f>
        <v>Rozpočet - úprava 2.8.2021 (Pz)</v>
      </c>
      <c r="F81" s="33"/>
      <c r="G81" s="33"/>
      <c r="H81" s="33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83</v>
      </c>
      <c r="D82" s="41"/>
      <c r="E82" s="41"/>
      <c r="F82" s="41"/>
      <c r="G82" s="41"/>
      <c r="H82" s="41"/>
      <c r="I82" s="41"/>
      <c r="J82" s="41"/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01 - SO 01 Stavební úpravy</v>
      </c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22</v>
      </c>
      <c r="D85" s="41"/>
      <c r="E85" s="41"/>
      <c r="F85" s="28" t="str">
        <f>F12</f>
        <v xml:space="preserve"> </v>
      </c>
      <c r="G85" s="41"/>
      <c r="H85" s="41"/>
      <c r="I85" s="33" t="s">
        <v>24</v>
      </c>
      <c r="J85" s="73" t="str">
        <f>IF(J12="","",J12)</f>
        <v>29. 10. 2021</v>
      </c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E15</f>
        <v xml:space="preserve"> </v>
      </c>
      <c r="G87" s="41"/>
      <c r="H87" s="41"/>
      <c r="I87" s="33" t="s">
        <v>34</v>
      </c>
      <c r="J87" s="37" t="str">
        <f>E21</f>
        <v xml:space="preserve"> </v>
      </c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IF(E18="","",E18)</f>
        <v>Vyplň údaj</v>
      </c>
      <c r="G88" s="41"/>
      <c r="H88" s="41"/>
      <c r="I88" s="33" t="s">
        <v>35</v>
      </c>
      <c r="J88" s="37" t="str">
        <f>E24</f>
        <v xml:space="preserve"> </v>
      </c>
      <c r="K88" s="4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1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4"/>
      <c r="B90" s="175"/>
      <c r="C90" s="176" t="s">
        <v>102</v>
      </c>
      <c r="D90" s="177" t="s">
        <v>57</v>
      </c>
      <c r="E90" s="177" t="s">
        <v>53</v>
      </c>
      <c r="F90" s="177" t="s">
        <v>54</v>
      </c>
      <c r="G90" s="177" t="s">
        <v>103</v>
      </c>
      <c r="H90" s="177" t="s">
        <v>104</v>
      </c>
      <c r="I90" s="177" t="s">
        <v>105</v>
      </c>
      <c r="J90" s="177" t="s">
        <v>87</v>
      </c>
      <c r="K90" s="178" t="s">
        <v>106</v>
      </c>
      <c r="L90" s="179"/>
      <c r="M90" s="93" t="s">
        <v>20</v>
      </c>
      <c r="N90" s="94" t="s">
        <v>42</v>
      </c>
      <c r="O90" s="94" t="s">
        <v>107</v>
      </c>
      <c r="P90" s="94" t="s">
        <v>108</v>
      </c>
      <c r="Q90" s="94" t="s">
        <v>109</v>
      </c>
      <c r="R90" s="94" t="s">
        <v>110</v>
      </c>
      <c r="S90" s="94" t="s">
        <v>111</v>
      </c>
      <c r="T90" s="95" t="s">
        <v>112</v>
      </c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</row>
    <row r="91" s="2" customFormat="1" ht="22.8" customHeight="1">
      <c r="A91" s="39"/>
      <c r="B91" s="40"/>
      <c r="C91" s="100" t="s">
        <v>113</v>
      </c>
      <c r="D91" s="41"/>
      <c r="E91" s="41"/>
      <c r="F91" s="41"/>
      <c r="G91" s="41"/>
      <c r="H91" s="41"/>
      <c r="I91" s="41"/>
      <c r="J91" s="180">
        <f>BK91</f>
        <v>0</v>
      </c>
      <c r="K91" s="41"/>
      <c r="L91" s="45"/>
      <c r="M91" s="96"/>
      <c r="N91" s="181"/>
      <c r="O91" s="97"/>
      <c r="P91" s="182">
        <f>P92+P138+P326</f>
        <v>0</v>
      </c>
      <c r="Q91" s="97"/>
      <c r="R91" s="182">
        <f>R92+R138+R326</f>
        <v>19.547193599999996</v>
      </c>
      <c r="S91" s="97"/>
      <c r="T91" s="183">
        <f>T92+T138+T326</f>
        <v>22.1926916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88</v>
      </c>
      <c r="BK91" s="184">
        <f>BK92+BK138+BK326</f>
        <v>0</v>
      </c>
    </row>
    <row r="92" s="12" customFormat="1" ht="25.92" customHeight="1">
      <c r="A92" s="12"/>
      <c r="B92" s="185"/>
      <c r="C92" s="186"/>
      <c r="D92" s="187" t="s">
        <v>71</v>
      </c>
      <c r="E92" s="188" t="s">
        <v>114</v>
      </c>
      <c r="F92" s="188" t="s">
        <v>115</v>
      </c>
      <c r="G92" s="186"/>
      <c r="H92" s="186"/>
      <c r="I92" s="189"/>
      <c r="J92" s="190">
        <f>BK92</f>
        <v>0</v>
      </c>
      <c r="K92" s="186"/>
      <c r="L92" s="191"/>
      <c r="M92" s="192"/>
      <c r="N92" s="193"/>
      <c r="O92" s="193"/>
      <c r="P92" s="194">
        <f>P93+P120</f>
        <v>0</v>
      </c>
      <c r="Q92" s="193"/>
      <c r="R92" s="194">
        <f>R93+R120</f>
        <v>0.027440000000000003</v>
      </c>
      <c r="S92" s="193"/>
      <c r="T92" s="195">
        <f>T93+T120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6" t="s">
        <v>8</v>
      </c>
      <c r="AT92" s="197" t="s">
        <v>71</v>
      </c>
      <c r="AU92" s="197" t="s">
        <v>72</v>
      </c>
      <c r="AY92" s="196" t="s">
        <v>116</v>
      </c>
      <c r="BK92" s="198">
        <f>BK93+BK120</f>
        <v>0</v>
      </c>
    </row>
    <row r="93" s="12" customFormat="1" ht="22.8" customHeight="1">
      <c r="A93" s="12"/>
      <c r="B93" s="185"/>
      <c r="C93" s="186"/>
      <c r="D93" s="187" t="s">
        <v>71</v>
      </c>
      <c r="E93" s="199" t="s">
        <v>117</v>
      </c>
      <c r="F93" s="199" t="s">
        <v>118</v>
      </c>
      <c r="G93" s="186"/>
      <c r="H93" s="186"/>
      <c r="I93" s="189"/>
      <c r="J93" s="200">
        <f>BK93</f>
        <v>0</v>
      </c>
      <c r="K93" s="186"/>
      <c r="L93" s="191"/>
      <c r="M93" s="192"/>
      <c r="N93" s="193"/>
      <c r="O93" s="193"/>
      <c r="P93" s="194">
        <f>SUM(P94:P119)</f>
        <v>0</v>
      </c>
      <c r="Q93" s="193"/>
      <c r="R93" s="194">
        <f>SUM(R94:R119)</f>
        <v>0.027440000000000003</v>
      </c>
      <c r="S93" s="193"/>
      <c r="T93" s="195">
        <f>SUM(T94:T119)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6" t="s">
        <v>8</v>
      </c>
      <c r="AT93" s="197" t="s">
        <v>71</v>
      </c>
      <c r="AU93" s="197" t="s">
        <v>8</v>
      </c>
      <c r="AY93" s="196" t="s">
        <v>116</v>
      </c>
      <c r="BK93" s="198">
        <f>SUM(BK94:BK119)</f>
        <v>0</v>
      </c>
    </row>
    <row r="94" s="2" customFormat="1" ht="37.8" customHeight="1">
      <c r="A94" s="39"/>
      <c r="B94" s="40"/>
      <c r="C94" s="201" t="s">
        <v>8</v>
      </c>
      <c r="D94" s="201" t="s">
        <v>119</v>
      </c>
      <c r="E94" s="202" t="s">
        <v>120</v>
      </c>
      <c r="F94" s="203" t="s">
        <v>121</v>
      </c>
      <c r="G94" s="204" t="s">
        <v>122</v>
      </c>
      <c r="H94" s="205">
        <v>902.16999999999996</v>
      </c>
      <c r="I94" s="206"/>
      <c r="J94" s="205">
        <f>ROUND(I94*H94,0)</f>
        <v>0</v>
      </c>
      <c r="K94" s="203" t="s">
        <v>123</v>
      </c>
      <c r="L94" s="45"/>
      <c r="M94" s="207" t="s">
        <v>20</v>
      </c>
      <c r="N94" s="208" t="s">
        <v>43</v>
      </c>
      <c r="O94" s="85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1" t="s">
        <v>124</v>
      </c>
      <c r="AT94" s="211" t="s">
        <v>119</v>
      </c>
      <c r="AU94" s="211" t="s">
        <v>81</v>
      </c>
      <c r="AY94" s="18" t="s">
        <v>116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8" t="s">
        <v>8</v>
      </c>
      <c r="BK94" s="212">
        <f>ROUND(I94*H94,0)</f>
        <v>0</v>
      </c>
      <c r="BL94" s="18" t="s">
        <v>124</v>
      </c>
      <c r="BM94" s="211" t="s">
        <v>81</v>
      </c>
    </row>
    <row r="95" s="2" customFormat="1">
      <c r="A95" s="39"/>
      <c r="B95" s="40"/>
      <c r="C95" s="41"/>
      <c r="D95" s="213" t="s">
        <v>125</v>
      </c>
      <c r="E95" s="41"/>
      <c r="F95" s="214" t="s">
        <v>126</v>
      </c>
      <c r="G95" s="41"/>
      <c r="H95" s="41"/>
      <c r="I95" s="215"/>
      <c r="J95" s="41"/>
      <c r="K95" s="41"/>
      <c r="L95" s="45"/>
      <c r="M95" s="216"/>
      <c r="N95" s="217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125</v>
      </c>
      <c r="AU95" s="18" t="s">
        <v>81</v>
      </c>
    </row>
    <row r="96" s="2" customFormat="1">
      <c r="A96" s="39"/>
      <c r="B96" s="40"/>
      <c r="C96" s="41"/>
      <c r="D96" s="218" t="s">
        <v>127</v>
      </c>
      <c r="E96" s="41"/>
      <c r="F96" s="219" t="s">
        <v>128</v>
      </c>
      <c r="G96" s="41"/>
      <c r="H96" s="41"/>
      <c r="I96" s="215"/>
      <c r="J96" s="41"/>
      <c r="K96" s="41"/>
      <c r="L96" s="45"/>
      <c r="M96" s="216"/>
      <c r="N96" s="21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127</v>
      </c>
      <c r="AU96" s="18" t="s">
        <v>81</v>
      </c>
    </row>
    <row r="97" s="13" customFormat="1">
      <c r="A97" s="13"/>
      <c r="B97" s="220"/>
      <c r="C97" s="221"/>
      <c r="D97" s="213" t="s">
        <v>129</v>
      </c>
      <c r="E97" s="222" t="s">
        <v>20</v>
      </c>
      <c r="F97" s="223" t="s">
        <v>130</v>
      </c>
      <c r="G97" s="221"/>
      <c r="H97" s="222" t="s">
        <v>20</v>
      </c>
      <c r="I97" s="224"/>
      <c r="J97" s="221"/>
      <c r="K97" s="221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129</v>
      </c>
      <c r="AU97" s="229" t="s">
        <v>81</v>
      </c>
      <c r="AV97" s="13" t="s">
        <v>8</v>
      </c>
      <c r="AW97" s="13" t="s">
        <v>33</v>
      </c>
      <c r="AX97" s="13" t="s">
        <v>72</v>
      </c>
      <c r="AY97" s="229" t="s">
        <v>116</v>
      </c>
    </row>
    <row r="98" s="14" customFormat="1">
      <c r="A98" s="14"/>
      <c r="B98" s="230"/>
      <c r="C98" s="231"/>
      <c r="D98" s="213" t="s">
        <v>129</v>
      </c>
      <c r="E98" s="232" t="s">
        <v>20</v>
      </c>
      <c r="F98" s="233" t="s">
        <v>131</v>
      </c>
      <c r="G98" s="231"/>
      <c r="H98" s="234">
        <v>157.91999999999999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129</v>
      </c>
      <c r="AU98" s="240" t="s">
        <v>81</v>
      </c>
      <c r="AV98" s="14" t="s">
        <v>81</v>
      </c>
      <c r="AW98" s="14" t="s">
        <v>33</v>
      </c>
      <c r="AX98" s="14" t="s">
        <v>72</v>
      </c>
      <c r="AY98" s="240" t="s">
        <v>116</v>
      </c>
    </row>
    <row r="99" s="13" customFormat="1">
      <c r="A99" s="13"/>
      <c r="B99" s="220"/>
      <c r="C99" s="221"/>
      <c r="D99" s="213" t="s">
        <v>129</v>
      </c>
      <c r="E99" s="222" t="s">
        <v>20</v>
      </c>
      <c r="F99" s="223" t="s">
        <v>132</v>
      </c>
      <c r="G99" s="221"/>
      <c r="H99" s="222" t="s">
        <v>20</v>
      </c>
      <c r="I99" s="224"/>
      <c r="J99" s="221"/>
      <c r="K99" s="221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129</v>
      </c>
      <c r="AU99" s="229" t="s">
        <v>81</v>
      </c>
      <c r="AV99" s="13" t="s">
        <v>8</v>
      </c>
      <c r="AW99" s="13" t="s">
        <v>33</v>
      </c>
      <c r="AX99" s="13" t="s">
        <v>72</v>
      </c>
      <c r="AY99" s="229" t="s">
        <v>116</v>
      </c>
    </row>
    <row r="100" s="14" customFormat="1">
      <c r="A100" s="14"/>
      <c r="B100" s="230"/>
      <c r="C100" s="231"/>
      <c r="D100" s="213" t="s">
        <v>129</v>
      </c>
      <c r="E100" s="232" t="s">
        <v>20</v>
      </c>
      <c r="F100" s="233" t="s">
        <v>133</v>
      </c>
      <c r="G100" s="231"/>
      <c r="H100" s="234">
        <v>744.25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129</v>
      </c>
      <c r="AU100" s="240" t="s">
        <v>81</v>
      </c>
      <c r="AV100" s="14" t="s">
        <v>81</v>
      </c>
      <c r="AW100" s="14" t="s">
        <v>33</v>
      </c>
      <c r="AX100" s="14" t="s">
        <v>72</v>
      </c>
      <c r="AY100" s="240" t="s">
        <v>116</v>
      </c>
    </row>
    <row r="101" s="15" customFormat="1">
      <c r="A101" s="15"/>
      <c r="B101" s="241"/>
      <c r="C101" s="242"/>
      <c r="D101" s="213" t="s">
        <v>129</v>
      </c>
      <c r="E101" s="243" t="s">
        <v>20</v>
      </c>
      <c r="F101" s="244" t="s">
        <v>134</v>
      </c>
      <c r="G101" s="242"/>
      <c r="H101" s="245">
        <v>902.16999999999996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1" t="s">
        <v>129</v>
      </c>
      <c r="AU101" s="251" t="s">
        <v>81</v>
      </c>
      <c r="AV101" s="15" t="s">
        <v>124</v>
      </c>
      <c r="AW101" s="15" t="s">
        <v>33</v>
      </c>
      <c r="AX101" s="15" t="s">
        <v>8</v>
      </c>
      <c r="AY101" s="251" t="s">
        <v>116</v>
      </c>
    </row>
    <row r="102" s="2" customFormat="1" ht="33" customHeight="1">
      <c r="A102" s="39"/>
      <c r="B102" s="40"/>
      <c r="C102" s="201" t="s">
        <v>81</v>
      </c>
      <c r="D102" s="201" t="s">
        <v>119</v>
      </c>
      <c r="E102" s="202" t="s">
        <v>135</v>
      </c>
      <c r="F102" s="203" t="s">
        <v>136</v>
      </c>
      <c r="G102" s="204" t="s">
        <v>122</v>
      </c>
      <c r="H102" s="205">
        <v>36086.800000000003</v>
      </c>
      <c r="I102" s="206"/>
      <c r="J102" s="205">
        <f>ROUND(I102*H102,0)</f>
        <v>0</v>
      </c>
      <c r="K102" s="203" t="s">
        <v>123</v>
      </c>
      <c r="L102" s="45"/>
      <c r="M102" s="207" t="s">
        <v>20</v>
      </c>
      <c r="N102" s="208" t="s">
        <v>43</v>
      </c>
      <c r="O102" s="85"/>
      <c r="P102" s="209">
        <f>O102*H102</f>
        <v>0</v>
      </c>
      <c r="Q102" s="209">
        <v>0</v>
      </c>
      <c r="R102" s="209">
        <f>Q102*H102</f>
        <v>0</v>
      </c>
      <c r="S102" s="209">
        <v>0</v>
      </c>
      <c r="T102" s="210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1" t="s">
        <v>124</v>
      </c>
      <c r="AT102" s="211" t="s">
        <v>119</v>
      </c>
      <c r="AU102" s="211" t="s">
        <v>81</v>
      </c>
      <c r="AY102" s="18" t="s">
        <v>116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8" t="s">
        <v>8</v>
      </c>
      <c r="BK102" s="212">
        <f>ROUND(I102*H102,0)</f>
        <v>0</v>
      </c>
      <c r="BL102" s="18" t="s">
        <v>124</v>
      </c>
      <c r="BM102" s="211" t="s">
        <v>124</v>
      </c>
    </row>
    <row r="103" s="2" customFormat="1">
      <c r="A103" s="39"/>
      <c r="B103" s="40"/>
      <c r="C103" s="41"/>
      <c r="D103" s="213" t="s">
        <v>125</v>
      </c>
      <c r="E103" s="41"/>
      <c r="F103" s="214" t="s">
        <v>137</v>
      </c>
      <c r="G103" s="41"/>
      <c r="H103" s="41"/>
      <c r="I103" s="215"/>
      <c r="J103" s="41"/>
      <c r="K103" s="41"/>
      <c r="L103" s="45"/>
      <c r="M103" s="216"/>
      <c r="N103" s="217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125</v>
      </c>
      <c r="AU103" s="18" t="s">
        <v>81</v>
      </c>
    </row>
    <row r="104" s="2" customFormat="1">
      <c r="A104" s="39"/>
      <c r="B104" s="40"/>
      <c r="C104" s="41"/>
      <c r="D104" s="218" t="s">
        <v>127</v>
      </c>
      <c r="E104" s="41"/>
      <c r="F104" s="219" t="s">
        <v>138</v>
      </c>
      <c r="G104" s="41"/>
      <c r="H104" s="41"/>
      <c r="I104" s="215"/>
      <c r="J104" s="41"/>
      <c r="K104" s="41"/>
      <c r="L104" s="45"/>
      <c r="M104" s="216"/>
      <c r="N104" s="21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127</v>
      </c>
      <c r="AU104" s="18" t="s">
        <v>81</v>
      </c>
    </row>
    <row r="105" s="14" customFormat="1">
      <c r="A105" s="14"/>
      <c r="B105" s="230"/>
      <c r="C105" s="231"/>
      <c r="D105" s="213" t="s">
        <v>129</v>
      </c>
      <c r="E105" s="232" t="s">
        <v>20</v>
      </c>
      <c r="F105" s="233" t="s">
        <v>139</v>
      </c>
      <c r="G105" s="231"/>
      <c r="H105" s="234">
        <v>36086.800000000003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0" t="s">
        <v>129</v>
      </c>
      <c r="AU105" s="240" t="s">
        <v>81</v>
      </c>
      <c r="AV105" s="14" t="s">
        <v>81</v>
      </c>
      <c r="AW105" s="14" t="s">
        <v>33</v>
      </c>
      <c r="AX105" s="14" t="s">
        <v>72</v>
      </c>
      <c r="AY105" s="240" t="s">
        <v>116</v>
      </c>
    </row>
    <row r="106" s="15" customFormat="1">
      <c r="A106" s="15"/>
      <c r="B106" s="241"/>
      <c r="C106" s="242"/>
      <c r="D106" s="213" t="s">
        <v>129</v>
      </c>
      <c r="E106" s="243" t="s">
        <v>20</v>
      </c>
      <c r="F106" s="244" t="s">
        <v>134</v>
      </c>
      <c r="G106" s="242"/>
      <c r="H106" s="245">
        <v>36086.800000000003</v>
      </c>
      <c r="I106" s="246"/>
      <c r="J106" s="242"/>
      <c r="K106" s="242"/>
      <c r="L106" s="247"/>
      <c r="M106" s="248"/>
      <c r="N106" s="249"/>
      <c r="O106" s="249"/>
      <c r="P106" s="249"/>
      <c r="Q106" s="249"/>
      <c r="R106" s="249"/>
      <c r="S106" s="249"/>
      <c r="T106" s="250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1" t="s">
        <v>129</v>
      </c>
      <c r="AU106" s="251" t="s">
        <v>81</v>
      </c>
      <c r="AV106" s="15" t="s">
        <v>124</v>
      </c>
      <c r="AW106" s="15" t="s">
        <v>33</v>
      </c>
      <c r="AX106" s="15" t="s">
        <v>8</v>
      </c>
      <c r="AY106" s="251" t="s">
        <v>116</v>
      </c>
    </row>
    <row r="107" s="2" customFormat="1" ht="37.8" customHeight="1">
      <c r="A107" s="39"/>
      <c r="B107" s="40"/>
      <c r="C107" s="201" t="s">
        <v>140</v>
      </c>
      <c r="D107" s="201" t="s">
        <v>119</v>
      </c>
      <c r="E107" s="202" t="s">
        <v>141</v>
      </c>
      <c r="F107" s="203" t="s">
        <v>142</v>
      </c>
      <c r="G107" s="204" t="s">
        <v>122</v>
      </c>
      <c r="H107" s="205">
        <v>902.16999999999996</v>
      </c>
      <c r="I107" s="206"/>
      <c r="J107" s="205">
        <f>ROUND(I107*H107,0)</f>
        <v>0</v>
      </c>
      <c r="K107" s="203" t="s">
        <v>123</v>
      </c>
      <c r="L107" s="45"/>
      <c r="M107" s="207" t="s">
        <v>20</v>
      </c>
      <c r="N107" s="208" t="s">
        <v>43</v>
      </c>
      <c r="O107" s="85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1" t="s">
        <v>124</v>
      </c>
      <c r="AT107" s="211" t="s">
        <v>119</v>
      </c>
      <c r="AU107" s="211" t="s">
        <v>81</v>
      </c>
      <c r="AY107" s="18" t="s">
        <v>116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8" t="s">
        <v>8</v>
      </c>
      <c r="BK107" s="212">
        <f>ROUND(I107*H107,0)</f>
        <v>0</v>
      </c>
      <c r="BL107" s="18" t="s">
        <v>124</v>
      </c>
      <c r="BM107" s="211" t="s">
        <v>143</v>
      </c>
    </row>
    <row r="108" s="2" customFormat="1">
      <c r="A108" s="39"/>
      <c r="B108" s="40"/>
      <c r="C108" s="41"/>
      <c r="D108" s="213" t="s">
        <v>125</v>
      </c>
      <c r="E108" s="41"/>
      <c r="F108" s="214" t="s">
        <v>144</v>
      </c>
      <c r="G108" s="41"/>
      <c r="H108" s="41"/>
      <c r="I108" s="215"/>
      <c r="J108" s="41"/>
      <c r="K108" s="41"/>
      <c r="L108" s="45"/>
      <c r="M108" s="216"/>
      <c r="N108" s="21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125</v>
      </c>
      <c r="AU108" s="18" t="s">
        <v>81</v>
      </c>
    </row>
    <row r="109" s="2" customFormat="1">
      <c r="A109" s="39"/>
      <c r="B109" s="40"/>
      <c r="C109" s="41"/>
      <c r="D109" s="218" t="s">
        <v>127</v>
      </c>
      <c r="E109" s="41"/>
      <c r="F109" s="219" t="s">
        <v>145</v>
      </c>
      <c r="G109" s="41"/>
      <c r="H109" s="41"/>
      <c r="I109" s="215"/>
      <c r="J109" s="41"/>
      <c r="K109" s="41"/>
      <c r="L109" s="45"/>
      <c r="M109" s="216"/>
      <c r="N109" s="217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127</v>
      </c>
      <c r="AU109" s="18" t="s">
        <v>81</v>
      </c>
    </row>
    <row r="110" s="14" customFormat="1">
      <c r="A110" s="14"/>
      <c r="B110" s="230"/>
      <c r="C110" s="231"/>
      <c r="D110" s="213" t="s">
        <v>129</v>
      </c>
      <c r="E110" s="232" t="s">
        <v>20</v>
      </c>
      <c r="F110" s="233" t="s">
        <v>146</v>
      </c>
      <c r="G110" s="231"/>
      <c r="H110" s="234">
        <v>902.16999999999996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0" t="s">
        <v>129</v>
      </c>
      <c r="AU110" s="240" t="s">
        <v>81</v>
      </c>
      <c r="AV110" s="14" t="s">
        <v>81</v>
      </c>
      <c r="AW110" s="14" t="s">
        <v>33</v>
      </c>
      <c r="AX110" s="14" t="s">
        <v>72</v>
      </c>
      <c r="AY110" s="240" t="s">
        <v>116</v>
      </c>
    </row>
    <row r="111" s="15" customFormat="1">
      <c r="A111" s="15"/>
      <c r="B111" s="241"/>
      <c r="C111" s="242"/>
      <c r="D111" s="213" t="s">
        <v>129</v>
      </c>
      <c r="E111" s="243" t="s">
        <v>20</v>
      </c>
      <c r="F111" s="244" t="s">
        <v>134</v>
      </c>
      <c r="G111" s="242"/>
      <c r="H111" s="245">
        <v>902.16999999999996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1" t="s">
        <v>129</v>
      </c>
      <c r="AU111" s="251" t="s">
        <v>81</v>
      </c>
      <c r="AV111" s="15" t="s">
        <v>124</v>
      </c>
      <c r="AW111" s="15" t="s">
        <v>33</v>
      </c>
      <c r="AX111" s="15" t="s">
        <v>8</v>
      </c>
      <c r="AY111" s="251" t="s">
        <v>116</v>
      </c>
    </row>
    <row r="112" s="2" customFormat="1" ht="24.15" customHeight="1">
      <c r="A112" s="39"/>
      <c r="B112" s="40"/>
      <c r="C112" s="201" t="s">
        <v>124</v>
      </c>
      <c r="D112" s="201" t="s">
        <v>119</v>
      </c>
      <c r="E112" s="202" t="s">
        <v>147</v>
      </c>
      <c r="F112" s="203" t="s">
        <v>148</v>
      </c>
      <c r="G112" s="204" t="s">
        <v>122</v>
      </c>
      <c r="H112" s="205">
        <v>686</v>
      </c>
      <c r="I112" s="206"/>
      <c r="J112" s="205">
        <f>ROUND(I112*H112,0)</f>
        <v>0</v>
      </c>
      <c r="K112" s="203" t="s">
        <v>123</v>
      </c>
      <c r="L112" s="45"/>
      <c r="M112" s="207" t="s">
        <v>20</v>
      </c>
      <c r="N112" s="208" t="s">
        <v>43</v>
      </c>
      <c r="O112" s="85"/>
      <c r="P112" s="209">
        <f>O112*H112</f>
        <v>0</v>
      </c>
      <c r="Q112" s="209">
        <v>4.0000000000000003E-05</v>
      </c>
      <c r="R112" s="209">
        <f>Q112*H112</f>
        <v>0.027440000000000003</v>
      </c>
      <c r="S112" s="209">
        <v>0</v>
      </c>
      <c r="T112" s="210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1" t="s">
        <v>124</v>
      </c>
      <c r="AT112" s="211" t="s">
        <v>119</v>
      </c>
      <c r="AU112" s="211" t="s">
        <v>81</v>
      </c>
      <c r="AY112" s="18" t="s">
        <v>116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18" t="s">
        <v>8</v>
      </c>
      <c r="BK112" s="212">
        <f>ROUND(I112*H112,0)</f>
        <v>0</v>
      </c>
      <c r="BL112" s="18" t="s">
        <v>124</v>
      </c>
      <c r="BM112" s="211" t="s">
        <v>149</v>
      </c>
    </row>
    <row r="113" s="2" customFormat="1">
      <c r="A113" s="39"/>
      <c r="B113" s="40"/>
      <c r="C113" s="41"/>
      <c r="D113" s="213" t="s">
        <v>125</v>
      </c>
      <c r="E113" s="41"/>
      <c r="F113" s="214" t="s">
        <v>150</v>
      </c>
      <c r="G113" s="41"/>
      <c r="H113" s="41"/>
      <c r="I113" s="215"/>
      <c r="J113" s="41"/>
      <c r="K113" s="41"/>
      <c r="L113" s="45"/>
      <c r="M113" s="216"/>
      <c r="N113" s="217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125</v>
      </c>
      <c r="AU113" s="18" t="s">
        <v>81</v>
      </c>
    </row>
    <row r="114" s="2" customFormat="1">
      <c r="A114" s="39"/>
      <c r="B114" s="40"/>
      <c r="C114" s="41"/>
      <c r="D114" s="218" t="s">
        <v>127</v>
      </c>
      <c r="E114" s="41"/>
      <c r="F114" s="219" t="s">
        <v>151</v>
      </c>
      <c r="G114" s="41"/>
      <c r="H114" s="41"/>
      <c r="I114" s="215"/>
      <c r="J114" s="41"/>
      <c r="K114" s="41"/>
      <c r="L114" s="45"/>
      <c r="M114" s="216"/>
      <c r="N114" s="217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127</v>
      </c>
      <c r="AU114" s="18" t="s">
        <v>81</v>
      </c>
    </row>
    <row r="115" s="14" customFormat="1">
      <c r="A115" s="14"/>
      <c r="B115" s="230"/>
      <c r="C115" s="231"/>
      <c r="D115" s="213" t="s">
        <v>129</v>
      </c>
      <c r="E115" s="232" t="s">
        <v>20</v>
      </c>
      <c r="F115" s="233" t="s">
        <v>152</v>
      </c>
      <c r="G115" s="231"/>
      <c r="H115" s="234">
        <v>361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0" t="s">
        <v>129</v>
      </c>
      <c r="AU115" s="240" t="s">
        <v>81</v>
      </c>
      <c r="AV115" s="14" t="s">
        <v>81</v>
      </c>
      <c r="AW115" s="14" t="s">
        <v>33</v>
      </c>
      <c r="AX115" s="14" t="s">
        <v>72</v>
      </c>
      <c r="AY115" s="240" t="s">
        <v>116</v>
      </c>
    </row>
    <row r="116" s="14" customFormat="1">
      <c r="A116" s="14"/>
      <c r="B116" s="230"/>
      <c r="C116" s="231"/>
      <c r="D116" s="213" t="s">
        <v>129</v>
      </c>
      <c r="E116" s="232" t="s">
        <v>20</v>
      </c>
      <c r="F116" s="233" t="s">
        <v>153</v>
      </c>
      <c r="G116" s="231"/>
      <c r="H116" s="234">
        <v>218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129</v>
      </c>
      <c r="AU116" s="240" t="s">
        <v>81</v>
      </c>
      <c r="AV116" s="14" t="s">
        <v>81</v>
      </c>
      <c r="AW116" s="14" t="s">
        <v>33</v>
      </c>
      <c r="AX116" s="14" t="s">
        <v>72</v>
      </c>
      <c r="AY116" s="240" t="s">
        <v>116</v>
      </c>
    </row>
    <row r="117" s="14" customFormat="1">
      <c r="A117" s="14"/>
      <c r="B117" s="230"/>
      <c r="C117" s="231"/>
      <c r="D117" s="213" t="s">
        <v>129</v>
      </c>
      <c r="E117" s="232" t="s">
        <v>20</v>
      </c>
      <c r="F117" s="233" t="s">
        <v>154</v>
      </c>
      <c r="G117" s="231"/>
      <c r="H117" s="234">
        <v>90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129</v>
      </c>
      <c r="AU117" s="240" t="s">
        <v>81</v>
      </c>
      <c r="AV117" s="14" t="s">
        <v>81</v>
      </c>
      <c r="AW117" s="14" t="s">
        <v>33</v>
      </c>
      <c r="AX117" s="14" t="s">
        <v>72</v>
      </c>
      <c r="AY117" s="240" t="s">
        <v>116</v>
      </c>
    </row>
    <row r="118" s="14" customFormat="1">
      <c r="A118" s="14"/>
      <c r="B118" s="230"/>
      <c r="C118" s="231"/>
      <c r="D118" s="213" t="s">
        <v>129</v>
      </c>
      <c r="E118" s="232" t="s">
        <v>20</v>
      </c>
      <c r="F118" s="233" t="s">
        <v>155</v>
      </c>
      <c r="G118" s="231"/>
      <c r="H118" s="234">
        <v>17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129</v>
      </c>
      <c r="AU118" s="240" t="s">
        <v>81</v>
      </c>
      <c r="AV118" s="14" t="s">
        <v>81</v>
      </c>
      <c r="AW118" s="14" t="s">
        <v>33</v>
      </c>
      <c r="AX118" s="14" t="s">
        <v>72</v>
      </c>
      <c r="AY118" s="240" t="s">
        <v>116</v>
      </c>
    </row>
    <row r="119" s="15" customFormat="1">
      <c r="A119" s="15"/>
      <c r="B119" s="241"/>
      <c r="C119" s="242"/>
      <c r="D119" s="213" t="s">
        <v>129</v>
      </c>
      <c r="E119" s="243" t="s">
        <v>20</v>
      </c>
      <c r="F119" s="244" t="s">
        <v>134</v>
      </c>
      <c r="G119" s="242"/>
      <c r="H119" s="245">
        <v>686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1" t="s">
        <v>129</v>
      </c>
      <c r="AU119" s="251" t="s">
        <v>81</v>
      </c>
      <c r="AV119" s="15" t="s">
        <v>124</v>
      </c>
      <c r="AW119" s="15" t="s">
        <v>33</v>
      </c>
      <c r="AX119" s="15" t="s">
        <v>8</v>
      </c>
      <c r="AY119" s="251" t="s">
        <v>116</v>
      </c>
    </row>
    <row r="120" s="12" customFormat="1" ht="22.8" customHeight="1">
      <c r="A120" s="12"/>
      <c r="B120" s="185"/>
      <c r="C120" s="186"/>
      <c r="D120" s="187" t="s">
        <v>71</v>
      </c>
      <c r="E120" s="199" t="s">
        <v>156</v>
      </c>
      <c r="F120" s="199" t="s">
        <v>157</v>
      </c>
      <c r="G120" s="186"/>
      <c r="H120" s="186"/>
      <c r="I120" s="189"/>
      <c r="J120" s="200">
        <f>BK120</f>
        <v>0</v>
      </c>
      <c r="K120" s="186"/>
      <c r="L120" s="191"/>
      <c r="M120" s="192"/>
      <c r="N120" s="193"/>
      <c r="O120" s="193"/>
      <c r="P120" s="194">
        <f>SUM(P121:P137)</f>
        <v>0</v>
      </c>
      <c r="Q120" s="193"/>
      <c r="R120" s="194">
        <f>SUM(R121:R137)</f>
        <v>0</v>
      </c>
      <c r="S120" s="193"/>
      <c r="T120" s="195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6" t="s">
        <v>8</v>
      </c>
      <c r="AT120" s="197" t="s">
        <v>71</v>
      </c>
      <c r="AU120" s="197" t="s">
        <v>8</v>
      </c>
      <c r="AY120" s="196" t="s">
        <v>116</v>
      </c>
      <c r="BK120" s="198">
        <f>SUM(BK121:BK137)</f>
        <v>0</v>
      </c>
    </row>
    <row r="121" s="2" customFormat="1" ht="16.5" customHeight="1">
      <c r="A121" s="39"/>
      <c r="B121" s="40"/>
      <c r="C121" s="201" t="s">
        <v>158</v>
      </c>
      <c r="D121" s="201" t="s">
        <v>119</v>
      </c>
      <c r="E121" s="202" t="s">
        <v>159</v>
      </c>
      <c r="F121" s="203" t="s">
        <v>160</v>
      </c>
      <c r="G121" s="204" t="s">
        <v>161</v>
      </c>
      <c r="H121" s="205">
        <v>22.190000000000001</v>
      </c>
      <c r="I121" s="206"/>
      <c r="J121" s="205">
        <f>ROUND(I121*H121,0)</f>
        <v>0</v>
      </c>
      <c r="K121" s="203" t="s">
        <v>123</v>
      </c>
      <c r="L121" s="45"/>
      <c r="M121" s="207" t="s">
        <v>20</v>
      </c>
      <c r="N121" s="208" t="s">
        <v>43</v>
      </c>
      <c r="O121" s="85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1" t="s">
        <v>124</v>
      </c>
      <c r="AT121" s="211" t="s">
        <v>119</v>
      </c>
      <c r="AU121" s="211" t="s">
        <v>81</v>
      </c>
      <c r="AY121" s="18" t="s">
        <v>116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8" t="s">
        <v>8</v>
      </c>
      <c r="BK121" s="212">
        <f>ROUND(I121*H121,0)</f>
        <v>0</v>
      </c>
      <c r="BL121" s="18" t="s">
        <v>124</v>
      </c>
      <c r="BM121" s="211" t="s">
        <v>26</v>
      </c>
    </row>
    <row r="122" s="2" customFormat="1">
      <c r="A122" s="39"/>
      <c r="B122" s="40"/>
      <c r="C122" s="41"/>
      <c r="D122" s="213" t="s">
        <v>125</v>
      </c>
      <c r="E122" s="41"/>
      <c r="F122" s="214" t="s">
        <v>162</v>
      </c>
      <c r="G122" s="41"/>
      <c r="H122" s="41"/>
      <c r="I122" s="215"/>
      <c r="J122" s="41"/>
      <c r="K122" s="41"/>
      <c r="L122" s="45"/>
      <c r="M122" s="216"/>
      <c r="N122" s="217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125</v>
      </c>
      <c r="AU122" s="18" t="s">
        <v>81</v>
      </c>
    </row>
    <row r="123" s="2" customFormat="1">
      <c r="A123" s="39"/>
      <c r="B123" s="40"/>
      <c r="C123" s="41"/>
      <c r="D123" s="218" t="s">
        <v>127</v>
      </c>
      <c r="E123" s="41"/>
      <c r="F123" s="219" t="s">
        <v>163</v>
      </c>
      <c r="G123" s="41"/>
      <c r="H123" s="41"/>
      <c r="I123" s="215"/>
      <c r="J123" s="41"/>
      <c r="K123" s="41"/>
      <c r="L123" s="45"/>
      <c r="M123" s="216"/>
      <c r="N123" s="217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127</v>
      </c>
      <c r="AU123" s="18" t="s">
        <v>81</v>
      </c>
    </row>
    <row r="124" s="2" customFormat="1" ht="24.15" customHeight="1">
      <c r="A124" s="39"/>
      <c r="B124" s="40"/>
      <c r="C124" s="201" t="s">
        <v>143</v>
      </c>
      <c r="D124" s="201" t="s">
        <v>119</v>
      </c>
      <c r="E124" s="202" t="s">
        <v>164</v>
      </c>
      <c r="F124" s="203" t="s">
        <v>165</v>
      </c>
      <c r="G124" s="204" t="s">
        <v>161</v>
      </c>
      <c r="H124" s="205">
        <v>22.190000000000001</v>
      </c>
      <c r="I124" s="206"/>
      <c r="J124" s="205">
        <f>ROUND(I124*H124,0)</f>
        <v>0</v>
      </c>
      <c r="K124" s="203" t="s">
        <v>123</v>
      </c>
      <c r="L124" s="45"/>
      <c r="M124" s="207" t="s">
        <v>20</v>
      </c>
      <c r="N124" s="208" t="s">
        <v>43</v>
      </c>
      <c r="O124" s="85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1" t="s">
        <v>124</v>
      </c>
      <c r="AT124" s="211" t="s">
        <v>119</v>
      </c>
      <c r="AU124" s="211" t="s">
        <v>81</v>
      </c>
      <c r="AY124" s="18" t="s">
        <v>116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8" t="s">
        <v>8</v>
      </c>
      <c r="BK124" s="212">
        <f>ROUND(I124*H124,0)</f>
        <v>0</v>
      </c>
      <c r="BL124" s="18" t="s">
        <v>124</v>
      </c>
      <c r="BM124" s="211" t="s">
        <v>166</v>
      </c>
    </row>
    <row r="125" s="2" customFormat="1">
      <c r="A125" s="39"/>
      <c r="B125" s="40"/>
      <c r="C125" s="41"/>
      <c r="D125" s="213" t="s">
        <v>125</v>
      </c>
      <c r="E125" s="41"/>
      <c r="F125" s="214" t="s">
        <v>167</v>
      </c>
      <c r="G125" s="41"/>
      <c r="H125" s="41"/>
      <c r="I125" s="215"/>
      <c r="J125" s="41"/>
      <c r="K125" s="41"/>
      <c r="L125" s="45"/>
      <c r="M125" s="216"/>
      <c r="N125" s="217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125</v>
      </c>
      <c r="AU125" s="18" t="s">
        <v>81</v>
      </c>
    </row>
    <row r="126" s="2" customFormat="1">
      <c r="A126" s="39"/>
      <c r="B126" s="40"/>
      <c r="C126" s="41"/>
      <c r="D126" s="218" t="s">
        <v>127</v>
      </c>
      <c r="E126" s="41"/>
      <c r="F126" s="219" t="s">
        <v>168</v>
      </c>
      <c r="G126" s="41"/>
      <c r="H126" s="41"/>
      <c r="I126" s="215"/>
      <c r="J126" s="41"/>
      <c r="K126" s="41"/>
      <c r="L126" s="45"/>
      <c r="M126" s="216"/>
      <c r="N126" s="217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127</v>
      </c>
      <c r="AU126" s="18" t="s">
        <v>81</v>
      </c>
    </row>
    <row r="127" s="2" customFormat="1" ht="24.15" customHeight="1">
      <c r="A127" s="39"/>
      <c r="B127" s="40"/>
      <c r="C127" s="201" t="s">
        <v>169</v>
      </c>
      <c r="D127" s="201" t="s">
        <v>119</v>
      </c>
      <c r="E127" s="202" t="s">
        <v>170</v>
      </c>
      <c r="F127" s="203" t="s">
        <v>171</v>
      </c>
      <c r="G127" s="204" t="s">
        <v>161</v>
      </c>
      <c r="H127" s="205">
        <v>22.190000000000001</v>
      </c>
      <c r="I127" s="206"/>
      <c r="J127" s="205">
        <f>ROUND(I127*H127,0)</f>
        <v>0</v>
      </c>
      <c r="K127" s="203" t="s">
        <v>123</v>
      </c>
      <c r="L127" s="45"/>
      <c r="M127" s="207" t="s">
        <v>20</v>
      </c>
      <c r="N127" s="208" t="s">
        <v>43</v>
      </c>
      <c r="O127" s="85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1" t="s">
        <v>124</v>
      </c>
      <c r="AT127" s="211" t="s">
        <v>119</v>
      </c>
      <c r="AU127" s="211" t="s">
        <v>81</v>
      </c>
      <c r="AY127" s="18" t="s">
        <v>116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8" t="s">
        <v>8</v>
      </c>
      <c r="BK127" s="212">
        <f>ROUND(I127*H127,0)</f>
        <v>0</v>
      </c>
      <c r="BL127" s="18" t="s">
        <v>124</v>
      </c>
      <c r="BM127" s="211" t="s">
        <v>172</v>
      </c>
    </row>
    <row r="128" s="2" customFormat="1">
      <c r="A128" s="39"/>
      <c r="B128" s="40"/>
      <c r="C128" s="41"/>
      <c r="D128" s="213" t="s">
        <v>125</v>
      </c>
      <c r="E128" s="41"/>
      <c r="F128" s="214" t="s">
        <v>173</v>
      </c>
      <c r="G128" s="41"/>
      <c r="H128" s="41"/>
      <c r="I128" s="215"/>
      <c r="J128" s="41"/>
      <c r="K128" s="41"/>
      <c r="L128" s="45"/>
      <c r="M128" s="216"/>
      <c r="N128" s="217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125</v>
      </c>
      <c r="AU128" s="18" t="s">
        <v>81</v>
      </c>
    </row>
    <row r="129" s="2" customFormat="1">
      <c r="A129" s="39"/>
      <c r="B129" s="40"/>
      <c r="C129" s="41"/>
      <c r="D129" s="218" t="s">
        <v>127</v>
      </c>
      <c r="E129" s="41"/>
      <c r="F129" s="219" t="s">
        <v>174</v>
      </c>
      <c r="G129" s="41"/>
      <c r="H129" s="41"/>
      <c r="I129" s="215"/>
      <c r="J129" s="41"/>
      <c r="K129" s="41"/>
      <c r="L129" s="45"/>
      <c r="M129" s="216"/>
      <c r="N129" s="217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127</v>
      </c>
      <c r="AU129" s="18" t="s">
        <v>81</v>
      </c>
    </row>
    <row r="130" s="2" customFormat="1" ht="24.15" customHeight="1">
      <c r="A130" s="39"/>
      <c r="B130" s="40"/>
      <c r="C130" s="201" t="s">
        <v>149</v>
      </c>
      <c r="D130" s="201" t="s">
        <v>119</v>
      </c>
      <c r="E130" s="202" t="s">
        <v>175</v>
      </c>
      <c r="F130" s="203" t="s">
        <v>176</v>
      </c>
      <c r="G130" s="204" t="s">
        <v>161</v>
      </c>
      <c r="H130" s="205">
        <v>110.95</v>
      </c>
      <c r="I130" s="206"/>
      <c r="J130" s="205">
        <f>ROUND(I130*H130,0)</f>
        <v>0</v>
      </c>
      <c r="K130" s="203" t="s">
        <v>123</v>
      </c>
      <c r="L130" s="45"/>
      <c r="M130" s="207" t="s">
        <v>20</v>
      </c>
      <c r="N130" s="208" t="s">
        <v>43</v>
      </c>
      <c r="O130" s="85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1" t="s">
        <v>124</v>
      </c>
      <c r="AT130" s="211" t="s">
        <v>119</v>
      </c>
      <c r="AU130" s="211" t="s">
        <v>81</v>
      </c>
      <c r="AY130" s="18" t="s">
        <v>116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8" t="s">
        <v>8</v>
      </c>
      <c r="BK130" s="212">
        <f>ROUND(I130*H130,0)</f>
        <v>0</v>
      </c>
      <c r="BL130" s="18" t="s">
        <v>124</v>
      </c>
      <c r="BM130" s="211" t="s">
        <v>177</v>
      </c>
    </row>
    <row r="131" s="2" customFormat="1">
      <c r="A131" s="39"/>
      <c r="B131" s="40"/>
      <c r="C131" s="41"/>
      <c r="D131" s="213" t="s">
        <v>125</v>
      </c>
      <c r="E131" s="41"/>
      <c r="F131" s="214" t="s">
        <v>178</v>
      </c>
      <c r="G131" s="41"/>
      <c r="H131" s="41"/>
      <c r="I131" s="215"/>
      <c r="J131" s="41"/>
      <c r="K131" s="41"/>
      <c r="L131" s="45"/>
      <c r="M131" s="216"/>
      <c r="N131" s="217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125</v>
      </c>
      <c r="AU131" s="18" t="s">
        <v>81</v>
      </c>
    </row>
    <row r="132" s="2" customFormat="1">
      <c r="A132" s="39"/>
      <c r="B132" s="40"/>
      <c r="C132" s="41"/>
      <c r="D132" s="218" t="s">
        <v>127</v>
      </c>
      <c r="E132" s="41"/>
      <c r="F132" s="219" t="s">
        <v>179</v>
      </c>
      <c r="G132" s="41"/>
      <c r="H132" s="41"/>
      <c r="I132" s="215"/>
      <c r="J132" s="41"/>
      <c r="K132" s="41"/>
      <c r="L132" s="45"/>
      <c r="M132" s="216"/>
      <c r="N132" s="217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127</v>
      </c>
      <c r="AU132" s="18" t="s">
        <v>81</v>
      </c>
    </row>
    <row r="133" s="14" customFormat="1">
      <c r="A133" s="14"/>
      <c r="B133" s="230"/>
      <c r="C133" s="231"/>
      <c r="D133" s="213" t="s">
        <v>129</v>
      </c>
      <c r="E133" s="232" t="s">
        <v>20</v>
      </c>
      <c r="F133" s="233" t="s">
        <v>180</v>
      </c>
      <c r="G133" s="231"/>
      <c r="H133" s="234">
        <v>110.95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129</v>
      </c>
      <c r="AU133" s="240" t="s">
        <v>81</v>
      </c>
      <c r="AV133" s="14" t="s">
        <v>81</v>
      </c>
      <c r="AW133" s="14" t="s">
        <v>33</v>
      </c>
      <c r="AX133" s="14" t="s">
        <v>72</v>
      </c>
      <c r="AY133" s="240" t="s">
        <v>116</v>
      </c>
    </row>
    <row r="134" s="15" customFormat="1">
      <c r="A134" s="15"/>
      <c r="B134" s="241"/>
      <c r="C134" s="242"/>
      <c r="D134" s="213" t="s">
        <v>129</v>
      </c>
      <c r="E134" s="243" t="s">
        <v>20</v>
      </c>
      <c r="F134" s="244" t="s">
        <v>134</v>
      </c>
      <c r="G134" s="242"/>
      <c r="H134" s="245">
        <v>110.95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1" t="s">
        <v>129</v>
      </c>
      <c r="AU134" s="251" t="s">
        <v>81</v>
      </c>
      <c r="AV134" s="15" t="s">
        <v>124</v>
      </c>
      <c r="AW134" s="15" t="s">
        <v>33</v>
      </c>
      <c r="AX134" s="15" t="s">
        <v>8</v>
      </c>
      <c r="AY134" s="251" t="s">
        <v>116</v>
      </c>
    </row>
    <row r="135" s="2" customFormat="1" ht="33" customHeight="1">
      <c r="A135" s="39"/>
      <c r="B135" s="40"/>
      <c r="C135" s="201" t="s">
        <v>117</v>
      </c>
      <c r="D135" s="201" t="s">
        <v>119</v>
      </c>
      <c r="E135" s="202" t="s">
        <v>181</v>
      </c>
      <c r="F135" s="203" t="s">
        <v>182</v>
      </c>
      <c r="G135" s="204" t="s">
        <v>161</v>
      </c>
      <c r="H135" s="205">
        <v>22.190000000000001</v>
      </c>
      <c r="I135" s="206"/>
      <c r="J135" s="205">
        <f>ROUND(I135*H135,0)</f>
        <v>0</v>
      </c>
      <c r="K135" s="203" t="s">
        <v>123</v>
      </c>
      <c r="L135" s="45"/>
      <c r="M135" s="207" t="s">
        <v>20</v>
      </c>
      <c r="N135" s="208" t="s">
        <v>43</v>
      </c>
      <c r="O135" s="85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1" t="s">
        <v>124</v>
      </c>
      <c r="AT135" s="211" t="s">
        <v>119</v>
      </c>
      <c r="AU135" s="211" t="s">
        <v>81</v>
      </c>
      <c r="AY135" s="18" t="s">
        <v>116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8" t="s">
        <v>8</v>
      </c>
      <c r="BK135" s="212">
        <f>ROUND(I135*H135,0)</f>
        <v>0</v>
      </c>
      <c r="BL135" s="18" t="s">
        <v>124</v>
      </c>
      <c r="BM135" s="211" t="s">
        <v>183</v>
      </c>
    </row>
    <row r="136" s="2" customFormat="1">
      <c r="A136" s="39"/>
      <c r="B136" s="40"/>
      <c r="C136" s="41"/>
      <c r="D136" s="213" t="s">
        <v>125</v>
      </c>
      <c r="E136" s="41"/>
      <c r="F136" s="214" t="s">
        <v>184</v>
      </c>
      <c r="G136" s="41"/>
      <c r="H136" s="41"/>
      <c r="I136" s="215"/>
      <c r="J136" s="41"/>
      <c r="K136" s="41"/>
      <c r="L136" s="45"/>
      <c r="M136" s="216"/>
      <c r="N136" s="217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125</v>
      </c>
      <c r="AU136" s="18" t="s">
        <v>81</v>
      </c>
    </row>
    <row r="137" s="2" customFormat="1">
      <c r="A137" s="39"/>
      <c r="B137" s="40"/>
      <c r="C137" s="41"/>
      <c r="D137" s="218" t="s">
        <v>127</v>
      </c>
      <c r="E137" s="41"/>
      <c r="F137" s="219" t="s">
        <v>185</v>
      </c>
      <c r="G137" s="41"/>
      <c r="H137" s="41"/>
      <c r="I137" s="215"/>
      <c r="J137" s="41"/>
      <c r="K137" s="41"/>
      <c r="L137" s="45"/>
      <c r="M137" s="216"/>
      <c r="N137" s="217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127</v>
      </c>
      <c r="AU137" s="18" t="s">
        <v>81</v>
      </c>
    </row>
    <row r="138" s="12" customFormat="1" ht="25.92" customHeight="1">
      <c r="A138" s="12"/>
      <c r="B138" s="185"/>
      <c r="C138" s="186"/>
      <c r="D138" s="187" t="s">
        <v>71</v>
      </c>
      <c r="E138" s="188" t="s">
        <v>186</v>
      </c>
      <c r="F138" s="188" t="s">
        <v>187</v>
      </c>
      <c r="G138" s="186"/>
      <c r="H138" s="186"/>
      <c r="I138" s="189"/>
      <c r="J138" s="190">
        <f>BK138</f>
        <v>0</v>
      </c>
      <c r="K138" s="186"/>
      <c r="L138" s="191"/>
      <c r="M138" s="192"/>
      <c r="N138" s="193"/>
      <c r="O138" s="193"/>
      <c r="P138" s="194">
        <f>P139+P156+P186+P303+P322</f>
        <v>0</v>
      </c>
      <c r="Q138" s="193"/>
      <c r="R138" s="194">
        <f>R139+R156+R186+R303+R322</f>
        <v>19.519753599999998</v>
      </c>
      <c r="S138" s="193"/>
      <c r="T138" s="195">
        <f>T139+T156+T186+T303+T322</f>
        <v>22.1926916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6" t="s">
        <v>81</v>
      </c>
      <c r="AT138" s="197" t="s">
        <v>71</v>
      </c>
      <c r="AU138" s="197" t="s">
        <v>72</v>
      </c>
      <c r="AY138" s="196" t="s">
        <v>116</v>
      </c>
      <c r="BK138" s="198">
        <f>BK139+BK156+BK186+BK303+BK322</f>
        <v>0</v>
      </c>
    </row>
    <row r="139" s="12" customFormat="1" ht="22.8" customHeight="1">
      <c r="A139" s="12"/>
      <c r="B139" s="185"/>
      <c r="C139" s="186"/>
      <c r="D139" s="187" t="s">
        <v>71</v>
      </c>
      <c r="E139" s="199" t="s">
        <v>188</v>
      </c>
      <c r="F139" s="199" t="s">
        <v>189</v>
      </c>
      <c r="G139" s="186"/>
      <c r="H139" s="186"/>
      <c r="I139" s="189"/>
      <c r="J139" s="200">
        <f>BK139</f>
        <v>0</v>
      </c>
      <c r="K139" s="186"/>
      <c r="L139" s="191"/>
      <c r="M139" s="192"/>
      <c r="N139" s="193"/>
      <c r="O139" s="193"/>
      <c r="P139" s="194">
        <f>SUM(P140:P155)</f>
        <v>0</v>
      </c>
      <c r="Q139" s="193"/>
      <c r="R139" s="194">
        <f>SUM(R140:R155)</f>
        <v>2.9566599999999998</v>
      </c>
      <c r="S139" s="193"/>
      <c r="T139" s="195">
        <f>SUM(T140:T155)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6" t="s">
        <v>81</v>
      </c>
      <c r="AT139" s="197" t="s">
        <v>71</v>
      </c>
      <c r="AU139" s="197" t="s">
        <v>8</v>
      </c>
      <c r="AY139" s="196" t="s">
        <v>116</v>
      </c>
      <c r="BK139" s="198">
        <f>SUM(BK140:BK155)</f>
        <v>0</v>
      </c>
    </row>
    <row r="140" s="2" customFormat="1" ht="24.15" customHeight="1">
      <c r="A140" s="39"/>
      <c r="B140" s="40"/>
      <c r="C140" s="201" t="s">
        <v>26</v>
      </c>
      <c r="D140" s="201" t="s">
        <v>119</v>
      </c>
      <c r="E140" s="202" t="s">
        <v>190</v>
      </c>
      <c r="F140" s="203" t="s">
        <v>191</v>
      </c>
      <c r="G140" s="204" t="s">
        <v>122</v>
      </c>
      <c r="H140" s="205">
        <v>686</v>
      </c>
      <c r="I140" s="206"/>
      <c r="J140" s="205">
        <f>ROUND(I140*H140,0)</f>
        <v>0</v>
      </c>
      <c r="K140" s="203" t="s">
        <v>123</v>
      </c>
      <c r="L140" s="45"/>
      <c r="M140" s="207" t="s">
        <v>20</v>
      </c>
      <c r="N140" s="208" t="s">
        <v>43</v>
      </c>
      <c r="O140" s="85"/>
      <c r="P140" s="209">
        <f>O140*H140</f>
        <v>0</v>
      </c>
      <c r="Q140" s="209">
        <v>0.00040000000000000002</v>
      </c>
      <c r="R140" s="209">
        <f>Q140*H140</f>
        <v>0.27440000000000003</v>
      </c>
      <c r="S140" s="209">
        <v>0</v>
      </c>
      <c r="T140" s="21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1" t="s">
        <v>177</v>
      </c>
      <c r="AT140" s="211" t="s">
        <v>119</v>
      </c>
      <c r="AU140" s="211" t="s">
        <v>81</v>
      </c>
      <c r="AY140" s="18" t="s">
        <v>116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8" t="s">
        <v>8</v>
      </c>
      <c r="BK140" s="212">
        <f>ROUND(I140*H140,0)</f>
        <v>0</v>
      </c>
      <c r="BL140" s="18" t="s">
        <v>177</v>
      </c>
      <c r="BM140" s="211" t="s">
        <v>192</v>
      </c>
    </row>
    <row r="141" s="2" customFormat="1">
      <c r="A141" s="39"/>
      <c r="B141" s="40"/>
      <c r="C141" s="41"/>
      <c r="D141" s="213" t="s">
        <v>125</v>
      </c>
      <c r="E141" s="41"/>
      <c r="F141" s="214" t="s">
        <v>193</v>
      </c>
      <c r="G141" s="41"/>
      <c r="H141" s="41"/>
      <c r="I141" s="215"/>
      <c r="J141" s="41"/>
      <c r="K141" s="41"/>
      <c r="L141" s="45"/>
      <c r="M141" s="216"/>
      <c r="N141" s="217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125</v>
      </c>
      <c r="AU141" s="18" t="s">
        <v>81</v>
      </c>
    </row>
    <row r="142" s="2" customFormat="1">
      <c r="A142" s="39"/>
      <c r="B142" s="40"/>
      <c r="C142" s="41"/>
      <c r="D142" s="218" t="s">
        <v>127</v>
      </c>
      <c r="E142" s="41"/>
      <c r="F142" s="219" t="s">
        <v>194</v>
      </c>
      <c r="G142" s="41"/>
      <c r="H142" s="41"/>
      <c r="I142" s="215"/>
      <c r="J142" s="41"/>
      <c r="K142" s="41"/>
      <c r="L142" s="45"/>
      <c r="M142" s="216"/>
      <c r="N142" s="217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127</v>
      </c>
      <c r="AU142" s="18" t="s">
        <v>81</v>
      </c>
    </row>
    <row r="143" s="14" customFormat="1">
      <c r="A143" s="14"/>
      <c r="B143" s="230"/>
      <c r="C143" s="231"/>
      <c r="D143" s="213" t="s">
        <v>129</v>
      </c>
      <c r="E143" s="232" t="s">
        <v>20</v>
      </c>
      <c r="F143" s="233" t="s">
        <v>152</v>
      </c>
      <c r="G143" s="231"/>
      <c r="H143" s="234">
        <v>361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129</v>
      </c>
      <c r="AU143" s="240" t="s">
        <v>81</v>
      </c>
      <c r="AV143" s="14" t="s">
        <v>81</v>
      </c>
      <c r="AW143" s="14" t="s">
        <v>33</v>
      </c>
      <c r="AX143" s="14" t="s">
        <v>72</v>
      </c>
      <c r="AY143" s="240" t="s">
        <v>116</v>
      </c>
    </row>
    <row r="144" s="14" customFormat="1">
      <c r="A144" s="14"/>
      <c r="B144" s="230"/>
      <c r="C144" s="231"/>
      <c r="D144" s="213" t="s">
        <v>129</v>
      </c>
      <c r="E144" s="232" t="s">
        <v>20</v>
      </c>
      <c r="F144" s="233" t="s">
        <v>153</v>
      </c>
      <c r="G144" s="231"/>
      <c r="H144" s="234">
        <v>218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129</v>
      </c>
      <c r="AU144" s="240" t="s">
        <v>81</v>
      </c>
      <c r="AV144" s="14" t="s">
        <v>81</v>
      </c>
      <c r="AW144" s="14" t="s">
        <v>33</v>
      </c>
      <c r="AX144" s="14" t="s">
        <v>72</v>
      </c>
      <c r="AY144" s="240" t="s">
        <v>116</v>
      </c>
    </row>
    <row r="145" s="14" customFormat="1">
      <c r="A145" s="14"/>
      <c r="B145" s="230"/>
      <c r="C145" s="231"/>
      <c r="D145" s="213" t="s">
        <v>129</v>
      </c>
      <c r="E145" s="232" t="s">
        <v>20</v>
      </c>
      <c r="F145" s="233" t="s">
        <v>154</v>
      </c>
      <c r="G145" s="231"/>
      <c r="H145" s="234">
        <v>90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129</v>
      </c>
      <c r="AU145" s="240" t="s">
        <v>81</v>
      </c>
      <c r="AV145" s="14" t="s">
        <v>81</v>
      </c>
      <c r="AW145" s="14" t="s">
        <v>33</v>
      </c>
      <c r="AX145" s="14" t="s">
        <v>72</v>
      </c>
      <c r="AY145" s="240" t="s">
        <v>116</v>
      </c>
    </row>
    <row r="146" s="14" customFormat="1">
      <c r="A146" s="14"/>
      <c r="B146" s="230"/>
      <c r="C146" s="231"/>
      <c r="D146" s="213" t="s">
        <v>129</v>
      </c>
      <c r="E146" s="232" t="s">
        <v>20</v>
      </c>
      <c r="F146" s="233" t="s">
        <v>155</v>
      </c>
      <c r="G146" s="231"/>
      <c r="H146" s="234">
        <v>17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0" t="s">
        <v>129</v>
      </c>
      <c r="AU146" s="240" t="s">
        <v>81</v>
      </c>
      <c r="AV146" s="14" t="s">
        <v>81</v>
      </c>
      <c r="AW146" s="14" t="s">
        <v>33</v>
      </c>
      <c r="AX146" s="14" t="s">
        <v>72</v>
      </c>
      <c r="AY146" s="240" t="s">
        <v>116</v>
      </c>
    </row>
    <row r="147" s="15" customFormat="1">
      <c r="A147" s="15"/>
      <c r="B147" s="241"/>
      <c r="C147" s="242"/>
      <c r="D147" s="213" t="s">
        <v>129</v>
      </c>
      <c r="E147" s="243" t="s">
        <v>20</v>
      </c>
      <c r="F147" s="244" t="s">
        <v>134</v>
      </c>
      <c r="G147" s="242"/>
      <c r="H147" s="245">
        <v>686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1" t="s">
        <v>129</v>
      </c>
      <c r="AU147" s="251" t="s">
        <v>81</v>
      </c>
      <c r="AV147" s="15" t="s">
        <v>124</v>
      </c>
      <c r="AW147" s="15" t="s">
        <v>33</v>
      </c>
      <c r="AX147" s="15" t="s">
        <v>8</v>
      </c>
      <c r="AY147" s="251" t="s">
        <v>116</v>
      </c>
    </row>
    <row r="148" s="2" customFormat="1" ht="49.05" customHeight="1">
      <c r="A148" s="39"/>
      <c r="B148" s="40"/>
      <c r="C148" s="252" t="s">
        <v>195</v>
      </c>
      <c r="D148" s="252" t="s">
        <v>196</v>
      </c>
      <c r="E148" s="253" t="s">
        <v>197</v>
      </c>
      <c r="F148" s="254" t="s">
        <v>198</v>
      </c>
      <c r="G148" s="255" t="s">
        <v>122</v>
      </c>
      <c r="H148" s="256">
        <v>788.89999999999998</v>
      </c>
      <c r="I148" s="257"/>
      <c r="J148" s="256">
        <f>ROUND(I148*H148,0)</f>
        <v>0</v>
      </c>
      <c r="K148" s="254" t="s">
        <v>123</v>
      </c>
      <c r="L148" s="258"/>
      <c r="M148" s="259" t="s">
        <v>20</v>
      </c>
      <c r="N148" s="260" t="s">
        <v>43</v>
      </c>
      <c r="O148" s="85"/>
      <c r="P148" s="209">
        <f>O148*H148</f>
        <v>0</v>
      </c>
      <c r="Q148" s="209">
        <v>0.0033999999999999998</v>
      </c>
      <c r="R148" s="209">
        <f>Q148*H148</f>
        <v>2.6822599999999999</v>
      </c>
      <c r="S148" s="209">
        <v>0</v>
      </c>
      <c r="T148" s="21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1" t="s">
        <v>199</v>
      </c>
      <c r="AT148" s="211" t="s">
        <v>196</v>
      </c>
      <c r="AU148" s="211" t="s">
        <v>81</v>
      </c>
      <c r="AY148" s="18" t="s">
        <v>116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8" t="s">
        <v>8</v>
      </c>
      <c r="BK148" s="212">
        <f>ROUND(I148*H148,0)</f>
        <v>0</v>
      </c>
      <c r="BL148" s="18" t="s">
        <v>177</v>
      </c>
      <c r="BM148" s="211" t="s">
        <v>200</v>
      </c>
    </row>
    <row r="149" s="2" customFormat="1">
      <c r="A149" s="39"/>
      <c r="B149" s="40"/>
      <c r="C149" s="41"/>
      <c r="D149" s="213" t="s">
        <v>125</v>
      </c>
      <c r="E149" s="41"/>
      <c r="F149" s="214" t="s">
        <v>198</v>
      </c>
      <c r="G149" s="41"/>
      <c r="H149" s="41"/>
      <c r="I149" s="215"/>
      <c r="J149" s="41"/>
      <c r="K149" s="41"/>
      <c r="L149" s="45"/>
      <c r="M149" s="216"/>
      <c r="N149" s="217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125</v>
      </c>
      <c r="AU149" s="18" t="s">
        <v>81</v>
      </c>
    </row>
    <row r="150" s="2" customFormat="1">
      <c r="A150" s="39"/>
      <c r="B150" s="40"/>
      <c r="C150" s="41"/>
      <c r="D150" s="218" t="s">
        <v>127</v>
      </c>
      <c r="E150" s="41"/>
      <c r="F150" s="219" t="s">
        <v>201</v>
      </c>
      <c r="G150" s="41"/>
      <c r="H150" s="41"/>
      <c r="I150" s="215"/>
      <c r="J150" s="41"/>
      <c r="K150" s="41"/>
      <c r="L150" s="45"/>
      <c r="M150" s="216"/>
      <c r="N150" s="217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127</v>
      </c>
      <c r="AU150" s="18" t="s">
        <v>81</v>
      </c>
    </row>
    <row r="151" s="14" customFormat="1">
      <c r="A151" s="14"/>
      <c r="B151" s="230"/>
      <c r="C151" s="231"/>
      <c r="D151" s="213" t="s">
        <v>129</v>
      </c>
      <c r="E151" s="232" t="s">
        <v>20</v>
      </c>
      <c r="F151" s="233" t="s">
        <v>202</v>
      </c>
      <c r="G151" s="231"/>
      <c r="H151" s="234">
        <v>788.89999999999998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0" t="s">
        <v>129</v>
      </c>
      <c r="AU151" s="240" t="s">
        <v>81</v>
      </c>
      <c r="AV151" s="14" t="s">
        <v>81</v>
      </c>
      <c r="AW151" s="14" t="s">
        <v>33</v>
      </c>
      <c r="AX151" s="14" t="s">
        <v>72</v>
      </c>
      <c r="AY151" s="240" t="s">
        <v>116</v>
      </c>
    </row>
    <row r="152" s="15" customFormat="1">
      <c r="A152" s="15"/>
      <c r="B152" s="241"/>
      <c r="C152" s="242"/>
      <c r="D152" s="213" t="s">
        <v>129</v>
      </c>
      <c r="E152" s="243" t="s">
        <v>20</v>
      </c>
      <c r="F152" s="244" t="s">
        <v>134</v>
      </c>
      <c r="G152" s="242"/>
      <c r="H152" s="245">
        <v>788.89999999999998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1" t="s">
        <v>129</v>
      </c>
      <c r="AU152" s="251" t="s">
        <v>81</v>
      </c>
      <c r="AV152" s="15" t="s">
        <v>124</v>
      </c>
      <c r="AW152" s="15" t="s">
        <v>33</v>
      </c>
      <c r="AX152" s="15" t="s">
        <v>8</v>
      </c>
      <c r="AY152" s="251" t="s">
        <v>116</v>
      </c>
    </row>
    <row r="153" s="2" customFormat="1" ht="33" customHeight="1">
      <c r="A153" s="39"/>
      <c r="B153" s="40"/>
      <c r="C153" s="201" t="s">
        <v>166</v>
      </c>
      <c r="D153" s="201" t="s">
        <v>119</v>
      </c>
      <c r="E153" s="202" t="s">
        <v>203</v>
      </c>
      <c r="F153" s="203" t="s">
        <v>204</v>
      </c>
      <c r="G153" s="204" t="s">
        <v>205</v>
      </c>
      <c r="H153" s="206"/>
      <c r="I153" s="206"/>
      <c r="J153" s="205">
        <f>ROUND(I153*H153,0)</f>
        <v>0</v>
      </c>
      <c r="K153" s="203" t="s">
        <v>123</v>
      </c>
      <c r="L153" s="45"/>
      <c r="M153" s="207" t="s">
        <v>20</v>
      </c>
      <c r="N153" s="208" t="s">
        <v>43</v>
      </c>
      <c r="O153" s="85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1" t="s">
        <v>177</v>
      </c>
      <c r="AT153" s="211" t="s">
        <v>119</v>
      </c>
      <c r="AU153" s="211" t="s">
        <v>81</v>
      </c>
      <c r="AY153" s="18" t="s">
        <v>116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8" t="s">
        <v>8</v>
      </c>
      <c r="BK153" s="212">
        <f>ROUND(I153*H153,0)</f>
        <v>0</v>
      </c>
      <c r="BL153" s="18" t="s">
        <v>177</v>
      </c>
      <c r="BM153" s="211" t="s">
        <v>206</v>
      </c>
    </row>
    <row r="154" s="2" customFormat="1">
      <c r="A154" s="39"/>
      <c r="B154" s="40"/>
      <c r="C154" s="41"/>
      <c r="D154" s="213" t="s">
        <v>125</v>
      </c>
      <c r="E154" s="41"/>
      <c r="F154" s="214" t="s">
        <v>207</v>
      </c>
      <c r="G154" s="41"/>
      <c r="H154" s="41"/>
      <c r="I154" s="215"/>
      <c r="J154" s="41"/>
      <c r="K154" s="41"/>
      <c r="L154" s="45"/>
      <c r="M154" s="216"/>
      <c r="N154" s="217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125</v>
      </c>
      <c r="AU154" s="18" t="s">
        <v>81</v>
      </c>
    </row>
    <row r="155" s="2" customFormat="1">
      <c r="A155" s="39"/>
      <c r="B155" s="40"/>
      <c r="C155" s="41"/>
      <c r="D155" s="218" t="s">
        <v>127</v>
      </c>
      <c r="E155" s="41"/>
      <c r="F155" s="219" t="s">
        <v>208</v>
      </c>
      <c r="G155" s="41"/>
      <c r="H155" s="41"/>
      <c r="I155" s="215"/>
      <c r="J155" s="41"/>
      <c r="K155" s="41"/>
      <c r="L155" s="45"/>
      <c r="M155" s="216"/>
      <c r="N155" s="217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127</v>
      </c>
      <c r="AU155" s="18" t="s">
        <v>81</v>
      </c>
    </row>
    <row r="156" s="12" customFormat="1" ht="22.8" customHeight="1">
      <c r="A156" s="12"/>
      <c r="B156" s="185"/>
      <c r="C156" s="186"/>
      <c r="D156" s="187" t="s">
        <v>71</v>
      </c>
      <c r="E156" s="199" t="s">
        <v>209</v>
      </c>
      <c r="F156" s="199" t="s">
        <v>210</v>
      </c>
      <c r="G156" s="186"/>
      <c r="H156" s="186"/>
      <c r="I156" s="189"/>
      <c r="J156" s="200">
        <f>BK156</f>
        <v>0</v>
      </c>
      <c r="K156" s="186"/>
      <c r="L156" s="191"/>
      <c r="M156" s="192"/>
      <c r="N156" s="193"/>
      <c r="O156" s="193"/>
      <c r="P156" s="194">
        <f>SUM(P157:P185)</f>
        <v>0</v>
      </c>
      <c r="Q156" s="193"/>
      <c r="R156" s="194">
        <f>SUM(R157:R185)</f>
        <v>10.383730699999999</v>
      </c>
      <c r="S156" s="193"/>
      <c r="T156" s="195">
        <f>SUM(T157:T185)</f>
        <v>10.289999999999999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6" t="s">
        <v>81</v>
      </c>
      <c r="AT156" s="197" t="s">
        <v>71</v>
      </c>
      <c r="AU156" s="197" t="s">
        <v>8</v>
      </c>
      <c r="AY156" s="196" t="s">
        <v>116</v>
      </c>
      <c r="BK156" s="198">
        <f>SUM(BK157:BK185)</f>
        <v>0</v>
      </c>
    </row>
    <row r="157" s="2" customFormat="1" ht="33" customHeight="1">
      <c r="A157" s="39"/>
      <c r="B157" s="40"/>
      <c r="C157" s="201" t="s">
        <v>211</v>
      </c>
      <c r="D157" s="201" t="s">
        <v>119</v>
      </c>
      <c r="E157" s="202" t="s">
        <v>212</v>
      </c>
      <c r="F157" s="203" t="s">
        <v>213</v>
      </c>
      <c r="G157" s="204" t="s">
        <v>122</v>
      </c>
      <c r="H157" s="205">
        <v>686</v>
      </c>
      <c r="I157" s="206"/>
      <c r="J157" s="205">
        <f>ROUND(I157*H157,0)</f>
        <v>0</v>
      </c>
      <c r="K157" s="203" t="s">
        <v>123</v>
      </c>
      <c r="L157" s="45"/>
      <c r="M157" s="207" t="s">
        <v>20</v>
      </c>
      <c r="N157" s="208" t="s">
        <v>43</v>
      </c>
      <c r="O157" s="85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1" t="s">
        <v>177</v>
      </c>
      <c r="AT157" s="211" t="s">
        <v>119</v>
      </c>
      <c r="AU157" s="211" t="s">
        <v>81</v>
      </c>
      <c r="AY157" s="18" t="s">
        <v>116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8" t="s">
        <v>8</v>
      </c>
      <c r="BK157" s="212">
        <f>ROUND(I157*H157,0)</f>
        <v>0</v>
      </c>
      <c r="BL157" s="18" t="s">
        <v>177</v>
      </c>
      <c r="BM157" s="211" t="s">
        <v>214</v>
      </c>
    </row>
    <row r="158" s="2" customFormat="1">
      <c r="A158" s="39"/>
      <c r="B158" s="40"/>
      <c r="C158" s="41"/>
      <c r="D158" s="213" t="s">
        <v>125</v>
      </c>
      <c r="E158" s="41"/>
      <c r="F158" s="214" t="s">
        <v>215</v>
      </c>
      <c r="G158" s="41"/>
      <c r="H158" s="41"/>
      <c r="I158" s="215"/>
      <c r="J158" s="41"/>
      <c r="K158" s="41"/>
      <c r="L158" s="45"/>
      <c r="M158" s="216"/>
      <c r="N158" s="217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125</v>
      </c>
      <c r="AU158" s="18" t="s">
        <v>81</v>
      </c>
    </row>
    <row r="159" s="2" customFormat="1">
      <c r="A159" s="39"/>
      <c r="B159" s="40"/>
      <c r="C159" s="41"/>
      <c r="D159" s="218" t="s">
        <v>127</v>
      </c>
      <c r="E159" s="41"/>
      <c r="F159" s="219" t="s">
        <v>216</v>
      </c>
      <c r="G159" s="41"/>
      <c r="H159" s="41"/>
      <c r="I159" s="215"/>
      <c r="J159" s="41"/>
      <c r="K159" s="41"/>
      <c r="L159" s="45"/>
      <c r="M159" s="216"/>
      <c r="N159" s="217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127</v>
      </c>
      <c r="AU159" s="18" t="s">
        <v>81</v>
      </c>
    </row>
    <row r="160" s="14" customFormat="1">
      <c r="A160" s="14"/>
      <c r="B160" s="230"/>
      <c r="C160" s="231"/>
      <c r="D160" s="213" t="s">
        <v>129</v>
      </c>
      <c r="E160" s="232" t="s">
        <v>20</v>
      </c>
      <c r="F160" s="233" t="s">
        <v>152</v>
      </c>
      <c r="G160" s="231"/>
      <c r="H160" s="234">
        <v>361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0" t="s">
        <v>129</v>
      </c>
      <c r="AU160" s="240" t="s">
        <v>81</v>
      </c>
      <c r="AV160" s="14" t="s">
        <v>81</v>
      </c>
      <c r="AW160" s="14" t="s">
        <v>33</v>
      </c>
      <c r="AX160" s="14" t="s">
        <v>72</v>
      </c>
      <c r="AY160" s="240" t="s">
        <v>116</v>
      </c>
    </row>
    <row r="161" s="14" customFormat="1">
      <c r="A161" s="14"/>
      <c r="B161" s="230"/>
      <c r="C161" s="231"/>
      <c r="D161" s="213" t="s">
        <v>129</v>
      </c>
      <c r="E161" s="232" t="s">
        <v>20</v>
      </c>
      <c r="F161" s="233" t="s">
        <v>153</v>
      </c>
      <c r="G161" s="231"/>
      <c r="H161" s="234">
        <v>218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129</v>
      </c>
      <c r="AU161" s="240" t="s">
        <v>81</v>
      </c>
      <c r="AV161" s="14" t="s">
        <v>81</v>
      </c>
      <c r="AW161" s="14" t="s">
        <v>33</v>
      </c>
      <c r="AX161" s="14" t="s">
        <v>72</v>
      </c>
      <c r="AY161" s="240" t="s">
        <v>116</v>
      </c>
    </row>
    <row r="162" s="14" customFormat="1">
      <c r="A162" s="14"/>
      <c r="B162" s="230"/>
      <c r="C162" s="231"/>
      <c r="D162" s="213" t="s">
        <v>129</v>
      </c>
      <c r="E162" s="232" t="s">
        <v>20</v>
      </c>
      <c r="F162" s="233" t="s">
        <v>154</v>
      </c>
      <c r="G162" s="231"/>
      <c r="H162" s="234">
        <v>90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129</v>
      </c>
      <c r="AU162" s="240" t="s">
        <v>81</v>
      </c>
      <c r="AV162" s="14" t="s">
        <v>81</v>
      </c>
      <c r="AW162" s="14" t="s">
        <v>33</v>
      </c>
      <c r="AX162" s="14" t="s">
        <v>72</v>
      </c>
      <c r="AY162" s="240" t="s">
        <v>116</v>
      </c>
    </row>
    <row r="163" s="14" customFormat="1">
      <c r="A163" s="14"/>
      <c r="B163" s="230"/>
      <c r="C163" s="231"/>
      <c r="D163" s="213" t="s">
        <v>129</v>
      </c>
      <c r="E163" s="232" t="s">
        <v>20</v>
      </c>
      <c r="F163" s="233" t="s">
        <v>155</v>
      </c>
      <c r="G163" s="231"/>
      <c r="H163" s="234">
        <v>17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0" t="s">
        <v>129</v>
      </c>
      <c r="AU163" s="240" t="s">
        <v>81</v>
      </c>
      <c r="AV163" s="14" t="s">
        <v>81</v>
      </c>
      <c r="AW163" s="14" t="s">
        <v>33</v>
      </c>
      <c r="AX163" s="14" t="s">
        <v>72</v>
      </c>
      <c r="AY163" s="240" t="s">
        <v>116</v>
      </c>
    </row>
    <row r="164" s="15" customFormat="1">
      <c r="A164" s="15"/>
      <c r="B164" s="241"/>
      <c r="C164" s="242"/>
      <c r="D164" s="213" t="s">
        <v>129</v>
      </c>
      <c r="E164" s="243" t="s">
        <v>20</v>
      </c>
      <c r="F164" s="244" t="s">
        <v>134</v>
      </c>
      <c r="G164" s="242"/>
      <c r="H164" s="245">
        <v>686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1" t="s">
        <v>129</v>
      </c>
      <c r="AU164" s="251" t="s">
        <v>81</v>
      </c>
      <c r="AV164" s="15" t="s">
        <v>124</v>
      </c>
      <c r="AW164" s="15" t="s">
        <v>33</v>
      </c>
      <c r="AX164" s="15" t="s">
        <v>8</v>
      </c>
      <c r="AY164" s="251" t="s">
        <v>116</v>
      </c>
    </row>
    <row r="165" s="2" customFormat="1" ht="16.5" customHeight="1">
      <c r="A165" s="39"/>
      <c r="B165" s="40"/>
      <c r="C165" s="252" t="s">
        <v>172</v>
      </c>
      <c r="D165" s="252" t="s">
        <v>196</v>
      </c>
      <c r="E165" s="253" t="s">
        <v>217</v>
      </c>
      <c r="F165" s="254" t="s">
        <v>218</v>
      </c>
      <c r="G165" s="255" t="s">
        <v>219</v>
      </c>
      <c r="H165" s="256">
        <v>18.109999999999999</v>
      </c>
      <c r="I165" s="257"/>
      <c r="J165" s="256">
        <f>ROUND(I165*H165,0)</f>
        <v>0</v>
      </c>
      <c r="K165" s="254" t="s">
        <v>123</v>
      </c>
      <c r="L165" s="258"/>
      <c r="M165" s="259" t="s">
        <v>20</v>
      </c>
      <c r="N165" s="260" t="s">
        <v>43</v>
      </c>
      <c r="O165" s="85"/>
      <c r="P165" s="209">
        <f>O165*H165</f>
        <v>0</v>
      </c>
      <c r="Q165" s="209">
        <v>0.55000000000000004</v>
      </c>
      <c r="R165" s="209">
        <f>Q165*H165</f>
        <v>9.9604999999999997</v>
      </c>
      <c r="S165" s="209">
        <v>0</v>
      </c>
      <c r="T165" s="21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1" t="s">
        <v>199</v>
      </c>
      <c r="AT165" s="211" t="s">
        <v>196</v>
      </c>
      <c r="AU165" s="211" t="s">
        <v>81</v>
      </c>
      <c r="AY165" s="18" t="s">
        <v>116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8" t="s">
        <v>8</v>
      </c>
      <c r="BK165" s="212">
        <f>ROUND(I165*H165,0)</f>
        <v>0</v>
      </c>
      <c r="BL165" s="18" t="s">
        <v>177</v>
      </c>
      <c r="BM165" s="211" t="s">
        <v>199</v>
      </c>
    </row>
    <row r="166" s="2" customFormat="1">
      <c r="A166" s="39"/>
      <c r="B166" s="40"/>
      <c r="C166" s="41"/>
      <c r="D166" s="213" t="s">
        <v>125</v>
      </c>
      <c r="E166" s="41"/>
      <c r="F166" s="214" t="s">
        <v>218</v>
      </c>
      <c r="G166" s="41"/>
      <c r="H166" s="41"/>
      <c r="I166" s="215"/>
      <c r="J166" s="41"/>
      <c r="K166" s="41"/>
      <c r="L166" s="45"/>
      <c r="M166" s="216"/>
      <c r="N166" s="217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125</v>
      </c>
      <c r="AU166" s="18" t="s">
        <v>81</v>
      </c>
    </row>
    <row r="167" s="2" customFormat="1">
      <c r="A167" s="39"/>
      <c r="B167" s="40"/>
      <c r="C167" s="41"/>
      <c r="D167" s="218" t="s">
        <v>127</v>
      </c>
      <c r="E167" s="41"/>
      <c r="F167" s="219" t="s">
        <v>220</v>
      </c>
      <c r="G167" s="41"/>
      <c r="H167" s="41"/>
      <c r="I167" s="215"/>
      <c r="J167" s="41"/>
      <c r="K167" s="41"/>
      <c r="L167" s="45"/>
      <c r="M167" s="216"/>
      <c r="N167" s="217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127</v>
      </c>
      <c r="AU167" s="18" t="s">
        <v>81</v>
      </c>
    </row>
    <row r="168" s="14" customFormat="1">
      <c r="A168" s="14"/>
      <c r="B168" s="230"/>
      <c r="C168" s="231"/>
      <c r="D168" s="213" t="s">
        <v>129</v>
      </c>
      <c r="E168" s="232" t="s">
        <v>20</v>
      </c>
      <c r="F168" s="233" t="s">
        <v>221</v>
      </c>
      <c r="G168" s="231"/>
      <c r="H168" s="234">
        <v>18.109999999999999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129</v>
      </c>
      <c r="AU168" s="240" t="s">
        <v>81</v>
      </c>
      <c r="AV168" s="14" t="s">
        <v>81</v>
      </c>
      <c r="AW168" s="14" t="s">
        <v>33</v>
      </c>
      <c r="AX168" s="14" t="s">
        <v>72</v>
      </c>
      <c r="AY168" s="240" t="s">
        <v>116</v>
      </c>
    </row>
    <row r="169" s="15" customFormat="1">
      <c r="A169" s="15"/>
      <c r="B169" s="241"/>
      <c r="C169" s="242"/>
      <c r="D169" s="213" t="s">
        <v>129</v>
      </c>
      <c r="E169" s="243" t="s">
        <v>20</v>
      </c>
      <c r="F169" s="244" t="s">
        <v>134</v>
      </c>
      <c r="G169" s="242"/>
      <c r="H169" s="245">
        <v>18.109999999999999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1" t="s">
        <v>129</v>
      </c>
      <c r="AU169" s="251" t="s">
        <v>81</v>
      </c>
      <c r="AV169" s="15" t="s">
        <v>124</v>
      </c>
      <c r="AW169" s="15" t="s">
        <v>33</v>
      </c>
      <c r="AX169" s="15" t="s">
        <v>8</v>
      </c>
      <c r="AY169" s="251" t="s">
        <v>116</v>
      </c>
    </row>
    <row r="170" s="2" customFormat="1" ht="16.5" customHeight="1">
      <c r="A170" s="39"/>
      <c r="B170" s="40"/>
      <c r="C170" s="201" t="s">
        <v>9</v>
      </c>
      <c r="D170" s="201" t="s">
        <v>119</v>
      </c>
      <c r="E170" s="202" t="s">
        <v>222</v>
      </c>
      <c r="F170" s="203" t="s">
        <v>223</v>
      </c>
      <c r="G170" s="204" t="s">
        <v>122</v>
      </c>
      <c r="H170" s="205">
        <v>686</v>
      </c>
      <c r="I170" s="206"/>
      <c r="J170" s="205">
        <f>ROUND(I170*H170,0)</f>
        <v>0</v>
      </c>
      <c r="K170" s="203" t="s">
        <v>123</v>
      </c>
      <c r="L170" s="45"/>
      <c r="M170" s="207" t="s">
        <v>20</v>
      </c>
      <c r="N170" s="208" t="s">
        <v>43</v>
      </c>
      <c r="O170" s="85"/>
      <c r="P170" s="209">
        <f>O170*H170</f>
        <v>0</v>
      </c>
      <c r="Q170" s="209">
        <v>0</v>
      </c>
      <c r="R170" s="209">
        <f>Q170*H170</f>
        <v>0</v>
      </c>
      <c r="S170" s="209">
        <v>0.014999999999999999</v>
      </c>
      <c r="T170" s="210">
        <f>S170*H170</f>
        <v>10.289999999999999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1" t="s">
        <v>177</v>
      </c>
      <c r="AT170" s="211" t="s">
        <v>119</v>
      </c>
      <c r="AU170" s="211" t="s">
        <v>81</v>
      </c>
      <c r="AY170" s="18" t="s">
        <v>116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8" t="s">
        <v>8</v>
      </c>
      <c r="BK170" s="212">
        <f>ROUND(I170*H170,0)</f>
        <v>0</v>
      </c>
      <c r="BL170" s="18" t="s">
        <v>177</v>
      </c>
      <c r="BM170" s="211" t="s">
        <v>224</v>
      </c>
    </row>
    <row r="171" s="2" customFormat="1">
      <c r="A171" s="39"/>
      <c r="B171" s="40"/>
      <c r="C171" s="41"/>
      <c r="D171" s="213" t="s">
        <v>125</v>
      </c>
      <c r="E171" s="41"/>
      <c r="F171" s="214" t="s">
        <v>225</v>
      </c>
      <c r="G171" s="41"/>
      <c r="H171" s="41"/>
      <c r="I171" s="215"/>
      <c r="J171" s="41"/>
      <c r="K171" s="41"/>
      <c r="L171" s="45"/>
      <c r="M171" s="216"/>
      <c r="N171" s="217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125</v>
      </c>
      <c r="AU171" s="18" t="s">
        <v>81</v>
      </c>
    </row>
    <row r="172" s="2" customFormat="1">
      <c r="A172" s="39"/>
      <c r="B172" s="40"/>
      <c r="C172" s="41"/>
      <c r="D172" s="218" t="s">
        <v>127</v>
      </c>
      <c r="E172" s="41"/>
      <c r="F172" s="219" t="s">
        <v>226</v>
      </c>
      <c r="G172" s="41"/>
      <c r="H172" s="41"/>
      <c r="I172" s="215"/>
      <c r="J172" s="41"/>
      <c r="K172" s="41"/>
      <c r="L172" s="45"/>
      <c r="M172" s="216"/>
      <c r="N172" s="217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127</v>
      </c>
      <c r="AU172" s="18" t="s">
        <v>81</v>
      </c>
    </row>
    <row r="173" s="14" customFormat="1">
      <c r="A173" s="14"/>
      <c r="B173" s="230"/>
      <c r="C173" s="231"/>
      <c r="D173" s="213" t="s">
        <v>129</v>
      </c>
      <c r="E173" s="232" t="s">
        <v>20</v>
      </c>
      <c r="F173" s="233" t="s">
        <v>152</v>
      </c>
      <c r="G173" s="231"/>
      <c r="H173" s="234">
        <v>361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129</v>
      </c>
      <c r="AU173" s="240" t="s">
        <v>81</v>
      </c>
      <c r="AV173" s="14" t="s">
        <v>81</v>
      </c>
      <c r="AW173" s="14" t="s">
        <v>33</v>
      </c>
      <c r="AX173" s="14" t="s">
        <v>72</v>
      </c>
      <c r="AY173" s="240" t="s">
        <v>116</v>
      </c>
    </row>
    <row r="174" s="14" customFormat="1">
      <c r="A174" s="14"/>
      <c r="B174" s="230"/>
      <c r="C174" s="231"/>
      <c r="D174" s="213" t="s">
        <v>129</v>
      </c>
      <c r="E174" s="232" t="s">
        <v>20</v>
      </c>
      <c r="F174" s="233" t="s">
        <v>153</v>
      </c>
      <c r="G174" s="231"/>
      <c r="H174" s="234">
        <v>218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129</v>
      </c>
      <c r="AU174" s="240" t="s">
        <v>81</v>
      </c>
      <c r="AV174" s="14" t="s">
        <v>81</v>
      </c>
      <c r="AW174" s="14" t="s">
        <v>33</v>
      </c>
      <c r="AX174" s="14" t="s">
        <v>72</v>
      </c>
      <c r="AY174" s="240" t="s">
        <v>116</v>
      </c>
    </row>
    <row r="175" s="14" customFormat="1">
      <c r="A175" s="14"/>
      <c r="B175" s="230"/>
      <c r="C175" s="231"/>
      <c r="D175" s="213" t="s">
        <v>129</v>
      </c>
      <c r="E175" s="232" t="s">
        <v>20</v>
      </c>
      <c r="F175" s="233" t="s">
        <v>154</v>
      </c>
      <c r="G175" s="231"/>
      <c r="H175" s="234">
        <v>90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0" t="s">
        <v>129</v>
      </c>
      <c r="AU175" s="240" t="s">
        <v>81</v>
      </c>
      <c r="AV175" s="14" t="s">
        <v>81</v>
      </c>
      <c r="AW175" s="14" t="s">
        <v>33</v>
      </c>
      <c r="AX175" s="14" t="s">
        <v>72</v>
      </c>
      <c r="AY175" s="240" t="s">
        <v>116</v>
      </c>
    </row>
    <row r="176" s="14" customFormat="1">
      <c r="A176" s="14"/>
      <c r="B176" s="230"/>
      <c r="C176" s="231"/>
      <c r="D176" s="213" t="s">
        <v>129</v>
      </c>
      <c r="E176" s="232" t="s">
        <v>20</v>
      </c>
      <c r="F176" s="233" t="s">
        <v>155</v>
      </c>
      <c r="G176" s="231"/>
      <c r="H176" s="234">
        <v>17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0" t="s">
        <v>129</v>
      </c>
      <c r="AU176" s="240" t="s">
        <v>81</v>
      </c>
      <c r="AV176" s="14" t="s">
        <v>81</v>
      </c>
      <c r="AW176" s="14" t="s">
        <v>33</v>
      </c>
      <c r="AX176" s="14" t="s">
        <v>72</v>
      </c>
      <c r="AY176" s="240" t="s">
        <v>116</v>
      </c>
    </row>
    <row r="177" s="15" customFormat="1">
      <c r="A177" s="15"/>
      <c r="B177" s="241"/>
      <c r="C177" s="242"/>
      <c r="D177" s="213" t="s">
        <v>129</v>
      </c>
      <c r="E177" s="243" t="s">
        <v>20</v>
      </c>
      <c r="F177" s="244" t="s">
        <v>134</v>
      </c>
      <c r="G177" s="242"/>
      <c r="H177" s="245">
        <v>686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1" t="s">
        <v>129</v>
      </c>
      <c r="AU177" s="251" t="s">
        <v>81</v>
      </c>
      <c r="AV177" s="15" t="s">
        <v>124</v>
      </c>
      <c r="AW177" s="15" t="s">
        <v>33</v>
      </c>
      <c r="AX177" s="15" t="s">
        <v>8</v>
      </c>
      <c r="AY177" s="251" t="s">
        <v>116</v>
      </c>
    </row>
    <row r="178" s="2" customFormat="1" ht="24.15" customHeight="1">
      <c r="A178" s="39"/>
      <c r="B178" s="40"/>
      <c r="C178" s="201" t="s">
        <v>177</v>
      </c>
      <c r="D178" s="201" t="s">
        <v>119</v>
      </c>
      <c r="E178" s="202" t="s">
        <v>227</v>
      </c>
      <c r="F178" s="203" t="s">
        <v>228</v>
      </c>
      <c r="G178" s="204" t="s">
        <v>219</v>
      </c>
      <c r="H178" s="205">
        <v>18.109999999999999</v>
      </c>
      <c r="I178" s="206"/>
      <c r="J178" s="205">
        <f>ROUND(I178*H178,0)</f>
        <v>0</v>
      </c>
      <c r="K178" s="203" t="s">
        <v>123</v>
      </c>
      <c r="L178" s="45"/>
      <c r="M178" s="207" t="s">
        <v>20</v>
      </c>
      <c r="N178" s="208" t="s">
        <v>43</v>
      </c>
      <c r="O178" s="85"/>
      <c r="P178" s="209">
        <f>O178*H178</f>
        <v>0</v>
      </c>
      <c r="Q178" s="209">
        <v>0.023369999999999998</v>
      </c>
      <c r="R178" s="209">
        <f>Q178*H178</f>
        <v>0.42323069999999996</v>
      </c>
      <c r="S178" s="209">
        <v>0</v>
      </c>
      <c r="T178" s="21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1" t="s">
        <v>177</v>
      </c>
      <c r="AT178" s="211" t="s">
        <v>119</v>
      </c>
      <c r="AU178" s="211" t="s">
        <v>81</v>
      </c>
      <c r="AY178" s="18" t="s">
        <v>116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8" t="s">
        <v>8</v>
      </c>
      <c r="BK178" s="212">
        <f>ROUND(I178*H178,0)</f>
        <v>0</v>
      </c>
      <c r="BL178" s="18" t="s">
        <v>177</v>
      </c>
      <c r="BM178" s="211" t="s">
        <v>229</v>
      </c>
    </row>
    <row r="179" s="2" customFormat="1">
      <c r="A179" s="39"/>
      <c r="B179" s="40"/>
      <c r="C179" s="41"/>
      <c r="D179" s="213" t="s">
        <v>125</v>
      </c>
      <c r="E179" s="41"/>
      <c r="F179" s="214" t="s">
        <v>230</v>
      </c>
      <c r="G179" s="41"/>
      <c r="H179" s="41"/>
      <c r="I179" s="215"/>
      <c r="J179" s="41"/>
      <c r="K179" s="41"/>
      <c r="L179" s="45"/>
      <c r="M179" s="216"/>
      <c r="N179" s="217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125</v>
      </c>
      <c r="AU179" s="18" t="s">
        <v>81</v>
      </c>
    </row>
    <row r="180" s="2" customFormat="1">
      <c r="A180" s="39"/>
      <c r="B180" s="40"/>
      <c r="C180" s="41"/>
      <c r="D180" s="218" t="s">
        <v>127</v>
      </c>
      <c r="E180" s="41"/>
      <c r="F180" s="219" t="s">
        <v>231</v>
      </c>
      <c r="G180" s="41"/>
      <c r="H180" s="41"/>
      <c r="I180" s="215"/>
      <c r="J180" s="41"/>
      <c r="K180" s="41"/>
      <c r="L180" s="45"/>
      <c r="M180" s="216"/>
      <c r="N180" s="217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127</v>
      </c>
      <c r="AU180" s="18" t="s">
        <v>81</v>
      </c>
    </row>
    <row r="181" s="14" customFormat="1">
      <c r="A181" s="14"/>
      <c r="B181" s="230"/>
      <c r="C181" s="231"/>
      <c r="D181" s="213" t="s">
        <v>129</v>
      </c>
      <c r="E181" s="232" t="s">
        <v>20</v>
      </c>
      <c r="F181" s="233" t="s">
        <v>232</v>
      </c>
      <c r="G181" s="231"/>
      <c r="H181" s="234">
        <v>18.109999999999999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0" t="s">
        <v>129</v>
      </c>
      <c r="AU181" s="240" t="s">
        <v>81</v>
      </c>
      <c r="AV181" s="14" t="s">
        <v>81</v>
      </c>
      <c r="AW181" s="14" t="s">
        <v>33</v>
      </c>
      <c r="AX181" s="14" t="s">
        <v>72</v>
      </c>
      <c r="AY181" s="240" t="s">
        <v>116</v>
      </c>
    </row>
    <row r="182" s="15" customFormat="1">
      <c r="A182" s="15"/>
      <c r="B182" s="241"/>
      <c r="C182" s="242"/>
      <c r="D182" s="213" t="s">
        <v>129</v>
      </c>
      <c r="E182" s="243" t="s">
        <v>20</v>
      </c>
      <c r="F182" s="244" t="s">
        <v>134</v>
      </c>
      <c r="G182" s="242"/>
      <c r="H182" s="245">
        <v>18.109999999999999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1" t="s">
        <v>129</v>
      </c>
      <c r="AU182" s="251" t="s">
        <v>81</v>
      </c>
      <c r="AV182" s="15" t="s">
        <v>124</v>
      </c>
      <c r="AW182" s="15" t="s">
        <v>33</v>
      </c>
      <c r="AX182" s="15" t="s">
        <v>8</v>
      </c>
      <c r="AY182" s="251" t="s">
        <v>116</v>
      </c>
    </row>
    <row r="183" s="2" customFormat="1" ht="24.15" customHeight="1">
      <c r="A183" s="39"/>
      <c r="B183" s="40"/>
      <c r="C183" s="201" t="s">
        <v>233</v>
      </c>
      <c r="D183" s="201" t="s">
        <v>119</v>
      </c>
      <c r="E183" s="202" t="s">
        <v>234</v>
      </c>
      <c r="F183" s="203" t="s">
        <v>235</v>
      </c>
      <c r="G183" s="204" t="s">
        <v>205</v>
      </c>
      <c r="H183" s="206"/>
      <c r="I183" s="206"/>
      <c r="J183" s="205">
        <f>ROUND(I183*H183,0)</f>
        <v>0</v>
      </c>
      <c r="K183" s="203" t="s">
        <v>123</v>
      </c>
      <c r="L183" s="45"/>
      <c r="M183" s="207" t="s">
        <v>20</v>
      </c>
      <c r="N183" s="208" t="s">
        <v>43</v>
      </c>
      <c r="O183" s="85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1" t="s">
        <v>177</v>
      </c>
      <c r="AT183" s="211" t="s">
        <v>119</v>
      </c>
      <c r="AU183" s="211" t="s">
        <v>81</v>
      </c>
      <c r="AY183" s="18" t="s">
        <v>116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8" t="s">
        <v>8</v>
      </c>
      <c r="BK183" s="212">
        <f>ROUND(I183*H183,0)</f>
        <v>0</v>
      </c>
      <c r="BL183" s="18" t="s">
        <v>177</v>
      </c>
      <c r="BM183" s="211" t="s">
        <v>236</v>
      </c>
    </row>
    <row r="184" s="2" customFormat="1">
      <c r="A184" s="39"/>
      <c r="B184" s="40"/>
      <c r="C184" s="41"/>
      <c r="D184" s="213" t="s">
        <v>125</v>
      </c>
      <c r="E184" s="41"/>
      <c r="F184" s="214" t="s">
        <v>237</v>
      </c>
      <c r="G184" s="41"/>
      <c r="H184" s="41"/>
      <c r="I184" s="215"/>
      <c r="J184" s="41"/>
      <c r="K184" s="41"/>
      <c r="L184" s="45"/>
      <c r="M184" s="216"/>
      <c r="N184" s="217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125</v>
      </c>
      <c r="AU184" s="18" t="s">
        <v>81</v>
      </c>
    </row>
    <row r="185" s="2" customFormat="1">
      <c r="A185" s="39"/>
      <c r="B185" s="40"/>
      <c r="C185" s="41"/>
      <c r="D185" s="218" t="s">
        <v>127</v>
      </c>
      <c r="E185" s="41"/>
      <c r="F185" s="219" t="s">
        <v>238</v>
      </c>
      <c r="G185" s="41"/>
      <c r="H185" s="41"/>
      <c r="I185" s="215"/>
      <c r="J185" s="41"/>
      <c r="K185" s="41"/>
      <c r="L185" s="45"/>
      <c r="M185" s="216"/>
      <c r="N185" s="217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127</v>
      </c>
      <c r="AU185" s="18" t="s">
        <v>81</v>
      </c>
    </row>
    <row r="186" s="12" customFormat="1" ht="22.8" customHeight="1">
      <c r="A186" s="12"/>
      <c r="B186" s="185"/>
      <c r="C186" s="186"/>
      <c r="D186" s="187" t="s">
        <v>71</v>
      </c>
      <c r="E186" s="199" t="s">
        <v>239</v>
      </c>
      <c r="F186" s="199" t="s">
        <v>240</v>
      </c>
      <c r="G186" s="186"/>
      <c r="H186" s="186"/>
      <c r="I186" s="189"/>
      <c r="J186" s="200">
        <f>BK186</f>
        <v>0</v>
      </c>
      <c r="K186" s="186"/>
      <c r="L186" s="191"/>
      <c r="M186" s="192"/>
      <c r="N186" s="193"/>
      <c r="O186" s="193"/>
      <c r="P186" s="194">
        <f>SUM(P187:P302)</f>
        <v>0</v>
      </c>
      <c r="Q186" s="193"/>
      <c r="R186" s="194">
        <f>SUM(R187:R302)</f>
        <v>5.8775228999999998</v>
      </c>
      <c r="S186" s="193"/>
      <c r="T186" s="195">
        <f>SUM(T187:T302)</f>
        <v>1.0547595999999999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6" t="s">
        <v>81</v>
      </c>
      <c r="AT186" s="197" t="s">
        <v>71</v>
      </c>
      <c r="AU186" s="197" t="s">
        <v>8</v>
      </c>
      <c r="AY186" s="196" t="s">
        <v>116</v>
      </c>
      <c r="BK186" s="198">
        <f>SUM(BK187:BK302)</f>
        <v>0</v>
      </c>
    </row>
    <row r="187" s="2" customFormat="1" ht="16.5" customHeight="1">
      <c r="A187" s="39"/>
      <c r="B187" s="40"/>
      <c r="C187" s="201" t="s">
        <v>183</v>
      </c>
      <c r="D187" s="201" t="s">
        <v>119</v>
      </c>
      <c r="E187" s="202" t="s">
        <v>241</v>
      </c>
      <c r="F187" s="203" t="s">
        <v>242</v>
      </c>
      <c r="G187" s="204" t="s">
        <v>243</v>
      </c>
      <c r="H187" s="205">
        <v>56.200000000000003</v>
      </c>
      <c r="I187" s="206"/>
      <c r="J187" s="205">
        <f>ROUND(I187*H187,0)</f>
        <v>0</v>
      </c>
      <c r="K187" s="203" t="s">
        <v>123</v>
      </c>
      <c r="L187" s="45"/>
      <c r="M187" s="207" t="s">
        <v>20</v>
      </c>
      <c r="N187" s="208" t="s">
        <v>43</v>
      </c>
      <c r="O187" s="85"/>
      <c r="P187" s="209">
        <f>O187*H187</f>
        <v>0</v>
      </c>
      <c r="Q187" s="209">
        <v>0</v>
      </c>
      <c r="R187" s="209">
        <f>Q187*H187</f>
        <v>0</v>
      </c>
      <c r="S187" s="209">
        <v>0.0016999999999999999</v>
      </c>
      <c r="T187" s="210">
        <f>S187*H187</f>
        <v>0.09554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1" t="s">
        <v>177</v>
      </c>
      <c r="AT187" s="211" t="s">
        <v>119</v>
      </c>
      <c r="AU187" s="211" t="s">
        <v>81</v>
      </c>
      <c r="AY187" s="18" t="s">
        <v>116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8" t="s">
        <v>8</v>
      </c>
      <c r="BK187" s="212">
        <f>ROUND(I187*H187,0)</f>
        <v>0</v>
      </c>
      <c r="BL187" s="18" t="s">
        <v>177</v>
      </c>
      <c r="BM187" s="211" t="s">
        <v>244</v>
      </c>
    </row>
    <row r="188" s="2" customFormat="1">
      <c r="A188" s="39"/>
      <c r="B188" s="40"/>
      <c r="C188" s="41"/>
      <c r="D188" s="213" t="s">
        <v>125</v>
      </c>
      <c r="E188" s="41"/>
      <c r="F188" s="214" t="s">
        <v>245</v>
      </c>
      <c r="G188" s="41"/>
      <c r="H188" s="41"/>
      <c r="I188" s="215"/>
      <c r="J188" s="41"/>
      <c r="K188" s="41"/>
      <c r="L188" s="45"/>
      <c r="M188" s="216"/>
      <c r="N188" s="217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125</v>
      </c>
      <c r="AU188" s="18" t="s">
        <v>81</v>
      </c>
    </row>
    <row r="189" s="2" customFormat="1">
      <c r="A189" s="39"/>
      <c r="B189" s="40"/>
      <c r="C189" s="41"/>
      <c r="D189" s="218" t="s">
        <v>127</v>
      </c>
      <c r="E189" s="41"/>
      <c r="F189" s="219" t="s">
        <v>246</v>
      </c>
      <c r="G189" s="41"/>
      <c r="H189" s="41"/>
      <c r="I189" s="215"/>
      <c r="J189" s="41"/>
      <c r="K189" s="41"/>
      <c r="L189" s="45"/>
      <c r="M189" s="216"/>
      <c r="N189" s="217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127</v>
      </c>
      <c r="AU189" s="18" t="s">
        <v>81</v>
      </c>
    </row>
    <row r="190" s="14" customFormat="1">
      <c r="A190" s="14"/>
      <c r="B190" s="230"/>
      <c r="C190" s="231"/>
      <c r="D190" s="213" t="s">
        <v>129</v>
      </c>
      <c r="E190" s="232" t="s">
        <v>20</v>
      </c>
      <c r="F190" s="233" t="s">
        <v>247</v>
      </c>
      <c r="G190" s="231"/>
      <c r="H190" s="234">
        <v>56.200000000000003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0" t="s">
        <v>129</v>
      </c>
      <c r="AU190" s="240" t="s">
        <v>81</v>
      </c>
      <c r="AV190" s="14" t="s">
        <v>81</v>
      </c>
      <c r="AW190" s="14" t="s">
        <v>33</v>
      </c>
      <c r="AX190" s="14" t="s">
        <v>72</v>
      </c>
      <c r="AY190" s="240" t="s">
        <v>116</v>
      </c>
    </row>
    <row r="191" s="15" customFormat="1">
      <c r="A191" s="15"/>
      <c r="B191" s="241"/>
      <c r="C191" s="242"/>
      <c r="D191" s="213" t="s">
        <v>129</v>
      </c>
      <c r="E191" s="243" t="s">
        <v>20</v>
      </c>
      <c r="F191" s="244" t="s">
        <v>134</v>
      </c>
      <c r="G191" s="242"/>
      <c r="H191" s="245">
        <v>56.200000000000003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1" t="s">
        <v>129</v>
      </c>
      <c r="AU191" s="251" t="s">
        <v>81</v>
      </c>
      <c r="AV191" s="15" t="s">
        <v>124</v>
      </c>
      <c r="AW191" s="15" t="s">
        <v>33</v>
      </c>
      <c r="AX191" s="15" t="s">
        <v>8</v>
      </c>
      <c r="AY191" s="251" t="s">
        <v>116</v>
      </c>
    </row>
    <row r="192" s="2" customFormat="1" ht="21.75" customHeight="1">
      <c r="A192" s="39"/>
      <c r="B192" s="40"/>
      <c r="C192" s="201" t="s">
        <v>248</v>
      </c>
      <c r="D192" s="201" t="s">
        <v>119</v>
      </c>
      <c r="E192" s="202" t="s">
        <v>249</v>
      </c>
      <c r="F192" s="203" t="s">
        <v>250</v>
      </c>
      <c r="G192" s="204" t="s">
        <v>243</v>
      </c>
      <c r="H192" s="205">
        <v>143.25</v>
      </c>
      <c r="I192" s="206"/>
      <c r="J192" s="205">
        <f>ROUND(I192*H192,0)</f>
        <v>0</v>
      </c>
      <c r="K192" s="203" t="s">
        <v>123</v>
      </c>
      <c r="L192" s="45"/>
      <c r="M192" s="207" t="s">
        <v>20</v>
      </c>
      <c r="N192" s="208" t="s">
        <v>43</v>
      </c>
      <c r="O192" s="85"/>
      <c r="P192" s="209">
        <f>O192*H192</f>
        <v>0</v>
      </c>
      <c r="Q192" s="209">
        <v>0</v>
      </c>
      <c r="R192" s="209">
        <f>Q192*H192</f>
        <v>0</v>
      </c>
      <c r="S192" s="209">
        <v>0.0017700000000000001</v>
      </c>
      <c r="T192" s="210">
        <f>S192*H192</f>
        <v>0.25355250000000001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1" t="s">
        <v>177</v>
      </c>
      <c r="AT192" s="211" t="s">
        <v>119</v>
      </c>
      <c r="AU192" s="211" t="s">
        <v>81</v>
      </c>
      <c r="AY192" s="18" t="s">
        <v>116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8" t="s">
        <v>8</v>
      </c>
      <c r="BK192" s="212">
        <f>ROUND(I192*H192,0)</f>
        <v>0</v>
      </c>
      <c r="BL192" s="18" t="s">
        <v>177</v>
      </c>
      <c r="BM192" s="211" t="s">
        <v>251</v>
      </c>
    </row>
    <row r="193" s="2" customFormat="1">
      <c r="A193" s="39"/>
      <c r="B193" s="40"/>
      <c r="C193" s="41"/>
      <c r="D193" s="213" t="s">
        <v>125</v>
      </c>
      <c r="E193" s="41"/>
      <c r="F193" s="214" t="s">
        <v>252</v>
      </c>
      <c r="G193" s="41"/>
      <c r="H193" s="41"/>
      <c r="I193" s="215"/>
      <c r="J193" s="41"/>
      <c r="K193" s="41"/>
      <c r="L193" s="45"/>
      <c r="M193" s="216"/>
      <c r="N193" s="217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125</v>
      </c>
      <c r="AU193" s="18" t="s">
        <v>81</v>
      </c>
    </row>
    <row r="194" s="2" customFormat="1">
      <c r="A194" s="39"/>
      <c r="B194" s="40"/>
      <c r="C194" s="41"/>
      <c r="D194" s="218" t="s">
        <v>127</v>
      </c>
      <c r="E194" s="41"/>
      <c r="F194" s="219" t="s">
        <v>253</v>
      </c>
      <c r="G194" s="41"/>
      <c r="H194" s="41"/>
      <c r="I194" s="215"/>
      <c r="J194" s="41"/>
      <c r="K194" s="41"/>
      <c r="L194" s="45"/>
      <c r="M194" s="216"/>
      <c r="N194" s="217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127</v>
      </c>
      <c r="AU194" s="18" t="s">
        <v>81</v>
      </c>
    </row>
    <row r="195" s="14" customFormat="1">
      <c r="A195" s="14"/>
      <c r="B195" s="230"/>
      <c r="C195" s="231"/>
      <c r="D195" s="213" t="s">
        <v>129</v>
      </c>
      <c r="E195" s="232" t="s">
        <v>20</v>
      </c>
      <c r="F195" s="233" t="s">
        <v>254</v>
      </c>
      <c r="G195" s="231"/>
      <c r="H195" s="234">
        <v>143.25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0" t="s">
        <v>129</v>
      </c>
      <c r="AU195" s="240" t="s">
        <v>81</v>
      </c>
      <c r="AV195" s="14" t="s">
        <v>81</v>
      </c>
      <c r="AW195" s="14" t="s">
        <v>33</v>
      </c>
      <c r="AX195" s="14" t="s">
        <v>72</v>
      </c>
      <c r="AY195" s="240" t="s">
        <v>116</v>
      </c>
    </row>
    <row r="196" s="15" customFormat="1">
      <c r="A196" s="15"/>
      <c r="B196" s="241"/>
      <c r="C196" s="242"/>
      <c r="D196" s="213" t="s">
        <v>129</v>
      </c>
      <c r="E196" s="243" t="s">
        <v>20</v>
      </c>
      <c r="F196" s="244" t="s">
        <v>134</v>
      </c>
      <c r="G196" s="242"/>
      <c r="H196" s="245">
        <v>143.25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1" t="s">
        <v>129</v>
      </c>
      <c r="AU196" s="251" t="s">
        <v>81</v>
      </c>
      <c r="AV196" s="15" t="s">
        <v>124</v>
      </c>
      <c r="AW196" s="15" t="s">
        <v>33</v>
      </c>
      <c r="AX196" s="15" t="s">
        <v>8</v>
      </c>
      <c r="AY196" s="251" t="s">
        <v>116</v>
      </c>
    </row>
    <row r="197" s="2" customFormat="1" ht="16.5" customHeight="1">
      <c r="A197" s="39"/>
      <c r="B197" s="40"/>
      <c r="C197" s="201" t="s">
        <v>192</v>
      </c>
      <c r="D197" s="201" t="s">
        <v>119</v>
      </c>
      <c r="E197" s="202" t="s">
        <v>255</v>
      </c>
      <c r="F197" s="203" t="s">
        <v>256</v>
      </c>
      <c r="G197" s="204" t="s">
        <v>243</v>
      </c>
      <c r="H197" s="205">
        <v>31.25</v>
      </c>
      <c r="I197" s="206"/>
      <c r="J197" s="205">
        <f>ROUND(I197*H197,0)</f>
        <v>0</v>
      </c>
      <c r="K197" s="203" t="s">
        <v>123</v>
      </c>
      <c r="L197" s="45"/>
      <c r="M197" s="207" t="s">
        <v>20</v>
      </c>
      <c r="N197" s="208" t="s">
        <v>43</v>
      </c>
      <c r="O197" s="85"/>
      <c r="P197" s="209">
        <f>O197*H197</f>
        <v>0</v>
      </c>
      <c r="Q197" s="209">
        <v>0</v>
      </c>
      <c r="R197" s="209">
        <f>Q197*H197</f>
        <v>0</v>
      </c>
      <c r="S197" s="209">
        <v>0.00175</v>
      </c>
      <c r="T197" s="210">
        <f>S197*H197</f>
        <v>0.0546875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1" t="s">
        <v>177</v>
      </c>
      <c r="AT197" s="211" t="s">
        <v>119</v>
      </c>
      <c r="AU197" s="211" t="s">
        <v>81</v>
      </c>
      <c r="AY197" s="18" t="s">
        <v>116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8" t="s">
        <v>8</v>
      </c>
      <c r="BK197" s="212">
        <f>ROUND(I197*H197,0)</f>
        <v>0</v>
      </c>
      <c r="BL197" s="18" t="s">
        <v>177</v>
      </c>
      <c r="BM197" s="211" t="s">
        <v>257</v>
      </c>
    </row>
    <row r="198" s="2" customFormat="1">
      <c r="A198" s="39"/>
      <c r="B198" s="40"/>
      <c r="C198" s="41"/>
      <c r="D198" s="213" t="s">
        <v>125</v>
      </c>
      <c r="E198" s="41"/>
      <c r="F198" s="214" t="s">
        <v>258</v>
      </c>
      <c r="G198" s="41"/>
      <c r="H198" s="41"/>
      <c r="I198" s="215"/>
      <c r="J198" s="41"/>
      <c r="K198" s="41"/>
      <c r="L198" s="45"/>
      <c r="M198" s="216"/>
      <c r="N198" s="217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125</v>
      </c>
      <c r="AU198" s="18" t="s">
        <v>81</v>
      </c>
    </row>
    <row r="199" s="2" customFormat="1">
      <c r="A199" s="39"/>
      <c r="B199" s="40"/>
      <c r="C199" s="41"/>
      <c r="D199" s="218" t="s">
        <v>127</v>
      </c>
      <c r="E199" s="41"/>
      <c r="F199" s="219" t="s">
        <v>259</v>
      </c>
      <c r="G199" s="41"/>
      <c r="H199" s="41"/>
      <c r="I199" s="215"/>
      <c r="J199" s="41"/>
      <c r="K199" s="41"/>
      <c r="L199" s="45"/>
      <c r="M199" s="216"/>
      <c r="N199" s="217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127</v>
      </c>
      <c r="AU199" s="18" t="s">
        <v>81</v>
      </c>
    </row>
    <row r="200" s="14" customFormat="1">
      <c r="A200" s="14"/>
      <c r="B200" s="230"/>
      <c r="C200" s="231"/>
      <c r="D200" s="213" t="s">
        <v>129</v>
      </c>
      <c r="E200" s="232" t="s">
        <v>20</v>
      </c>
      <c r="F200" s="233" t="s">
        <v>260</v>
      </c>
      <c r="G200" s="231"/>
      <c r="H200" s="234">
        <v>31.25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129</v>
      </c>
      <c r="AU200" s="240" t="s">
        <v>81</v>
      </c>
      <c r="AV200" s="14" t="s">
        <v>81</v>
      </c>
      <c r="AW200" s="14" t="s">
        <v>33</v>
      </c>
      <c r="AX200" s="14" t="s">
        <v>72</v>
      </c>
      <c r="AY200" s="240" t="s">
        <v>116</v>
      </c>
    </row>
    <row r="201" s="15" customFormat="1">
      <c r="A201" s="15"/>
      <c r="B201" s="241"/>
      <c r="C201" s="242"/>
      <c r="D201" s="213" t="s">
        <v>129</v>
      </c>
      <c r="E201" s="243" t="s">
        <v>20</v>
      </c>
      <c r="F201" s="244" t="s">
        <v>134</v>
      </c>
      <c r="G201" s="242"/>
      <c r="H201" s="245">
        <v>31.25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1" t="s">
        <v>129</v>
      </c>
      <c r="AU201" s="251" t="s">
        <v>81</v>
      </c>
      <c r="AV201" s="15" t="s">
        <v>124</v>
      </c>
      <c r="AW201" s="15" t="s">
        <v>33</v>
      </c>
      <c r="AX201" s="15" t="s">
        <v>8</v>
      </c>
      <c r="AY201" s="251" t="s">
        <v>116</v>
      </c>
    </row>
    <row r="202" s="2" customFormat="1" ht="16.5" customHeight="1">
      <c r="A202" s="39"/>
      <c r="B202" s="40"/>
      <c r="C202" s="201" t="s">
        <v>7</v>
      </c>
      <c r="D202" s="201" t="s">
        <v>119</v>
      </c>
      <c r="E202" s="202" t="s">
        <v>261</v>
      </c>
      <c r="F202" s="203" t="s">
        <v>262</v>
      </c>
      <c r="G202" s="204" t="s">
        <v>122</v>
      </c>
      <c r="H202" s="205">
        <v>4.3899999999999997</v>
      </c>
      <c r="I202" s="206"/>
      <c r="J202" s="205">
        <f>ROUND(I202*H202,0)</f>
        <v>0</v>
      </c>
      <c r="K202" s="203" t="s">
        <v>123</v>
      </c>
      <c r="L202" s="45"/>
      <c r="M202" s="207" t="s">
        <v>20</v>
      </c>
      <c r="N202" s="208" t="s">
        <v>43</v>
      </c>
      <c r="O202" s="85"/>
      <c r="P202" s="209">
        <f>O202*H202</f>
        <v>0</v>
      </c>
      <c r="Q202" s="209">
        <v>0</v>
      </c>
      <c r="R202" s="209">
        <f>Q202*H202</f>
        <v>0</v>
      </c>
      <c r="S202" s="209">
        <v>0.0058399999999999997</v>
      </c>
      <c r="T202" s="210">
        <f>S202*H202</f>
        <v>0.025637599999999997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1" t="s">
        <v>177</v>
      </c>
      <c r="AT202" s="211" t="s">
        <v>119</v>
      </c>
      <c r="AU202" s="211" t="s">
        <v>81</v>
      </c>
      <c r="AY202" s="18" t="s">
        <v>116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8" t="s">
        <v>8</v>
      </c>
      <c r="BK202" s="212">
        <f>ROUND(I202*H202,0)</f>
        <v>0</v>
      </c>
      <c r="BL202" s="18" t="s">
        <v>177</v>
      </c>
      <c r="BM202" s="211" t="s">
        <v>263</v>
      </c>
    </row>
    <row r="203" s="2" customFormat="1">
      <c r="A203" s="39"/>
      <c r="B203" s="40"/>
      <c r="C203" s="41"/>
      <c r="D203" s="213" t="s">
        <v>125</v>
      </c>
      <c r="E203" s="41"/>
      <c r="F203" s="214" t="s">
        <v>264</v>
      </c>
      <c r="G203" s="41"/>
      <c r="H203" s="41"/>
      <c r="I203" s="215"/>
      <c r="J203" s="41"/>
      <c r="K203" s="41"/>
      <c r="L203" s="45"/>
      <c r="M203" s="216"/>
      <c r="N203" s="217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125</v>
      </c>
      <c r="AU203" s="18" t="s">
        <v>81</v>
      </c>
    </row>
    <row r="204" s="2" customFormat="1">
      <c r="A204" s="39"/>
      <c r="B204" s="40"/>
      <c r="C204" s="41"/>
      <c r="D204" s="218" t="s">
        <v>127</v>
      </c>
      <c r="E204" s="41"/>
      <c r="F204" s="219" t="s">
        <v>265</v>
      </c>
      <c r="G204" s="41"/>
      <c r="H204" s="41"/>
      <c r="I204" s="215"/>
      <c r="J204" s="41"/>
      <c r="K204" s="41"/>
      <c r="L204" s="45"/>
      <c r="M204" s="216"/>
      <c r="N204" s="217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127</v>
      </c>
      <c r="AU204" s="18" t="s">
        <v>81</v>
      </c>
    </row>
    <row r="205" s="13" customFormat="1">
      <c r="A205" s="13"/>
      <c r="B205" s="220"/>
      <c r="C205" s="221"/>
      <c r="D205" s="213" t="s">
        <v>129</v>
      </c>
      <c r="E205" s="222" t="s">
        <v>20</v>
      </c>
      <c r="F205" s="223" t="s">
        <v>266</v>
      </c>
      <c r="G205" s="221"/>
      <c r="H205" s="222" t="s">
        <v>20</v>
      </c>
      <c r="I205" s="224"/>
      <c r="J205" s="221"/>
      <c r="K205" s="221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129</v>
      </c>
      <c r="AU205" s="229" t="s">
        <v>81</v>
      </c>
      <c r="AV205" s="13" t="s">
        <v>8</v>
      </c>
      <c r="AW205" s="13" t="s">
        <v>33</v>
      </c>
      <c r="AX205" s="13" t="s">
        <v>72</v>
      </c>
      <c r="AY205" s="229" t="s">
        <v>116</v>
      </c>
    </row>
    <row r="206" s="14" customFormat="1">
      <c r="A206" s="14"/>
      <c r="B206" s="230"/>
      <c r="C206" s="231"/>
      <c r="D206" s="213" t="s">
        <v>129</v>
      </c>
      <c r="E206" s="232" t="s">
        <v>20</v>
      </c>
      <c r="F206" s="233" t="s">
        <v>267</v>
      </c>
      <c r="G206" s="231"/>
      <c r="H206" s="234">
        <v>4.3899999999999997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129</v>
      </c>
      <c r="AU206" s="240" t="s">
        <v>81</v>
      </c>
      <c r="AV206" s="14" t="s">
        <v>81</v>
      </c>
      <c r="AW206" s="14" t="s">
        <v>33</v>
      </c>
      <c r="AX206" s="14" t="s">
        <v>72</v>
      </c>
      <c r="AY206" s="240" t="s">
        <v>116</v>
      </c>
    </row>
    <row r="207" s="15" customFormat="1">
      <c r="A207" s="15"/>
      <c r="B207" s="241"/>
      <c r="C207" s="242"/>
      <c r="D207" s="213" t="s">
        <v>129</v>
      </c>
      <c r="E207" s="243" t="s">
        <v>20</v>
      </c>
      <c r="F207" s="244" t="s">
        <v>134</v>
      </c>
      <c r="G207" s="242"/>
      <c r="H207" s="245">
        <v>4.3899999999999997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1" t="s">
        <v>129</v>
      </c>
      <c r="AU207" s="251" t="s">
        <v>81</v>
      </c>
      <c r="AV207" s="15" t="s">
        <v>124</v>
      </c>
      <c r="AW207" s="15" t="s">
        <v>33</v>
      </c>
      <c r="AX207" s="15" t="s">
        <v>8</v>
      </c>
      <c r="AY207" s="251" t="s">
        <v>116</v>
      </c>
    </row>
    <row r="208" s="2" customFormat="1" ht="33" customHeight="1">
      <c r="A208" s="39"/>
      <c r="B208" s="40"/>
      <c r="C208" s="201" t="s">
        <v>200</v>
      </c>
      <c r="D208" s="201" t="s">
        <v>119</v>
      </c>
      <c r="E208" s="202" t="s">
        <v>268</v>
      </c>
      <c r="F208" s="203" t="s">
        <v>269</v>
      </c>
      <c r="G208" s="204" t="s">
        <v>270</v>
      </c>
      <c r="H208" s="205">
        <v>5</v>
      </c>
      <c r="I208" s="206"/>
      <c r="J208" s="205">
        <f>ROUND(I208*H208,0)</f>
        <v>0</v>
      </c>
      <c r="K208" s="203" t="s">
        <v>123</v>
      </c>
      <c r="L208" s="45"/>
      <c r="M208" s="207" t="s">
        <v>20</v>
      </c>
      <c r="N208" s="208" t="s">
        <v>43</v>
      </c>
      <c r="O208" s="85"/>
      <c r="P208" s="209">
        <f>O208*H208</f>
        <v>0</v>
      </c>
      <c r="Q208" s="209">
        <v>0</v>
      </c>
      <c r="R208" s="209">
        <f>Q208*H208</f>
        <v>0</v>
      </c>
      <c r="S208" s="209">
        <v>0.0018799999999999999</v>
      </c>
      <c r="T208" s="210">
        <f>S208*H208</f>
        <v>0.0094000000000000004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1" t="s">
        <v>177</v>
      </c>
      <c r="AT208" s="211" t="s">
        <v>119</v>
      </c>
      <c r="AU208" s="211" t="s">
        <v>81</v>
      </c>
      <c r="AY208" s="18" t="s">
        <v>116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8" t="s">
        <v>8</v>
      </c>
      <c r="BK208" s="212">
        <f>ROUND(I208*H208,0)</f>
        <v>0</v>
      </c>
      <c r="BL208" s="18" t="s">
        <v>177</v>
      </c>
      <c r="BM208" s="211" t="s">
        <v>271</v>
      </c>
    </row>
    <row r="209" s="2" customFormat="1">
      <c r="A209" s="39"/>
      <c r="B209" s="40"/>
      <c r="C209" s="41"/>
      <c r="D209" s="213" t="s">
        <v>125</v>
      </c>
      <c r="E209" s="41"/>
      <c r="F209" s="214" t="s">
        <v>272</v>
      </c>
      <c r="G209" s="41"/>
      <c r="H209" s="41"/>
      <c r="I209" s="215"/>
      <c r="J209" s="41"/>
      <c r="K209" s="41"/>
      <c r="L209" s="45"/>
      <c r="M209" s="216"/>
      <c r="N209" s="217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125</v>
      </c>
      <c r="AU209" s="18" t="s">
        <v>81</v>
      </c>
    </row>
    <row r="210" s="2" customFormat="1">
      <c r="A210" s="39"/>
      <c r="B210" s="40"/>
      <c r="C210" s="41"/>
      <c r="D210" s="218" t="s">
        <v>127</v>
      </c>
      <c r="E210" s="41"/>
      <c r="F210" s="219" t="s">
        <v>273</v>
      </c>
      <c r="G210" s="41"/>
      <c r="H210" s="41"/>
      <c r="I210" s="215"/>
      <c r="J210" s="41"/>
      <c r="K210" s="41"/>
      <c r="L210" s="45"/>
      <c r="M210" s="216"/>
      <c r="N210" s="217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127</v>
      </c>
      <c r="AU210" s="18" t="s">
        <v>81</v>
      </c>
    </row>
    <row r="211" s="2" customFormat="1" ht="16.5" customHeight="1">
      <c r="A211" s="39"/>
      <c r="B211" s="40"/>
      <c r="C211" s="201" t="s">
        <v>274</v>
      </c>
      <c r="D211" s="201" t="s">
        <v>119</v>
      </c>
      <c r="E211" s="202" t="s">
        <v>275</v>
      </c>
      <c r="F211" s="203" t="s">
        <v>276</v>
      </c>
      <c r="G211" s="204" t="s">
        <v>243</v>
      </c>
      <c r="H211" s="205">
        <v>143.25</v>
      </c>
      <c r="I211" s="206"/>
      <c r="J211" s="205">
        <f>ROUND(I211*H211,0)</f>
        <v>0</v>
      </c>
      <c r="K211" s="203" t="s">
        <v>123</v>
      </c>
      <c r="L211" s="45"/>
      <c r="M211" s="207" t="s">
        <v>20</v>
      </c>
      <c r="N211" s="208" t="s">
        <v>43</v>
      </c>
      <c r="O211" s="85"/>
      <c r="P211" s="209">
        <f>O211*H211</f>
        <v>0</v>
      </c>
      <c r="Q211" s="209">
        <v>0</v>
      </c>
      <c r="R211" s="209">
        <f>Q211*H211</f>
        <v>0</v>
      </c>
      <c r="S211" s="209">
        <v>0.0025999999999999999</v>
      </c>
      <c r="T211" s="210">
        <f>S211*H211</f>
        <v>0.37245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1" t="s">
        <v>177</v>
      </c>
      <c r="AT211" s="211" t="s">
        <v>119</v>
      </c>
      <c r="AU211" s="211" t="s">
        <v>81</v>
      </c>
      <c r="AY211" s="18" t="s">
        <v>116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8" t="s">
        <v>8</v>
      </c>
      <c r="BK211" s="212">
        <f>ROUND(I211*H211,0)</f>
        <v>0</v>
      </c>
      <c r="BL211" s="18" t="s">
        <v>177</v>
      </c>
      <c r="BM211" s="211" t="s">
        <v>277</v>
      </c>
    </row>
    <row r="212" s="2" customFormat="1">
      <c r="A212" s="39"/>
      <c r="B212" s="40"/>
      <c r="C212" s="41"/>
      <c r="D212" s="213" t="s">
        <v>125</v>
      </c>
      <c r="E212" s="41"/>
      <c r="F212" s="214" t="s">
        <v>278</v>
      </c>
      <c r="G212" s="41"/>
      <c r="H212" s="41"/>
      <c r="I212" s="215"/>
      <c r="J212" s="41"/>
      <c r="K212" s="41"/>
      <c r="L212" s="45"/>
      <c r="M212" s="216"/>
      <c r="N212" s="217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125</v>
      </c>
      <c r="AU212" s="18" t="s">
        <v>81</v>
      </c>
    </row>
    <row r="213" s="2" customFormat="1">
      <c r="A213" s="39"/>
      <c r="B213" s="40"/>
      <c r="C213" s="41"/>
      <c r="D213" s="218" t="s">
        <v>127</v>
      </c>
      <c r="E213" s="41"/>
      <c r="F213" s="219" t="s">
        <v>279</v>
      </c>
      <c r="G213" s="41"/>
      <c r="H213" s="41"/>
      <c r="I213" s="215"/>
      <c r="J213" s="41"/>
      <c r="K213" s="41"/>
      <c r="L213" s="45"/>
      <c r="M213" s="216"/>
      <c r="N213" s="217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127</v>
      </c>
      <c r="AU213" s="18" t="s">
        <v>81</v>
      </c>
    </row>
    <row r="214" s="14" customFormat="1">
      <c r="A214" s="14"/>
      <c r="B214" s="230"/>
      <c r="C214" s="231"/>
      <c r="D214" s="213" t="s">
        <v>129</v>
      </c>
      <c r="E214" s="232" t="s">
        <v>20</v>
      </c>
      <c r="F214" s="233" t="s">
        <v>254</v>
      </c>
      <c r="G214" s="231"/>
      <c r="H214" s="234">
        <v>143.25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0" t="s">
        <v>129</v>
      </c>
      <c r="AU214" s="240" t="s">
        <v>81</v>
      </c>
      <c r="AV214" s="14" t="s">
        <v>81</v>
      </c>
      <c r="AW214" s="14" t="s">
        <v>33</v>
      </c>
      <c r="AX214" s="14" t="s">
        <v>72</v>
      </c>
      <c r="AY214" s="240" t="s">
        <v>116</v>
      </c>
    </row>
    <row r="215" s="15" customFormat="1">
      <c r="A215" s="15"/>
      <c r="B215" s="241"/>
      <c r="C215" s="242"/>
      <c r="D215" s="213" t="s">
        <v>129</v>
      </c>
      <c r="E215" s="243" t="s">
        <v>20</v>
      </c>
      <c r="F215" s="244" t="s">
        <v>134</v>
      </c>
      <c r="G215" s="242"/>
      <c r="H215" s="245">
        <v>143.25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1" t="s">
        <v>129</v>
      </c>
      <c r="AU215" s="251" t="s">
        <v>81</v>
      </c>
      <c r="AV215" s="15" t="s">
        <v>124</v>
      </c>
      <c r="AW215" s="15" t="s">
        <v>33</v>
      </c>
      <c r="AX215" s="15" t="s">
        <v>8</v>
      </c>
      <c r="AY215" s="251" t="s">
        <v>116</v>
      </c>
    </row>
    <row r="216" s="2" customFormat="1" ht="16.5" customHeight="1">
      <c r="A216" s="39"/>
      <c r="B216" s="40"/>
      <c r="C216" s="201" t="s">
        <v>206</v>
      </c>
      <c r="D216" s="201" t="s">
        <v>119</v>
      </c>
      <c r="E216" s="202" t="s">
        <v>280</v>
      </c>
      <c r="F216" s="203" t="s">
        <v>281</v>
      </c>
      <c r="G216" s="204" t="s">
        <v>243</v>
      </c>
      <c r="H216" s="205">
        <v>61.799999999999997</v>
      </c>
      <c r="I216" s="206"/>
      <c r="J216" s="205">
        <f>ROUND(I216*H216,0)</f>
        <v>0</v>
      </c>
      <c r="K216" s="203" t="s">
        <v>123</v>
      </c>
      <c r="L216" s="45"/>
      <c r="M216" s="207" t="s">
        <v>20</v>
      </c>
      <c r="N216" s="208" t="s">
        <v>43</v>
      </c>
      <c r="O216" s="85"/>
      <c r="P216" s="209">
        <f>O216*H216</f>
        <v>0</v>
      </c>
      <c r="Q216" s="209">
        <v>0</v>
      </c>
      <c r="R216" s="209">
        <f>Q216*H216</f>
        <v>0</v>
      </c>
      <c r="S216" s="209">
        <v>0.0039399999999999999</v>
      </c>
      <c r="T216" s="210">
        <f>S216*H216</f>
        <v>0.24349199999999999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1" t="s">
        <v>177</v>
      </c>
      <c r="AT216" s="211" t="s">
        <v>119</v>
      </c>
      <c r="AU216" s="211" t="s">
        <v>81</v>
      </c>
      <c r="AY216" s="18" t="s">
        <v>116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8" t="s">
        <v>8</v>
      </c>
      <c r="BK216" s="212">
        <f>ROUND(I216*H216,0)</f>
        <v>0</v>
      </c>
      <c r="BL216" s="18" t="s">
        <v>177</v>
      </c>
      <c r="BM216" s="211" t="s">
        <v>282</v>
      </c>
    </row>
    <row r="217" s="2" customFormat="1">
      <c r="A217" s="39"/>
      <c r="B217" s="40"/>
      <c r="C217" s="41"/>
      <c r="D217" s="213" t="s">
        <v>125</v>
      </c>
      <c r="E217" s="41"/>
      <c r="F217" s="214" t="s">
        <v>283</v>
      </c>
      <c r="G217" s="41"/>
      <c r="H217" s="41"/>
      <c r="I217" s="215"/>
      <c r="J217" s="41"/>
      <c r="K217" s="41"/>
      <c r="L217" s="45"/>
      <c r="M217" s="216"/>
      <c r="N217" s="217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125</v>
      </c>
      <c r="AU217" s="18" t="s">
        <v>81</v>
      </c>
    </row>
    <row r="218" s="2" customFormat="1">
      <c r="A218" s="39"/>
      <c r="B218" s="40"/>
      <c r="C218" s="41"/>
      <c r="D218" s="218" t="s">
        <v>127</v>
      </c>
      <c r="E218" s="41"/>
      <c r="F218" s="219" t="s">
        <v>284</v>
      </c>
      <c r="G218" s="41"/>
      <c r="H218" s="41"/>
      <c r="I218" s="215"/>
      <c r="J218" s="41"/>
      <c r="K218" s="41"/>
      <c r="L218" s="45"/>
      <c r="M218" s="216"/>
      <c r="N218" s="217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127</v>
      </c>
      <c r="AU218" s="18" t="s">
        <v>81</v>
      </c>
    </row>
    <row r="219" s="14" customFormat="1">
      <c r="A219" s="14"/>
      <c r="B219" s="230"/>
      <c r="C219" s="231"/>
      <c r="D219" s="213" t="s">
        <v>129</v>
      </c>
      <c r="E219" s="232" t="s">
        <v>20</v>
      </c>
      <c r="F219" s="233" t="s">
        <v>285</v>
      </c>
      <c r="G219" s="231"/>
      <c r="H219" s="234">
        <v>61.799999999999997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129</v>
      </c>
      <c r="AU219" s="240" t="s">
        <v>81</v>
      </c>
      <c r="AV219" s="14" t="s">
        <v>81</v>
      </c>
      <c r="AW219" s="14" t="s">
        <v>33</v>
      </c>
      <c r="AX219" s="14" t="s">
        <v>72</v>
      </c>
      <c r="AY219" s="240" t="s">
        <v>116</v>
      </c>
    </row>
    <row r="220" s="15" customFormat="1">
      <c r="A220" s="15"/>
      <c r="B220" s="241"/>
      <c r="C220" s="242"/>
      <c r="D220" s="213" t="s">
        <v>129</v>
      </c>
      <c r="E220" s="243" t="s">
        <v>20</v>
      </c>
      <c r="F220" s="244" t="s">
        <v>134</v>
      </c>
      <c r="G220" s="242"/>
      <c r="H220" s="245">
        <v>61.799999999999997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1" t="s">
        <v>129</v>
      </c>
      <c r="AU220" s="251" t="s">
        <v>81</v>
      </c>
      <c r="AV220" s="15" t="s">
        <v>124</v>
      </c>
      <c r="AW220" s="15" t="s">
        <v>33</v>
      </c>
      <c r="AX220" s="15" t="s">
        <v>8</v>
      </c>
      <c r="AY220" s="251" t="s">
        <v>116</v>
      </c>
    </row>
    <row r="221" s="2" customFormat="1" ht="24.15" customHeight="1">
      <c r="A221" s="39"/>
      <c r="B221" s="40"/>
      <c r="C221" s="201" t="s">
        <v>286</v>
      </c>
      <c r="D221" s="201" t="s">
        <v>119</v>
      </c>
      <c r="E221" s="202" t="s">
        <v>287</v>
      </c>
      <c r="F221" s="203" t="s">
        <v>288</v>
      </c>
      <c r="G221" s="204" t="s">
        <v>243</v>
      </c>
      <c r="H221" s="205">
        <v>20</v>
      </c>
      <c r="I221" s="206"/>
      <c r="J221" s="205">
        <f>ROUND(I221*H221,0)</f>
        <v>0</v>
      </c>
      <c r="K221" s="203" t="s">
        <v>20</v>
      </c>
      <c r="L221" s="45"/>
      <c r="M221" s="207" t="s">
        <v>20</v>
      </c>
      <c r="N221" s="208" t="s">
        <v>43</v>
      </c>
      <c r="O221" s="85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1" t="s">
        <v>177</v>
      </c>
      <c r="AT221" s="211" t="s">
        <v>119</v>
      </c>
      <c r="AU221" s="211" t="s">
        <v>81</v>
      </c>
      <c r="AY221" s="18" t="s">
        <v>116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8" t="s">
        <v>8</v>
      </c>
      <c r="BK221" s="212">
        <f>ROUND(I221*H221,0)</f>
        <v>0</v>
      </c>
      <c r="BL221" s="18" t="s">
        <v>177</v>
      </c>
      <c r="BM221" s="211" t="s">
        <v>289</v>
      </c>
    </row>
    <row r="222" s="2" customFormat="1">
      <c r="A222" s="39"/>
      <c r="B222" s="40"/>
      <c r="C222" s="41"/>
      <c r="D222" s="213" t="s">
        <v>125</v>
      </c>
      <c r="E222" s="41"/>
      <c r="F222" s="214" t="s">
        <v>288</v>
      </c>
      <c r="G222" s="41"/>
      <c r="H222" s="41"/>
      <c r="I222" s="215"/>
      <c r="J222" s="41"/>
      <c r="K222" s="41"/>
      <c r="L222" s="45"/>
      <c r="M222" s="216"/>
      <c r="N222" s="217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125</v>
      </c>
      <c r="AU222" s="18" t="s">
        <v>81</v>
      </c>
    </row>
    <row r="223" s="14" customFormat="1">
      <c r="A223" s="14"/>
      <c r="B223" s="230"/>
      <c r="C223" s="231"/>
      <c r="D223" s="213" t="s">
        <v>129</v>
      </c>
      <c r="E223" s="232" t="s">
        <v>20</v>
      </c>
      <c r="F223" s="233" t="s">
        <v>290</v>
      </c>
      <c r="G223" s="231"/>
      <c r="H223" s="234">
        <v>20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129</v>
      </c>
      <c r="AU223" s="240" t="s">
        <v>81</v>
      </c>
      <c r="AV223" s="14" t="s">
        <v>81</v>
      </c>
      <c r="AW223" s="14" t="s">
        <v>33</v>
      </c>
      <c r="AX223" s="14" t="s">
        <v>8</v>
      </c>
      <c r="AY223" s="240" t="s">
        <v>116</v>
      </c>
    </row>
    <row r="224" s="2" customFormat="1" ht="24.15" customHeight="1">
      <c r="A224" s="39"/>
      <c r="B224" s="40"/>
      <c r="C224" s="201" t="s">
        <v>291</v>
      </c>
      <c r="D224" s="201" t="s">
        <v>119</v>
      </c>
      <c r="E224" s="202" t="s">
        <v>292</v>
      </c>
      <c r="F224" s="203" t="s">
        <v>293</v>
      </c>
      <c r="G224" s="204" t="s">
        <v>243</v>
      </c>
      <c r="H224" s="205">
        <v>43.75</v>
      </c>
      <c r="I224" s="206"/>
      <c r="J224" s="205">
        <f>ROUND(I224*H224,0)</f>
        <v>0</v>
      </c>
      <c r="K224" s="203" t="s">
        <v>123</v>
      </c>
      <c r="L224" s="45"/>
      <c r="M224" s="207" t="s">
        <v>20</v>
      </c>
      <c r="N224" s="208" t="s">
        <v>43</v>
      </c>
      <c r="O224" s="85"/>
      <c r="P224" s="209">
        <f>O224*H224</f>
        <v>0</v>
      </c>
      <c r="Q224" s="209">
        <v>0.00072999999999999996</v>
      </c>
      <c r="R224" s="209">
        <f>Q224*H224</f>
        <v>0.031937500000000001</v>
      </c>
      <c r="S224" s="209">
        <v>0</v>
      </c>
      <c r="T224" s="21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1" t="s">
        <v>177</v>
      </c>
      <c r="AT224" s="211" t="s">
        <v>119</v>
      </c>
      <c r="AU224" s="211" t="s">
        <v>81</v>
      </c>
      <c r="AY224" s="18" t="s">
        <v>116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8" t="s">
        <v>8</v>
      </c>
      <c r="BK224" s="212">
        <f>ROUND(I224*H224,0)</f>
        <v>0</v>
      </c>
      <c r="BL224" s="18" t="s">
        <v>177</v>
      </c>
      <c r="BM224" s="211" t="s">
        <v>294</v>
      </c>
    </row>
    <row r="225" s="2" customFormat="1">
      <c r="A225" s="39"/>
      <c r="B225" s="40"/>
      <c r="C225" s="41"/>
      <c r="D225" s="213" t="s">
        <v>125</v>
      </c>
      <c r="E225" s="41"/>
      <c r="F225" s="214" t="s">
        <v>295</v>
      </c>
      <c r="G225" s="41"/>
      <c r="H225" s="41"/>
      <c r="I225" s="215"/>
      <c r="J225" s="41"/>
      <c r="K225" s="41"/>
      <c r="L225" s="45"/>
      <c r="M225" s="216"/>
      <c r="N225" s="217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125</v>
      </c>
      <c r="AU225" s="18" t="s">
        <v>81</v>
      </c>
    </row>
    <row r="226" s="2" customFormat="1">
      <c r="A226" s="39"/>
      <c r="B226" s="40"/>
      <c r="C226" s="41"/>
      <c r="D226" s="218" t="s">
        <v>127</v>
      </c>
      <c r="E226" s="41"/>
      <c r="F226" s="219" t="s">
        <v>296</v>
      </c>
      <c r="G226" s="41"/>
      <c r="H226" s="41"/>
      <c r="I226" s="215"/>
      <c r="J226" s="41"/>
      <c r="K226" s="41"/>
      <c r="L226" s="45"/>
      <c r="M226" s="216"/>
      <c r="N226" s="217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127</v>
      </c>
      <c r="AU226" s="18" t="s">
        <v>81</v>
      </c>
    </row>
    <row r="227" s="13" customFormat="1">
      <c r="A227" s="13"/>
      <c r="B227" s="220"/>
      <c r="C227" s="221"/>
      <c r="D227" s="213" t="s">
        <v>129</v>
      </c>
      <c r="E227" s="222" t="s">
        <v>20</v>
      </c>
      <c r="F227" s="223" t="s">
        <v>266</v>
      </c>
      <c r="G227" s="221"/>
      <c r="H227" s="222" t="s">
        <v>20</v>
      </c>
      <c r="I227" s="224"/>
      <c r="J227" s="221"/>
      <c r="K227" s="221"/>
      <c r="L227" s="225"/>
      <c r="M227" s="226"/>
      <c r="N227" s="227"/>
      <c r="O227" s="227"/>
      <c r="P227" s="227"/>
      <c r="Q227" s="227"/>
      <c r="R227" s="227"/>
      <c r="S227" s="227"/>
      <c r="T227" s="22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9" t="s">
        <v>129</v>
      </c>
      <c r="AU227" s="229" t="s">
        <v>81</v>
      </c>
      <c r="AV227" s="13" t="s">
        <v>8</v>
      </c>
      <c r="AW227" s="13" t="s">
        <v>33</v>
      </c>
      <c r="AX227" s="13" t="s">
        <v>72</v>
      </c>
      <c r="AY227" s="229" t="s">
        <v>116</v>
      </c>
    </row>
    <row r="228" s="14" customFormat="1">
      <c r="A228" s="14"/>
      <c r="B228" s="230"/>
      <c r="C228" s="231"/>
      <c r="D228" s="213" t="s">
        <v>129</v>
      </c>
      <c r="E228" s="232" t="s">
        <v>20</v>
      </c>
      <c r="F228" s="233" t="s">
        <v>297</v>
      </c>
      <c r="G228" s="231"/>
      <c r="H228" s="234">
        <v>43.75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0" t="s">
        <v>129</v>
      </c>
      <c r="AU228" s="240" t="s">
        <v>81</v>
      </c>
      <c r="AV228" s="14" t="s">
        <v>81</v>
      </c>
      <c r="AW228" s="14" t="s">
        <v>33</v>
      </c>
      <c r="AX228" s="14" t="s">
        <v>8</v>
      </c>
      <c r="AY228" s="240" t="s">
        <v>116</v>
      </c>
    </row>
    <row r="229" s="2" customFormat="1" ht="24.15" customHeight="1">
      <c r="A229" s="39"/>
      <c r="B229" s="40"/>
      <c r="C229" s="201" t="s">
        <v>298</v>
      </c>
      <c r="D229" s="201" t="s">
        <v>119</v>
      </c>
      <c r="E229" s="202" t="s">
        <v>299</v>
      </c>
      <c r="F229" s="203" t="s">
        <v>300</v>
      </c>
      <c r="G229" s="204" t="s">
        <v>122</v>
      </c>
      <c r="H229" s="205">
        <v>739.26999999999998</v>
      </c>
      <c r="I229" s="206"/>
      <c r="J229" s="205">
        <f>ROUND(I229*H229,0)</f>
        <v>0</v>
      </c>
      <c r="K229" s="203" t="s">
        <v>20</v>
      </c>
      <c r="L229" s="45"/>
      <c r="M229" s="207" t="s">
        <v>20</v>
      </c>
      <c r="N229" s="208" t="s">
        <v>43</v>
      </c>
      <c r="O229" s="85"/>
      <c r="P229" s="209">
        <f>O229*H229</f>
        <v>0</v>
      </c>
      <c r="Q229" s="209">
        <v>0.0066100000000000004</v>
      </c>
      <c r="R229" s="209">
        <f>Q229*H229</f>
        <v>4.8865747000000006</v>
      </c>
      <c r="S229" s="209">
        <v>0</v>
      </c>
      <c r="T229" s="21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1" t="s">
        <v>177</v>
      </c>
      <c r="AT229" s="211" t="s">
        <v>119</v>
      </c>
      <c r="AU229" s="211" t="s">
        <v>81</v>
      </c>
      <c r="AY229" s="18" t="s">
        <v>116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8" t="s">
        <v>8</v>
      </c>
      <c r="BK229" s="212">
        <f>ROUND(I229*H229,0)</f>
        <v>0</v>
      </c>
      <c r="BL229" s="18" t="s">
        <v>177</v>
      </c>
      <c r="BM229" s="211" t="s">
        <v>301</v>
      </c>
    </row>
    <row r="230" s="2" customFormat="1">
      <c r="A230" s="39"/>
      <c r="B230" s="40"/>
      <c r="C230" s="41"/>
      <c r="D230" s="213" t="s">
        <v>125</v>
      </c>
      <c r="E230" s="41"/>
      <c r="F230" s="214" t="s">
        <v>300</v>
      </c>
      <c r="G230" s="41"/>
      <c r="H230" s="41"/>
      <c r="I230" s="215"/>
      <c r="J230" s="41"/>
      <c r="K230" s="41"/>
      <c r="L230" s="45"/>
      <c r="M230" s="216"/>
      <c r="N230" s="217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125</v>
      </c>
      <c r="AU230" s="18" t="s">
        <v>81</v>
      </c>
    </row>
    <row r="231" s="13" customFormat="1">
      <c r="A231" s="13"/>
      <c r="B231" s="220"/>
      <c r="C231" s="221"/>
      <c r="D231" s="213" t="s">
        <v>129</v>
      </c>
      <c r="E231" s="222" t="s">
        <v>20</v>
      </c>
      <c r="F231" s="223" t="s">
        <v>302</v>
      </c>
      <c r="G231" s="221"/>
      <c r="H231" s="222" t="s">
        <v>20</v>
      </c>
      <c r="I231" s="224"/>
      <c r="J231" s="221"/>
      <c r="K231" s="221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129</v>
      </c>
      <c r="AU231" s="229" t="s">
        <v>81</v>
      </c>
      <c r="AV231" s="13" t="s">
        <v>8</v>
      </c>
      <c r="AW231" s="13" t="s">
        <v>33</v>
      </c>
      <c r="AX231" s="13" t="s">
        <v>72</v>
      </c>
      <c r="AY231" s="229" t="s">
        <v>116</v>
      </c>
    </row>
    <row r="232" s="14" customFormat="1">
      <c r="A232" s="14"/>
      <c r="B232" s="230"/>
      <c r="C232" s="231"/>
      <c r="D232" s="213" t="s">
        <v>129</v>
      </c>
      <c r="E232" s="232" t="s">
        <v>20</v>
      </c>
      <c r="F232" s="233" t="s">
        <v>303</v>
      </c>
      <c r="G232" s="231"/>
      <c r="H232" s="234">
        <v>372.51999999999998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129</v>
      </c>
      <c r="AU232" s="240" t="s">
        <v>81</v>
      </c>
      <c r="AV232" s="14" t="s">
        <v>81</v>
      </c>
      <c r="AW232" s="14" t="s">
        <v>33</v>
      </c>
      <c r="AX232" s="14" t="s">
        <v>72</v>
      </c>
      <c r="AY232" s="240" t="s">
        <v>116</v>
      </c>
    </row>
    <row r="233" s="13" customFormat="1">
      <c r="A233" s="13"/>
      <c r="B233" s="220"/>
      <c r="C233" s="221"/>
      <c r="D233" s="213" t="s">
        <v>129</v>
      </c>
      <c r="E233" s="222" t="s">
        <v>20</v>
      </c>
      <c r="F233" s="223" t="s">
        <v>304</v>
      </c>
      <c r="G233" s="221"/>
      <c r="H233" s="222" t="s">
        <v>20</v>
      </c>
      <c r="I233" s="224"/>
      <c r="J233" s="221"/>
      <c r="K233" s="221"/>
      <c r="L233" s="225"/>
      <c r="M233" s="226"/>
      <c r="N233" s="227"/>
      <c r="O233" s="227"/>
      <c r="P233" s="227"/>
      <c r="Q233" s="227"/>
      <c r="R233" s="227"/>
      <c r="S233" s="227"/>
      <c r="T233" s="22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9" t="s">
        <v>129</v>
      </c>
      <c r="AU233" s="229" t="s">
        <v>81</v>
      </c>
      <c r="AV233" s="13" t="s">
        <v>8</v>
      </c>
      <c r="AW233" s="13" t="s">
        <v>33</v>
      </c>
      <c r="AX233" s="13" t="s">
        <v>72</v>
      </c>
      <c r="AY233" s="229" t="s">
        <v>116</v>
      </c>
    </row>
    <row r="234" s="14" customFormat="1">
      <c r="A234" s="14"/>
      <c r="B234" s="230"/>
      <c r="C234" s="231"/>
      <c r="D234" s="213" t="s">
        <v>129</v>
      </c>
      <c r="E234" s="232" t="s">
        <v>20</v>
      </c>
      <c r="F234" s="233" t="s">
        <v>305</v>
      </c>
      <c r="G234" s="231"/>
      <c r="H234" s="234">
        <v>241.40000000000001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0" t="s">
        <v>129</v>
      </c>
      <c r="AU234" s="240" t="s">
        <v>81</v>
      </c>
      <c r="AV234" s="14" t="s">
        <v>81</v>
      </c>
      <c r="AW234" s="14" t="s">
        <v>33</v>
      </c>
      <c r="AX234" s="14" t="s">
        <v>72</v>
      </c>
      <c r="AY234" s="240" t="s">
        <v>116</v>
      </c>
    </row>
    <row r="235" s="13" customFormat="1">
      <c r="A235" s="13"/>
      <c r="B235" s="220"/>
      <c r="C235" s="221"/>
      <c r="D235" s="213" t="s">
        <v>129</v>
      </c>
      <c r="E235" s="222" t="s">
        <v>20</v>
      </c>
      <c r="F235" s="223" t="s">
        <v>306</v>
      </c>
      <c r="G235" s="221"/>
      <c r="H235" s="222" t="s">
        <v>20</v>
      </c>
      <c r="I235" s="224"/>
      <c r="J235" s="221"/>
      <c r="K235" s="221"/>
      <c r="L235" s="225"/>
      <c r="M235" s="226"/>
      <c r="N235" s="227"/>
      <c r="O235" s="227"/>
      <c r="P235" s="227"/>
      <c r="Q235" s="227"/>
      <c r="R235" s="227"/>
      <c r="S235" s="227"/>
      <c r="T235" s="22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9" t="s">
        <v>129</v>
      </c>
      <c r="AU235" s="229" t="s">
        <v>81</v>
      </c>
      <c r="AV235" s="13" t="s">
        <v>8</v>
      </c>
      <c r="AW235" s="13" t="s">
        <v>33</v>
      </c>
      <c r="AX235" s="13" t="s">
        <v>72</v>
      </c>
      <c r="AY235" s="229" t="s">
        <v>116</v>
      </c>
    </row>
    <row r="236" s="14" customFormat="1">
      <c r="A236" s="14"/>
      <c r="B236" s="230"/>
      <c r="C236" s="231"/>
      <c r="D236" s="213" t="s">
        <v>129</v>
      </c>
      <c r="E236" s="232" t="s">
        <v>20</v>
      </c>
      <c r="F236" s="233" t="s">
        <v>307</v>
      </c>
      <c r="G236" s="231"/>
      <c r="H236" s="234">
        <v>99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0" t="s">
        <v>129</v>
      </c>
      <c r="AU236" s="240" t="s">
        <v>81</v>
      </c>
      <c r="AV236" s="14" t="s">
        <v>81</v>
      </c>
      <c r="AW236" s="14" t="s">
        <v>33</v>
      </c>
      <c r="AX236" s="14" t="s">
        <v>72</v>
      </c>
      <c r="AY236" s="240" t="s">
        <v>116</v>
      </c>
    </row>
    <row r="237" s="13" customFormat="1">
      <c r="A237" s="13"/>
      <c r="B237" s="220"/>
      <c r="C237" s="221"/>
      <c r="D237" s="213" t="s">
        <v>129</v>
      </c>
      <c r="E237" s="222" t="s">
        <v>20</v>
      </c>
      <c r="F237" s="223" t="s">
        <v>308</v>
      </c>
      <c r="G237" s="221"/>
      <c r="H237" s="222" t="s">
        <v>20</v>
      </c>
      <c r="I237" s="224"/>
      <c r="J237" s="221"/>
      <c r="K237" s="221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129</v>
      </c>
      <c r="AU237" s="229" t="s">
        <v>81</v>
      </c>
      <c r="AV237" s="13" t="s">
        <v>8</v>
      </c>
      <c r="AW237" s="13" t="s">
        <v>33</v>
      </c>
      <c r="AX237" s="13" t="s">
        <v>72</v>
      </c>
      <c r="AY237" s="229" t="s">
        <v>116</v>
      </c>
    </row>
    <row r="238" s="14" customFormat="1">
      <c r="A238" s="14"/>
      <c r="B238" s="230"/>
      <c r="C238" s="231"/>
      <c r="D238" s="213" t="s">
        <v>129</v>
      </c>
      <c r="E238" s="232" t="s">
        <v>20</v>
      </c>
      <c r="F238" s="233" t="s">
        <v>309</v>
      </c>
      <c r="G238" s="231"/>
      <c r="H238" s="234">
        <v>26.350000000000001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129</v>
      </c>
      <c r="AU238" s="240" t="s">
        <v>81</v>
      </c>
      <c r="AV238" s="14" t="s">
        <v>81</v>
      </c>
      <c r="AW238" s="14" t="s">
        <v>33</v>
      </c>
      <c r="AX238" s="14" t="s">
        <v>72</v>
      </c>
      <c r="AY238" s="240" t="s">
        <v>116</v>
      </c>
    </row>
    <row r="239" s="15" customFormat="1">
      <c r="A239" s="15"/>
      <c r="B239" s="241"/>
      <c r="C239" s="242"/>
      <c r="D239" s="213" t="s">
        <v>129</v>
      </c>
      <c r="E239" s="243" t="s">
        <v>20</v>
      </c>
      <c r="F239" s="244" t="s">
        <v>134</v>
      </c>
      <c r="G239" s="242"/>
      <c r="H239" s="245">
        <v>739.26999999999998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1" t="s">
        <v>129</v>
      </c>
      <c r="AU239" s="251" t="s">
        <v>81</v>
      </c>
      <c r="AV239" s="15" t="s">
        <v>124</v>
      </c>
      <c r="AW239" s="15" t="s">
        <v>33</v>
      </c>
      <c r="AX239" s="15" t="s">
        <v>8</v>
      </c>
      <c r="AY239" s="251" t="s">
        <v>116</v>
      </c>
    </row>
    <row r="240" s="2" customFormat="1" ht="24.15" customHeight="1">
      <c r="A240" s="39"/>
      <c r="B240" s="40"/>
      <c r="C240" s="201" t="s">
        <v>310</v>
      </c>
      <c r="D240" s="201" t="s">
        <v>119</v>
      </c>
      <c r="E240" s="202" t="s">
        <v>311</v>
      </c>
      <c r="F240" s="203" t="s">
        <v>312</v>
      </c>
      <c r="G240" s="204" t="s">
        <v>243</v>
      </c>
      <c r="H240" s="205">
        <v>143.25</v>
      </c>
      <c r="I240" s="206"/>
      <c r="J240" s="205">
        <f>ROUND(I240*H240,0)</f>
        <v>0</v>
      </c>
      <c r="K240" s="203" t="s">
        <v>123</v>
      </c>
      <c r="L240" s="45"/>
      <c r="M240" s="207" t="s">
        <v>20</v>
      </c>
      <c r="N240" s="208" t="s">
        <v>43</v>
      </c>
      <c r="O240" s="85"/>
      <c r="P240" s="209">
        <f>O240*H240</f>
        <v>0</v>
      </c>
      <c r="Q240" s="209">
        <v>0.0018500000000000001</v>
      </c>
      <c r="R240" s="209">
        <f>Q240*H240</f>
        <v>0.26501249999999998</v>
      </c>
      <c r="S240" s="209">
        <v>0</v>
      </c>
      <c r="T240" s="21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1" t="s">
        <v>177</v>
      </c>
      <c r="AT240" s="211" t="s">
        <v>119</v>
      </c>
      <c r="AU240" s="211" t="s">
        <v>81</v>
      </c>
      <c r="AY240" s="18" t="s">
        <v>116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8" t="s">
        <v>8</v>
      </c>
      <c r="BK240" s="212">
        <f>ROUND(I240*H240,0)</f>
        <v>0</v>
      </c>
      <c r="BL240" s="18" t="s">
        <v>177</v>
      </c>
      <c r="BM240" s="211" t="s">
        <v>313</v>
      </c>
    </row>
    <row r="241" s="2" customFormat="1">
      <c r="A241" s="39"/>
      <c r="B241" s="40"/>
      <c r="C241" s="41"/>
      <c r="D241" s="213" t="s">
        <v>125</v>
      </c>
      <c r="E241" s="41"/>
      <c r="F241" s="214" t="s">
        <v>314</v>
      </c>
      <c r="G241" s="41"/>
      <c r="H241" s="41"/>
      <c r="I241" s="215"/>
      <c r="J241" s="41"/>
      <c r="K241" s="41"/>
      <c r="L241" s="45"/>
      <c r="M241" s="216"/>
      <c r="N241" s="217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125</v>
      </c>
      <c r="AU241" s="18" t="s">
        <v>81</v>
      </c>
    </row>
    <row r="242" s="2" customFormat="1">
      <c r="A242" s="39"/>
      <c r="B242" s="40"/>
      <c r="C242" s="41"/>
      <c r="D242" s="218" t="s">
        <v>127</v>
      </c>
      <c r="E242" s="41"/>
      <c r="F242" s="219" t="s">
        <v>315</v>
      </c>
      <c r="G242" s="41"/>
      <c r="H242" s="41"/>
      <c r="I242" s="215"/>
      <c r="J242" s="41"/>
      <c r="K242" s="41"/>
      <c r="L242" s="45"/>
      <c r="M242" s="216"/>
      <c r="N242" s="217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127</v>
      </c>
      <c r="AU242" s="18" t="s">
        <v>81</v>
      </c>
    </row>
    <row r="243" s="14" customFormat="1">
      <c r="A243" s="14"/>
      <c r="B243" s="230"/>
      <c r="C243" s="231"/>
      <c r="D243" s="213" t="s">
        <v>129</v>
      </c>
      <c r="E243" s="232" t="s">
        <v>20</v>
      </c>
      <c r="F243" s="233" t="s">
        <v>254</v>
      </c>
      <c r="G243" s="231"/>
      <c r="H243" s="234">
        <v>143.25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129</v>
      </c>
      <c r="AU243" s="240" t="s">
        <v>81</v>
      </c>
      <c r="AV243" s="14" t="s">
        <v>81</v>
      </c>
      <c r="AW243" s="14" t="s">
        <v>33</v>
      </c>
      <c r="AX243" s="14" t="s">
        <v>8</v>
      </c>
      <c r="AY243" s="240" t="s">
        <v>116</v>
      </c>
    </row>
    <row r="244" s="2" customFormat="1" ht="33" customHeight="1">
      <c r="A244" s="39"/>
      <c r="B244" s="40"/>
      <c r="C244" s="201" t="s">
        <v>316</v>
      </c>
      <c r="D244" s="201" t="s">
        <v>119</v>
      </c>
      <c r="E244" s="202" t="s">
        <v>317</v>
      </c>
      <c r="F244" s="203" t="s">
        <v>318</v>
      </c>
      <c r="G244" s="204" t="s">
        <v>122</v>
      </c>
      <c r="H244" s="205">
        <v>15.960000000000001</v>
      </c>
      <c r="I244" s="206"/>
      <c r="J244" s="205">
        <f>ROUND(I244*H244,0)</f>
        <v>0</v>
      </c>
      <c r="K244" s="203" t="s">
        <v>123</v>
      </c>
      <c r="L244" s="45"/>
      <c r="M244" s="207" t="s">
        <v>20</v>
      </c>
      <c r="N244" s="208" t="s">
        <v>43</v>
      </c>
      <c r="O244" s="85"/>
      <c r="P244" s="209">
        <f>O244*H244</f>
        <v>0</v>
      </c>
      <c r="Q244" s="209">
        <v>0.010789999999999999</v>
      </c>
      <c r="R244" s="209">
        <f>Q244*H244</f>
        <v>0.17220839999999998</v>
      </c>
      <c r="S244" s="209">
        <v>0</v>
      </c>
      <c r="T244" s="21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1" t="s">
        <v>177</v>
      </c>
      <c r="AT244" s="211" t="s">
        <v>119</v>
      </c>
      <c r="AU244" s="211" t="s">
        <v>81</v>
      </c>
      <c r="AY244" s="18" t="s">
        <v>116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8" t="s">
        <v>8</v>
      </c>
      <c r="BK244" s="212">
        <f>ROUND(I244*H244,0)</f>
        <v>0</v>
      </c>
      <c r="BL244" s="18" t="s">
        <v>177</v>
      </c>
      <c r="BM244" s="211" t="s">
        <v>319</v>
      </c>
    </row>
    <row r="245" s="2" customFormat="1">
      <c r="A245" s="39"/>
      <c r="B245" s="40"/>
      <c r="C245" s="41"/>
      <c r="D245" s="213" t="s">
        <v>125</v>
      </c>
      <c r="E245" s="41"/>
      <c r="F245" s="214" t="s">
        <v>320</v>
      </c>
      <c r="G245" s="41"/>
      <c r="H245" s="41"/>
      <c r="I245" s="215"/>
      <c r="J245" s="41"/>
      <c r="K245" s="41"/>
      <c r="L245" s="45"/>
      <c r="M245" s="216"/>
      <c r="N245" s="217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125</v>
      </c>
      <c r="AU245" s="18" t="s">
        <v>81</v>
      </c>
    </row>
    <row r="246" s="2" customFormat="1">
      <c r="A246" s="39"/>
      <c r="B246" s="40"/>
      <c r="C246" s="41"/>
      <c r="D246" s="218" t="s">
        <v>127</v>
      </c>
      <c r="E246" s="41"/>
      <c r="F246" s="219" t="s">
        <v>321</v>
      </c>
      <c r="G246" s="41"/>
      <c r="H246" s="41"/>
      <c r="I246" s="215"/>
      <c r="J246" s="41"/>
      <c r="K246" s="41"/>
      <c r="L246" s="45"/>
      <c r="M246" s="216"/>
      <c r="N246" s="217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127</v>
      </c>
      <c r="AU246" s="18" t="s">
        <v>81</v>
      </c>
    </row>
    <row r="247" s="13" customFormat="1">
      <c r="A247" s="13"/>
      <c r="B247" s="220"/>
      <c r="C247" s="221"/>
      <c r="D247" s="213" t="s">
        <v>129</v>
      </c>
      <c r="E247" s="222" t="s">
        <v>20</v>
      </c>
      <c r="F247" s="223" t="s">
        <v>266</v>
      </c>
      <c r="G247" s="221"/>
      <c r="H247" s="222" t="s">
        <v>20</v>
      </c>
      <c r="I247" s="224"/>
      <c r="J247" s="221"/>
      <c r="K247" s="221"/>
      <c r="L247" s="225"/>
      <c r="M247" s="226"/>
      <c r="N247" s="227"/>
      <c r="O247" s="227"/>
      <c r="P247" s="227"/>
      <c r="Q247" s="227"/>
      <c r="R247" s="227"/>
      <c r="S247" s="227"/>
      <c r="T247" s="22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9" t="s">
        <v>129</v>
      </c>
      <c r="AU247" s="229" t="s">
        <v>81</v>
      </c>
      <c r="AV247" s="13" t="s">
        <v>8</v>
      </c>
      <c r="AW247" s="13" t="s">
        <v>33</v>
      </c>
      <c r="AX247" s="13" t="s">
        <v>72</v>
      </c>
      <c r="AY247" s="229" t="s">
        <v>116</v>
      </c>
    </row>
    <row r="248" s="14" customFormat="1">
      <c r="A248" s="14"/>
      <c r="B248" s="230"/>
      <c r="C248" s="231"/>
      <c r="D248" s="213" t="s">
        <v>129</v>
      </c>
      <c r="E248" s="232" t="s">
        <v>20</v>
      </c>
      <c r="F248" s="233" t="s">
        <v>322</v>
      </c>
      <c r="G248" s="231"/>
      <c r="H248" s="234">
        <v>15.960000000000001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0" t="s">
        <v>129</v>
      </c>
      <c r="AU248" s="240" t="s">
        <v>81</v>
      </c>
      <c r="AV248" s="14" t="s">
        <v>81</v>
      </c>
      <c r="AW248" s="14" t="s">
        <v>33</v>
      </c>
      <c r="AX248" s="14" t="s">
        <v>8</v>
      </c>
      <c r="AY248" s="240" t="s">
        <v>116</v>
      </c>
    </row>
    <row r="249" s="2" customFormat="1" ht="24.15" customHeight="1">
      <c r="A249" s="39"/>
      <c r="B249" s="40"/>
      <c r="C249" s="201" t="s">
        <v>214</v>
      </c>
      <c r="D249" s="201" t="s">
        <v>119</v>
      </c>
      <c r="E249" s="202" t="s">
        <v>323</v>
      </c>
      <c r="F249" s="203" t="s">
        <v>324</v>
      </c>
      <c r="G249" s="204" t="s">
        <v>243</v>
      </c>
      <c r="H249" s="205">
        <v>120.95</v>
      </c>
      <c r="I249" s="206"/>
      <c r="J249" s="205">
        <f>ROUND(I249*H249,0)</f>
        <v>0</v>
      </c>
      <c r="K249" s="203" t="s">
        <v>123</v>
      </c>
      <c r="L249" s="45"/>
      <c r="M249" s="207" t="s">
        <v>20</v>
      </c>
      <c r="N249" s="208" t="s">
        <v>43</v>
      </c>
      <c r="O249" s="85"/>
      <c r="P249" s="209">
        <f>O249*H249</f>
        <v>0</v>
      </c>
      <c r="Q249" s="209">
        <v>0.0022799999999999999</v>
      </c>
      <c r="R249" s="209">
        <f>Q249*H249</f>
        <v>0.27576600000000001</v>
      </c>
      <c r="S249" s="209">
        <v>0</v>
      </c>
      <c r="T249" s="21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1" t="s">
        <v>177</v>
      </c>
      <c r="AT249" s="211" t="s">
        <v>119</v>
      </c>
      <c r="AU249" s="211" t="s">
        <v>81</v>
      </c>
      <c r="AY249" s="18" t="s">
        <v>116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8" t="s">
        <v>8</v>
      </c>
      <c r="BK249" s="212">
        <f>ROUND(I249*H249,0)</f>
        <v>0</v>
      </c>
      <c r="BL249" s="18" t="s">
        <v>177</v>
      </c>
      <c r="BM249" s="211" t="s">
        <v>325</v>
      </c>
    </row>
    <row r="250" s="2" customFormat="1">
      <c r="A250" s="39"/>
      <c r="B250" s="40"/>
      <c r="C250" s="41"/>
      <c r="D250" s="213" t="s">
        <v>125</v>
      </c>
      <c r="E250" s="41"/>
      <c r="F250" s="214" t="s">
        <v>326</v>
      </c>
      <c r="G250" s="41"/>
      <c r="H250" s="41"/>
      <c r="I250" s="215"/>
      <c r="J250" s="41"/>
      <c r="K250" s="41"/>
      <c r="L250" s="45"/>
      <c r="M250" s="216"/>
      <c r="N250" s="217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125</v>
      </c>
      <c r="AU250" s="18" t="s">
        <v>81</v>
      </c>
    </row>
    <row r="251" s="2" customFormat="1">
      <c r="A251" s="39"/>
      <c r="B251" s="40"/>
      <c r="C251" s="41"/>
      <c r="D251" s="218" t="s">
        <v>127</v>
      </c>
      <c r="E251" s="41"/>
      <c r="F251" s="219" t="s">
        <v>327</v>
      </c>
      <c r="G251" s="41"/>
      <c r="H251" s="41"/>
      <c r="I251" s="215"/>
      <c r="J251" s="41"/>
      <c r="K251" s="41"/>
      <c r="L251" s="45"/>
      <c r="M251" s="216"/>
      <c r="N251" s="217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127</v>
      </c>
      <c r="AU251" s="18" t="s">
        <v>81</v>
      </c>
    </row>
    <row r="252" s="13" customFormat="1">
      <c r="A252" s="13"/>
      <c r="B252" s="220"/>
      <c r="C252" s="221"/>
      <c r="D252" s="213" t="s">
        <v>129</v>
      </c>
      <c r="E252" s="222" t="s">
        <v>20</v>
      </c>
      <c r="F252" s="223" t="s">
        <v>328</v>
      </c>
      <c r="G252" s="221"/>
      <c r="H252" s="222" t="s">
        <v>20</v>
      </c>
      <c r="I252" s="224"/>
      <c r="J252" s="221"/>
      <c r="K252" s="221"/>
      <c r="L252" s="225"/>
      <c r="M252" s="226"/>
      <c r="N252" s="227"/>
      <c r="O252" s="227"/>
      <c r="P252" s="227"/>
      <c r="Q252" s="227"/>
      <c r="R252" s="227"/>
      <c r="S252" s="227"/>
      <c r="T252" s="22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9" t="s">
        <v>129</v>
      </c>
      <c r="AU252" s="229" t="s">
        <v>81</v>
      </c>
      <c r="AV252" s="13" t="s">
        <v>8</v>
      </c>
      <c r="AW252" s="13" t="s">
        <v>33</v>
      </c>
      <c r="AX252" s="13" t="s">
        <v>72</v>
      </c>
      <c r="AY252" s="229" t="s">
        <v>116</v>
      </c>
    </row>
    <row r="253" s="14" customFormat="1">
      <c r="A253" s="14"/>
      <c r="B253" s="230"/>
      <c r="C253" s="231"/>
      <c r="D253" s="213" t="s">
        <v>129</v>
      </c>
      <c r="E253" s="232" t="s">
        <v>20</v>
      </c>
      <c r="F253" s="233" t="s">
        <v>329</v>
      </c>
      <c r="G253" s="231"/>
      <c r="H253" s="234">
        <v>36.649999999999999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0" t="s">
        <v>129</v>
      </c>
      <c r="AU253" s="240" t="s">
        <v>81</v>
      </c>
      <c r="AV253" s="14" t="s">
        <v>81</v>
      </c>
      <c r="AW253" s="14" t="s">
        <v>33</v>
      </c>
      <c r="AX253" s="14" t="s">
        <v>72</v>
      </c>
      <c r="AY253" s="240" t="s">
        <v>116</v>
      </c>
    </row>
    <row r="254" s="13" customFormat="1">
      <c r="A254" s="13"/>
      <c r="B254" s="220"/>
      <c r="C254" s="221"/>
      <c r="D254" s="213" t="s">
        <v>129</v>
      </c>
      <c r="E254" s="222" t="s">
        <v>20</v>
      </c>
      <c r="F254" s="223" t="s">
        <v>330</v>
      </c>
      <c r="G254" s="221"/>
      <c r="H254" s="222" t="s">
        <v>20</v>
      </c>
      <c r="I254" s="224"/>
      <c r="J254" s="221"/>
      <c r="K254" s="221"/>
      <c r="L254" s="225"/>
      <c r="M254" s="226"/>
      <c r="N254" s="227"/>
      <c r="O254" s="227"/>
      <c r="P254" s="227"/>
      <c r="Q254" s="227"/>
      <c r="R254" s="227"/>
      <c r="S254" s="227"/>
      <c r="T254" s="22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9" t="s">
        <v>129</v>
      </c>
      <c r="AU254" s="229" t="s">
        <v>81</v>
      </c>
      <c r="AV254" s="13" t="s">
        <v>8</v>
      </c>
      <c r="AW254" s="13" t="s">
        <v>33</v>
      </c>
      <c r="AX254" s="13" t="s">
        <v>72</v>
      </c>
      <c r="AY254" s="229" t="s">
        <v>116</v>
      </c>
    </row>
    <row r="255" s="14" customFormat="1">
      <c r="A255" s="14"/>
      <c r="B255" s="230"/>
      <c r="C255" s="231"/>
      <c r="D255" s="213" t="s">
        <v>129</v>
      </c>
      <c r="E255" s="232" t="s">
        <v>20</v>
      </c>
      <c r="F255" s="233" t="s">
        <v>331</v>
      </c>
      <c r="G255" s="231"/>
      <c r="H255" s="234">
        <v>84.299999999999997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129</v>
      </c>
      <c r="AU255" s="240" t="s">
        <v>81</v>
      </c>
      <c r="AV255" s="14" t="s">
        <v>81</v>
      </c>
      <c r="AW255" s="14" t="s">
        <v>33</v>
      </c>
      <c r="AX255" s="14" t="s">
        <v>72</v>
      </c>
      <c r="AY255" s="240" t="s">
        <v>116</v>
      </c>
    </row>
    <row r="256" s="15" customFormat="1">
      <c r="A256" s="15"/>
      <c r="B256" s="241"/>
      <c r="C256" s="242"/>
      <c r="D256" s="213" t="s">
        <v>129</v>
      </c>
      <c r="E256" s="243" t="s">
        <v>20</v>
      </c>
      <c r="F256" s="244" t="s">
        <v>134</v>
      </c>
      <c r="G256" s="242"/>
      <c r="H256" s="245">
        <v>120.95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1" t="s">
        <v>129</v>
      </c>
      <c r="AU256" s="251" t="s">
        <v>81</v>
      </c>
      <c r="AV256" s="15" t="s">
        <v>124</v>
      </c>
      <c r="AW256" s="15" t="s">
        <v>33</v>
      </c>
      <c r="AX256" s="15" t="s">
        <v>8</v>
      </c>
      <c r="AY256" s="251" t="s">
        <v>116</v>
      </c>
    </row>
    <row r="257" s="2" customFormat="1" ht="24.15" customHeight="1">
      <c r="A257" s="39"/>
      <c r="B257" s="40"/>
      <c r="C257" s="201" t="s">
        <v>332</v>
      </c>
      <c r="D257" s="201" t="s">
        <v>119</v>
      </c>
      <c r="E257" s="202" t="s">
        <v>333</v>
      </c>
      <c r="F257" s="203" t="s">
        <v>334</v>
      </c>
      <c r="G257" s="204" t="s">
        <v>243</v>
      </c>
      <c r="H257" s="205">
        <v>22</v>
      </c>
      <c r="I257" s="206"/>
      <c r="J257" s="205">
        <f>ROUND(I257*H257,0)</f>
        <v>0</v>
      </c>
      <c r="K257" s="203" t="s">
        <v>123</v>
      </c>
      <c r="L257" s="45"/>
      <c r="M257" s="207" t="s">
        <v>20</v>
      </c>
      <c r="N257" s="208" t="s">
        <v>43</v>
      </c>
      <c r="O257" s="85"/>
      <c r="P257" s="209">
        <f>O257*H257</f>
        <v>0</v>
      </c>
      <c r="Q257" s="209">
        <v>0.0016900000000000001</v>
      </c>
      <c r="R257" s="209">
        <f>Q257*H257</f>
        <v>0.037180000000000005</v>
      </c>
      <c r="S257" s="209">
        <v>0</v>
      </c>
      <c r="T257" s="21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1" t="s">
        <v>177</v>
      </c>
      <c r="AT257" s="211" t="s">
        <v>119</v>
      </c>
      <c r="AU257" s="211" t="s">
        <v>81</v>
      </c>
      <c r="AY257" s="18" t="s">
        <v>116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8" t="s">
        <v>8</v>
      </c>
      <c r="BK257" s="212">
        <f>ROUND(I257*H257,0)</f>
        <v>0</v>
      </c>
      <c r="BL257" s="18" t="s">
        <v>177</v>
      </c>
      <c r="BM257" s="211" t="s">
        <v>335</v>
      </c>
    </row>
    <row r="258" s="2" customFormat="1">
      <c r="A258" s="39"/>
      <c r="B258" s="40"/>
      <c r="C258" s="41"/>
      <c r="D258" s="213" t="s">
        <v>125</v>
      </c>
      <c r="E258" s="41"/>
      <c r="F258" s="214" t="s">
        <v>336</v>
      </c>
      <c r="G258" s="41"/>
      <c r="H258" s="41"/>
      <c r="I258" s="215"/>
      <c r="J258" s="41"/>
      <c r="K258" s="41"/>
      <c r="L258" s="45"/>
      <c r="M258" s="216"/>
      <c r="N258" s="217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125</v>
      </c>
      <c r="AU258" s="18" t="s">
        <v>81</v>
      </c>
    </row>
    <row r="259" s="2" customFormat="1">
      <c r="A259" s="39"/>
      <c r="B259" s="40"/>
      <c r="C259" s="41"/>
      <c r="D259" s="218" t="s">
        <v>127</v>
      </c>
      <c r="E259" s="41"/>
      <c r="F259" s="219" t="s">
        <v>337</v>
      </c>
      <c r="G259" s="41"/>
      <c r="H259" s="41"/>
      <c r="I259" s="215"/>
      <c r="J259" s="41"/>
      <c r="K259" s="41"/>
      <c r="L259" s="45"/>
      <c r="M259" s="216"/>
      <c r="N259" s="217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127</v>
      </c>
      <c r="AU259" s="18" t="s">
        <v>81</v>
      </c>
    </row>
    <row r="260" s="13" customFormat="1">
      <c r="A260" s="13"/>
      <c r="B260" s="220"/>
      <c r="C260" s="221"/>
      <c r="D260" s="213" t="s">
        <v>129</v>
      </c>
      <c r="E260" s="222" t="s">
        <v>20</v>
      </c>
      <c r="F260" s="223" t="s">
        <v>338</v>
      </c>
      <c r="G260" s="221"/>
      <c r="H260" s="222" t="s">
        <v>20</v>
      </c>
      <c r="I260" s="224"/>
      <c r="J260" s="221"/>
      <c r="K260" s="221"/>
      <c r="L260" s="225"/>
      <c r="M260" s="226"/>
      <c r="N260" s="227"/>
      <c r="O260" s="227"/>
      <c r="P260" s="227"/>
      <c r="Q260" s="227"/>
      <c r="R260" s="227"/>
      <c r="S260" s="227"/>
      <c r="T260" s="22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9" t="s">
        <v>129</v>
      </c>
      <c r="AU260" s="229" t="s">
        <v>81</v>
      </c>
      <c r="AV260" s="13" t="s">
        <v>8</v>
      </c>
      <c r="AW260" s="13" t="s">
        <v>33</v>
      </c>
      <c r="AX260" s="13" t="s">
        <v>72</v>
      </c>
      <c r="AY260" s="229" t="s">
        <v>116</v>
      </c>
    </row>
    <row r="261" s="14" customFormat="1">
      <c r="A261" s="14"/>
      <c r="B261" s="230"/>
      <c r="C261" s="231"/>
      <c r="D261" s="213" t="s">
        <v>129</v>
      </c>
      <c r="E261" s="232" t="s">
        <v>20</v>
      </c>
      <c r="F261" s="233" t="s">
        <v>339</v>
      </c>
      <c r="G261" s="231"/>
      <c r="H261" s="234">
        <v>22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129</v>
      </c>
      <c r="AU261" s="240" t="s">
        <v>81</v>
      </c>
      <c r="AV261" s="14" t="s">
        <v>81</v>
      </c>
      <c r="AW261" s="14" t="s">
        <v>33</v>
      </c>
      <c r="AX261" s="14" t="s">
        <v>8</v>
      </c>
      <c r="AY261" s="240" t="s">
        <v>116</v>
      </c>
    </row>
    <row r="262" s="2" customFormat="1" ht="24.15" customHeight="1">
      <c r="A262" s="39"/>
      <c r="B262" s="40"/>
      <c r="C262" s="201" t="s">
        <v>199</v>
      </c>
      <c r="D262" s="201" t="s">
        <v>119</v>
      </c>
      <c r="E262" s="202" t="s">
        <v>340</v>
      </c>
      <c r="F262" s="203" t="s">
        <v>341</v>
      </c>
      <c r="G262" s="204" t="s">
        <v>270</v>
      </c>
      <c r="H262" s="205">
        <v>2</v>
      </c>
      <c r="I262" s="206"/>
      <c r="J262" s="205">
        <f>ROUND(I262*H262,0)</f>
        <v>0</v>
      </c>
      <c r="K262" s="203" t="s">
        <v>123</v>
      </c>
      <c r="L262" s="45"/>
      <c r="M262" s="207" t="s">
        <v>20</v>
      </c>
      <c r="N262" s="208" t="s">
        <v>43</v>
      </c>
      <c r="O262" s="85"/>
      <c r="P262" s="209">
        <f>O262*H262</f>
        <v>0</v>
      </c>
      <c r="Q262" s="209">
        <v>0.00031</v>
      </c>
      <c r="R262" s="209">
        <f>Q262*H262</f>
        <v>0.00062</v>
      </c>
      <c r="S262" s="209">
        <v>0</v>
      </c>
      <c r="T262" s="21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1" t="s">
        <v>177</v>
      </c>
      <c r="AT262" s="211" t="s">
        <v>119</v>
      </c>
      <c r="AU262" s="211" t="s">
        <v>81</v>
      </c>
      <c r="AY262" s="18" t="s">
        <v>116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18" t="s">
        <v>8</v>
      </c>
      <c r="BK262" s="212">
        <f>ROUND(I262*H262,0)</f>
        <v>0</v>
      </c>
      <c r="BL262" s="18" t="s">
        <v>177</v>
      </c>
      <c r="BM262" s="211" t="s">
        <v>342</v>
      </c>
    </row>
    <row r="263" s="2" customFormat="1">
      <c r="A263" s="39"/>
      <c r="B263" s="40"/>
      <c r="C263" s="41"/>
      <c r="D263" s="213" t="s">
        <v>125</v>
      </c>
      <c r="E263" s="41"/>
      <c r="F263" s="214" t="s">
        <v>343</v>
      </c>
      <c r="G263" s="41"/>
      <c r="H263" s="41"/>
      <c r="I263" s="215"/>
      <c r="J263" s="41"/>
      <c r="K263" s="41"/>
      <c r="L263" s="45"/>
      <c r="M263" s="216"/>
      <c r="N263" s="217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125</v>
      </c>
      <c r="AU263" s="18" t="s">
        <v>81</v>
      </c>
    </row>
    <row r="264" s="2" customFormat="1">
      <c r="A264" s="39"/>
      <c r="B264" s="40"/>
      <c r="C264" s="41"/>
      <c r="D264" s="218" t="s">
        <v>127</v>
      </c>
      <c r="E264" s="41"/>
      <c r="F264" s="219" t="s">
        <v>344</v>
      </c>
      <c r="G264" s="41"/>
      <c r="H264" s="41"/>
      <c r="I264" s="215"/>
      <c r="J264" s="41"/>
      <c r="K264" s="41"/>
      <c r="L264" s="45"/>
      <c r="M264" s="216"/>
      <c r="N264" s="217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127</v>
      </c>
      <c r="AU264" s="18" t="s">
        <v>81</v>
      </c>
    </row>
    <row r="265" s="2" customFormat="1" ht="24.15" customHeight="1">
      <c r="A265" s="39"/>
      <c r="B265" s="40"/>
      <c r="C265" s="201" t="s">
        <v>345</v>
      </c>
      <c r="D265" s="201" t="s">
        <v>119</v>
      </c>
      <c r="E265" s="202" t="s">
        <v>346</v>
      </c>
      <c r="F265" s="203" t="s">
        <v>347</v>
      </c>
      <c r="G265" s="204" t="s">
        <v>270</v>
      </c>
      <c r="H265" s="205">
        <v>2</v>
      </c>
      <c r="I265" s="206"/>
      <c r="J265" s="205">
        <f>ROUND(I265*H265,0)</f>
        <v>0</v>
      </c>
      <c r="K265" s="203" t="s">
        <v>123</v>
      </c>
      <c r="L265" s="45"/>
      <c r="M265" s="207" t="s">
        <v>20</v>
      </c>
      <c r="N265" s="208" t="s">
        <v>43</v>
      </c>
      <c r="O265" s="85"/>
      <c r="P265" s="209">
        <f>O265*H265</f>
        <v>0</v>
      </c>
      <c r="Q265" s="209">
        <v>0.00036000000000000002</v>
      </c>
      <c r="R265" s="209">
        <f>Q265*H265</f>
        <v>0.00072000000000000005</v>
      </c>
      <c r="S265" s="209">
        <v>0</v>
      </c>
      <c r="T265" s="21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1" t="s">
        <v>177</v>
      </c>
      <c r="AT265" s="211" t="s">
        <v>119</v>
      </c>
      <c r="AU265" s="211" t="s">
        <v>81</v>
      </c>
      <c r="AY265" s="18" t="s">
        <v>116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8" t="s">
        <v>8</v>
      </c>
      <c r="BK265" s="212">
        <f>ROUND(I265*H265,0)</f>
        <v>0</v>
      </c>
      <c r="BL265" s="18" t="s">
        <v>177</v>
      </c>
      <c r="BM265" s="211" t="s">
        <v>348</v>
      </c>
    </row>
    <row r="266" s="2" customFormat="1">
      <c r="A266" s="39"/>
      <c r="B266" s="40"/>
      <c r="C266" s="41"/>
      <c r="D266" s="213" t="s">
        <v>125</v>
      </c>
      <c r="E266" s="41"/>
      <c r="F266" s="214" t="s">
        <v>349</v>
      </c>
      <c r="G266" s="41"/>
      <c r="H266" s="41"/>
      <c r="I266" s="215"/>
      <c r="J266" s="41"/>
      <c r="K266" s="41"/>
      <c r="L266" s="45"/>
      <c r="M266" s="216"/>
      <c r="N266" s="217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125</v>
      </c>
      <c r="AU266" s="18" t="s">
        <v>81</v>
      </c>
    </row>
    <row r="267" s="2" customFormat="1">
      <c r="A267" s="39"/>
      <c r="B267" s="40"/>
      <c r="C267" s="41"/>
      <c r="D267" s="218" t="s">
        <v>127</v>
      </c>
      <c r="E267" s="41"/>
      <c r="F267" s="219" t="s">
        <v>350</v>
      </c>
      <c r="G267" s="41"/>
      <c r="H267" s="41"/>
      <c r="I267" s="215"/>
      <c r="J267" s="41"/>
      <c r="K267" s="41"/>
      <c r="L267" s="45"/>
      <c r="M267" s="216"/>
      <c r="N267" s="217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127</v>
      </c>
      <c r="AU267" s="18" t="s">
        <v>81</v>
      </c>
    </row>
    <row r="268" s="2" customFormat="1" ht="24.15" customHeight="1">
      <c r="A268" s="39"/>
      <c r="B268" s="40"/>
      <c r="C268" s="201" t="s">
        <v>224</v>
      </c>
      <c r="D268" s="201" t="s">
        <v>119</v>
      </c>
      <c r="E268" s="202" t="s">
        <v>351</v>
      </c>
      <c r="F268" s="203" t="s">
        <v>352</v>
      </c>
      <c r="G268" s="204" t="s">
        <v>270</v>
      </c>
      <c r="H268" s="205">
        <v>6</v>
      </c>
      <c r="I268" s="206"/>
      <c r="J268" s="205">
        <f>ROUND(I268*H268,0)</f>
        <v>0</v>
      </c>
      <c r="K268" s="203" t="s">
        <v>123</v>
      </c>
      <c r="L268" s="45"/>
      <c r="M268" s="207" t="s">
        <v>20</v>
      </c>
      <c r="N268" s="208" t="s">
        <v>43</v>
      </c>
      <c r="O268" s="85"/>
      <c r="P268" s="209">
        <f>O268*H268</f>
        <v>0</v>
      </c>
      <c r="Q268" s="209">
        <v>0.00025000000000000001</v>
      </c>
      <c r="R268" s="209">
        <f>Q268*H268</f>
        <v>0.0015</v>
      </c>
      <c r="S268" s="209">
        <v>0</v>
      </c>
      <c r="T268" s="21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1" t="s">
        <v>177</v>
      </c>
      <c r="AT268" s="211" t="s">
        <v>119</v>
      </c>
      <c r="AU268" s="211" t="s">
        <v>81</v>
      </c>
      <c r="AY268" s="18" t="s">
        <v>116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8" t="s">
        <v>8</v>
      </c>
      <c r="BK268" s="212">
        <f>ROUND(I268*H268,0)</f>
        <v>0</v>
      </c>
      <c r="BL268" s="18" t="s">
        <v>177</v>
      </c>
      <c r="BM268" s="211" t="s">
        <v>353</v>
      </c>
    </row>
    <row r="269" s="2" customFormat="1">
      <c r="A269" s="39"/>
      <c r="B269" s="40"/>
      <c r="C269" s="41"/>
      <c r="D269" s="213" t="s">
        <v>125</v>
      </c>
      <c r="E269" s="41"/>
      <c r="F269" s="214" t="s">
        <v>354</v>
      </c>
      <c r="G269" s="41"/>
      <c r="H269" s="41"/>
      <c r="I269" s="215"/>
      <c r="J269" s="41"/>
      <c r="K269" s="41"/>
      <c r="L269" s="45"/>
      <c r="M269" s="216"/>
      <c r="N269" s="217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125</v>
      </c>
      <c r="AU269" s="18" t="s">
        <v>81</v>
      </c>
    </row>
    <row r="270" s="2" customFormat="1">
      <c r="A270" s="39"/>
      <c r="B270" s="40"/>
      <c r="C270" s="41"/>
      <c r="D270" s="218" t="s">
        <v>127</v>
      </c>
      <c r="E270" s="41"/>
      <c r="F270" s="219" t="s">
        <v>355</v>
      </c>
      <c r="G270" s="41"/>
      <c r="H270" s="41"/>
      <c r="I270" s="215"/>
      <c r="J270" s="41"/>
      <c r="K270" s="41"/>
      <c r="L270" s="45"/>
      <c r="M270" s="216"/>
      <c r="N270" s="217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127</v>
      </c>
      <c r="AU270" s="18" t="s">
        <v>81</v>
      </c>
    </row>
    <row r="271" s="2" customFormat="1" ht="24.15" customHeight="1">
      <c r="A271" s="39"/>
      <c r="B271" s="40"/>
      <c r="C271" s="201" t="s">
        <v>356</v>
      </c>
      <c r="D271" s="201" t="s">
        <v>119</v>
      </c>
      <c r="E271" s="202" t="s">
        <v>357</v>
      </c>
      <c r="F271" s="203" t="s">
        <v>358</v>
      </c>
      <c r="G271" s="204" t="s">
        <v>243</v>
      </c>
      <c r="H271" s="205">
        <v>17.399999999999999</v>
      </c>
      <c r="I271" s="206"/>
      <c r="J271" s="205">
        <f>ROUND(I271*H271,0)</f>
        <v>0</v>
      </c>
      <c r="K271" s="203" t="s">
        <v>123</v>
      </c>
      <c r="L271" s="45"/>
      <c r="M271" s="207" t="s">
        <v>20</v>
      </c>
      <c r="N271" s="208" t="s">
        <v>43</v>
      </c>
      <c r="O271" s="85"/>
      <c r="P271" s="209">
        <f>O271*H271</f>
        <v>0</v>
      </c>
      <c r="Q271" s="209">
        <v>0.00191</v>
      </c>
      <c r="R271" s="209">
        <f>Q271*H271</f>
        <v>0.033234</v>
      </c>
      <c r="S271" s="209">
        <v>0</v>
      </c>
      <c r="T271" s="21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1" t="s">
        <v>177</v>
      </c>
      <c r="AT271" s="211" t="s">
        <v>119</v>
      </c>
      <c r="AU271" s="211" t="s">
        <v>81</v>
      </c>
      <c r="AY271" s="18" t="s">
        <v>116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18" t="s">
        <v>8</v>
      </c>
      <c r="BK271" s="212">
        <f>ROUND(I271*H271,0)</f>
        <v>0</v>
      </c>
      <c r="BL271" s="18" t="s">
        <v>177</v>
      </c>
      <c r="BM271" s="211" t="s">
        <v>359</v>
      </c>
    </row>
    <row r="272" s="2" customFormat="1">
      <c r="A272" s="39"/>
      <c r="B272" s="40"/>
      <c r="C272" s="41"/>
      <c r="D272" s="213" t="s">
        <v>125</v>
      </c>
      <c r="E272" s="41"/>
      <c r="F272" s="214" t="s">
        <v>360</v>
      </c>
      <c r="G272" s="41"/>
      <c r="H272" s="41"/>
      <c r="I272" s="215"/>
      <c r="J272" s="41"/>
      <c r="K272" s="41"/>
      <c r="L272" s="45"/>
      <c r="M272" s="216"/>
      <c r="N272" s="217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125</v>
      </c>
      <c r="AU272" s="18" t="s">
        <v>81</v>
      </c>
    </row>
    <row r="273" s="2" customFormat="1">
      <c r="A273" s="39"/>
      <c r="B273" s="40"/>
      <c r="C273" s="41"/>
      <c r="D273" s="218" t="s">
        <v>127</v>
      </c>
      <c r="E273" s="41"/>
      <c r="F273" s="219" t="s">
        <v>361</v>
      </c>
      <c r="G273" s="41"/>
      <c r="H273" s="41"/>
      <c r="I273" s="215"/>
      <c r="J273" s="41"/>
      <c r="K273" s="41"/>
      <c r="L273" s="45"/>
      <c r="M273" s="216"/>
      <c r="N273" s="217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127</v>
      </c>
      <c r="AU273" s="18" t="s">
        <v>81</v>
      </c>
    </row>
    <row r="274" s="13" customFormat="1">
      <c r="A274" s="13"/>
      <c r="B274" s="220"/>
      <c r="C274" s="221"/>
      <c r="D274" s="213" t="s">
        <v>129</v>
      </c>
      <c r="E274" s="222" t="s">
        <v>20</v>
      </c>
      <c r="F274" s="223" t="s">
        <v>362</v>
      </c>
      <c r="G274" s="221"/>
      <c r="H274" s="222" t="s">
        <v>20</v>
      </c>
      <c r="I274" s="224"/>
      <c r="J274" s="221"/>
      <c r="K274" s="221"/>
      <c r="L274" s="225"/>
      <c r="M274" s="226"/>
      <c r="N274" s="227"/>
      <c r="O274" s="227"/>
      <c r="P274" s="227"/>
      <c r="Q274" s="227"/>
      <c r="R274" s="227"/>
      <c r="S274" s="227"/>
      <c r="T274" s="22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9" t="s">
        <v>129</v>
      </c>
      <c r="AU274" s="229" t="s">
        <v>81</v>
      </c>
      <c r="AV274" s="13" t="s">
        <v>8</v>
      </c>
      <c r="AW274" s="13" t="s">
        <v>33</v>
      </c>
      <c r="AX274" s="13" t="s">
        <v>72</v>
      </c>
      <c r="AY274" s="229" t="s">
        <v>116</v>
      </c>
    </row>
    <row r="275" s="14" customFormat="1">
      <c r="A275" s="14"/>
      <c r="B275" s="230"/>
      <c r="C275" s="231"/>
      <c r="D275" s="213" t="s">
        <v>129</v>
      </c>
      <c r="E275" s="232" t="s">
        <v>20</v>
      </c>
      <c r="F275" s="233" t="s">
        <v>363</v>
      </c>
      <c r="G275" s="231"/>
      <c r="H275" s="234">
        <v>17.399999999999999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129</v>
      </c>
      <c r="AU275" s="240" t="s">
        <v>81</v>
      </c>
      <c r="AV275" s="14" t="s">
        <v>81</v>
      </c>
      <c r="AW275" s="14" t="s">
        <v>33</v>
      </c>
      <c r="AX275" s="14" t="s">
        <v>8</v>
      </c>
      <c r="AY275" s="240" t="s">
        <v>116</v>
      </c>
    </row>
    <row r="276" s="2" customFormat="1" ht="24.15" customHeight="1">
      <c r="A276" s="39"/>
      <c r="B276" s="40"/>
      <c r="C276" s="201" t="s">
        <v>229</v>
      </c>
      <c r="D276" s="201" t="s">
        <v>119</v>
      </c>
      <c r="E276" s="202" t="s">
        <v>364</v>
      </c>
      <c r="F276" s="203" t="s">
        <v>365</v>
      </c>
      <c r="G276" s="204" t="s">
        <v>243</v>
      </c>
      <c r="H276" s="205">
        <v>5.5999999999999996</v>
      </c>
      <c r="I276" s="206"/>
      <c r="J276" s="205">
        <f>ROUND(I276*H276,0)</f>
        <v>0</v>
      </c>
      <c r="K276" s="203" t="s">
        <v>123</v>
      </c>
      <c r="L276" s="45"/>
      <c r="M276" s="207" t="s">
        <v>20</v>
      </c>
      <c r="N276" s="208" t="s">
        <v>43</v>
      </c>
      <c r="O276" s="85"/>
      <c r="P276" s="209">
        <f>O276*H276</f>
        <v>0</v>
      </c>
      <c r="Q276" s="209">
        <v>0.0021700000000000001</v>
      </c>
      <c r="R276" s="209">
        <f>Q276*H276</f>
        <v>0.012152</v>
      </c>
      <c r="S276" s="209">
        <v>0</v>
      </c>
      <c r="T276" s="21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1" t="s">
        <v>177</v>
      </c>
      <c r="AT276" s="211" t="s">
        <v>119</v>
      </c>
      <c r="AU276" s="211" t="s">
        <v>81</v>
      </c>
      <c r="AY276" s="18" t="s">
        <v>116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8" t="s">
        <v>8</v>
      </c>
      <c r="BK276" s="212">
        <f>ROUND(I276*H276,0)</f>
        <v>0</v>
      </c>
      <c r="BL276" s="18" t="s">
        <v>177</v>
      </c>
      <c r="BM276" s="211" t="s">
        <v>366</v>
      </c>
    </row>
    <row r="277" s="2" customFormat="1">
      <c r="A277" s="39"/>
      <c r="B277" s="40"/>
      <c r="C277" s="41"/>
      <c r="D277" s="213" t="s">
        <v>125</v>
      </c>
      <c r="E277" s="41"/>
      <c r="F277" s="214" t="s">
        <v>367</v>
      </c>
      <c r="G277" s="41"/>
      <c r="H277" s="41"/>
      <c r="I277" s="215"/>
      <c r="J277" s="41"/>
      <c r="K277" s="41"/>
      <c r="L277" s="45"/>
      <c r="M277" s="216"/>
      <c r="N277" s="217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125</v>
      </c>
      <c r="AU277" s="18" t="s">
        <v>81</v>
      </c>
    </row>
    <row r="278" s="2" customFormat="1">
      <c r="A278" s="39"/>
      <c r="B278" s="40"/>
      <c r="C278" s="41"/>
      <c r="D278" s="218" t="s">
        <v>127</v>
      </c>
      <c r="E278" s="41"/>
      <c r="F278" s="219" t="s">
        <v>368</v>
      </c>
      <c r="G278" s="41"/>
      <c r="H278" s="41"/>
      <c r="I278" s="215"/>
      <c r="J278" s="41"/>
      <c r="K278" s="41"/>
      <c r="L278" s="45"/>
      <c r="M278" s="216"/>
      <c r="N278" s="217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127</v>
      </c>
      <c r="AU278" s="18" t="s">
        <v>81</v>
      </c>
    </row>
    <row r="279" s="2" customFormat="1" ht="24.15" customHeight="1">
      <c r="A279" s="39"/>
      <c r="B279" s="40"/>
      <c r="C279" s="201" t="s">
        <v>369</v>
      </c>
      <c r="D279" s="201" t="s">
        <v>119</v>
      </c>
      <c r="E279" s="202" t="s">
        <v>370</v>
      </c>
      <c r="F279" s="203" t="s">
        <v>371</v>
      </c>
      <c r="G279" s="204" t="s">
        <v>243</v>
      </c>
      <c r="H279" s="205">
        <v>27.199999999999999</v>
      </c>
      <c r="I279" s="206"/>
      <c r="J279" s="205">
        <f>ROUND(I279*H279,0)</f>
        <v>0</v>
      </c>
      <c r="K279" s="203" t="s">
        <v>123</v>
      </c>
      <c r="L279" s="45"/>
      <c r="M279" s="207" t="s">
        <v>20</v>
      </c>
      <c r="N279" s="208" t="s">
        <v>43</v>
      </c>
      <c r="O279" s="85"/>
      <c r="P279" s="209">
        <f>O279*H279</f>
        <v>0</v>
      </c>
      <c r="Q279" s="209">
        <v>0.0020999999999999999</v>
      </c>
      <c r="R279" s="209">
        <f>Q279*H279</f>
        <v>0.057119999999999997</v>
      </c>
      <c r="S279" s="209">
        <v>0</v>
      </c>
      <c r="T279" s="21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1" t="s">
        <v>177</v>
      </c>
      <c r="AT279" s="211" t="s">
        <v>119</v>
      </c>
      <c r="AU279" s="211" t="s">
        <v>81</v>
      </c>
      <c r="AY279" s="18" t="s">
        <v>116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8" t="s">
        <v>8</v>
      </c>
      <c r="BK279" s="212">
        <f>ROUND(I279*H279,0)</f>
        <v>0</v>
      </c>
      <c r="BL279" s="18" t="s">
        <v>177</v>
      </c>
      <c r="BM279" s="211" t="s">
        <v>372</v>
      </c>
    </row>
    <row r="280" s="2" customFormat="1">
      <c r="A280" s="39"/>
      <c r="B280" s="40"/>
      <c r="C280" s="41"/>
      <c r="D280" s="213" t="s">
        <v>125</v>
      </c>
      <c r="E280" s="41"/>
      <c r="F280" s="214" t="s">
        <v>373</v>
      </c>
      <c r="G280" s="41"/>
      <c r="H280" s="41"/>
      <c r="I280" s="215"/>
      <c r="J280" s="41"/>
      <c r="K280" s="41"/>
      <c r="L280" s="45"/>
      <c r="M280" s="216"/>
      <c r="N280" s="217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125</v>
      </c>
      <c r="AU280" s="18" t="s">
        <v>81</v>
      </c>
    </row>
    <row r="281" s="2" customFormat="1">
      <c r="A281" s="39"/>
      <c r="B281" s="40"/>
      <c r="C281" s="41"/>
      <c r="D281" s="218" t="s">
        <v>127</v>
      </c>
      <c r="E281" s="41"/>
      <c r="F281" s="219" t="s">
        <v>374</v>
      </c>
      <c r="G281" s="41"/>
      <c r="H281" s="41"/>
      <c r="I281" s="215"/>
      <c r="J281" s="41"/>
      <c r="K281" s="41"/>
      <c r="L281" s="45"/>
      <c r="M281" s="216"/>
      <c r="N281" s="217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127</v>
      </c>
      <c r="AU281" s="18" t="s">
        <v>81</v>
      </c>
    </row>
    <row r="282" s="13" customFormat="1">
      <c r="A282" s="13"/>
      <c r="B282" s="220"/>
      <c r="C282" s="221"/>
      <c r="D282" s="213" t="s">
        <v>129</v>
      </c>
      <c r="E282" s="222" t="s">
        <v>20</v>
      </c>
      <c r="F282" s="223" t="s">
        <v>375</v>
      </c>
      <c r="G282" s="221"/>
      <c r="H282" s="222" t="s">
        <v>20</v>
      </c>
      <c r="I282" s="224"/>
      <c r="J282" s="221"/>
      <c r="K282" s="221"/>
      <c r="L282" s="225"/>
      <c r="M282" s="226"/>
      <c r="N282" s="227"/>
      <c r="O282" s="227"/>
      <c r="P282" s="227"/>
      <c r="Q282" s="227"/>
      <c r="R282" s="227"/>
      <c r="S282" s="227"/>
      <c r="T282" s="22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9" t="s">
        <v>129</v>
      </c>
      <c r="AU282" s="229" t="s">
        <v>81</v>
      </c>
      <c r="AV282" s="13" t="s">
        <v>8</v>
      </c>
      <c r="AW282" s="13" t="s">
        <v>33</v>
      </c>
      <c r="AX282" s="13" t="s">
        <v>72</v>
      </c>
      <c r="AY282" s="229" t="s">
        <v>116</v>
      </c>
    </row>
    <row r="283" s="14" customFormat="1">
      <c r="A283" s="14"/>
      <c r="B283" s="230"/>
      <c r="C283" s="231"/>
      <c r="D283" s="213" t="s">
        <v>129</v>
      </c>
      <c r="E283" s="232" t="s">
        <v>20</v>
      </c>
      <c r="F283" s="233" t="s">
        <v>376</v>
      </c>
      <c r="G283" s="231"/>
      <c r="H283" s="234">
        <v>27.199999999999999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129</v>
      </c>
      <c r="AU283" s="240" t="s">
        <v>81</v>
      </c>
      <c r="AV283" s="14" t="s">
        <v>81</v>
      </c>
      <c r="AW283" s="14" t="s">
        <v>33</v>
      </c>
      <c r="AX283" s="14" t="s">
        <v>72</v>
      </c>
      <c r="AY283" s="240" t="s">
        <v>116</v>
      </c>
    </row>
    <row r="284" s="15" customFormat="1">
      <c r="A284" s="15"/>
      <c r="B284" s="241"/>
      <c r="C284" s="242"/>
      <c r="D284" s="213" t="s">
        <v>129</v>
      </c>
      <c r="E284" s="243" t="s">
        <v>20</v>
      </c>
      <c r="F284" s="244" t="s">
        <v>134</v>
      </c>
      <c r="G284" s="242"/>
      <c r="H284" s="245">
        <v>27.199999999999999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1" t="s">
        <v>129</v>
      </c>
      <c r="AU284" s="251" t="s">
        <v>81</v>
      </c>
      <c r="AV284" s="15" t="s">
        <v>124</v>
      </c>
      <c r="AW284" s="15" t="s">
        <v>33</v>
      </c>
      <c r="AX284" s="15" t="s">
        <v>8</v>
      </c>
      <c r="AY284" s="251" t="s">
        <v>116</v>
      </c>
    </row>
    <row r="285" s="2" customFormat="1" ht="21.75" customHeight="1">
      <c r="A285" s="39"/>
      <c r="B285" s="40"/>
      <c r="C285" s="201" t="s">
        <v>377</v>
      </c>
      <c r="D285" s="201" t="s">
        <v>119</v>
      </c>
      <c r="E285" s="202" t="s">
        <v>378</v>
      </c>
      <c r="F285" s="203" t="s">
        <v>379</v>
      </c>
      <c r="G285" s="204" t="s">
        <v>270</v>
      </c>
      <c r="H285" s="205">
        <v>5</v>
      </c>
      <c r="I285" s="206"/>
      <c r="J285" s="205">
        <f>ROUND(I285*H285,0)</f>
        <v>0</v>
      </c>
      <c r="K285" s="203" t="s">
        <v>20</v>
      </c>
      <c r="L285" s="45"/>
      <c r="M285" s="207" t="s">
        <v>20</v>
      </c>
      <c r="N285" s="208" t="s">
        <v>43</v>
      </c>
      <c r="O285" s="85"/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1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1" t="s">
        <v>177</v>
      </c>
      <c r="AT285" s="211" t="s">
        <v>119</v>
      </c>
      <c r="AU285" s="211" t="s">
        <v>81</v>
      </c>
      <c r="AY285" s="18" t="s">
        <v>116</v>
      </c>
      <c r="BE285" s="212">
        <f>IF(N285="základní",J285,0)</f>
        <v>0</v>
      </c>
      <c r="BF285" s="212">
        <f>IF(N285="snížená",J285,0)</f>
        <v>0</v>
      </c>
      <c r="BG285" s="212">
        <f>IF(N285="zákl. přenesená",J285,0)</f>
        <v>0</v>
      </c>
      <c r="BH285" s="212">
        <f>IF(N285="sníž. přenesená",J285,0)</f>
        <v>0</v>
      </c>
      <c r="BI285" s="212">
        <f>IF(N285="nulová",J285,0)</f>
        <v>0</v>
      </c>
      <c r="BJ285" s="18" t="s">
        <v>8</v>
      </c>
      <c r="BK285" s="212">
        <f>ROUND(I285*H285,0)</f>
        <v>0</v>
      </c>
      <c r="BL285" s="18" t="s">
        <v>177</v>
      </c>
      <c r="BM285" s="211" t="s">
        <v>380</v>
      </c>
    </row>
    <row r="286" s="2" customFormat="1">
      <c r="A286" s="39"/>
      <c r="B286" s="40"/>
      <c r="C286" s="41"/>
      <c r="D286" s="213" t="s">
        <v>125</v>
      </c>
      <c r="E286" s="41"/>
      <c r="F286" s="214" t="s">
        <v>381</v>
      </c>
      <c r="G286" s="41"/>
      <c r="H286" s="41"/>
      <c r="I286" s="215"/>
      <c r="J286" s="41"/>
      <c r="K286" s="41"/>
      <c r="L286" s="45"/>
      <c r="M286" s="216"/>
      <c r="N286" s="217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125</v>
      </c>
      <c r="AU286" s="18" t="s">
        <v>81</v>
      </c>
    </row>
    <row r="287" s="14" customFormat="1">
      <c r="A287" s="14"/>
      <c r="B287" s="230"/>
      <c r="C287" s="231"/>
      <c r="D287" s="213" t="s">
        <v>129</v>
      </c>
      <c r="E287" s="232" t="s">
        <v>20</v>
      </c>
      <c r="F287" s="233" t="s">
        <v>158</v>
      </c>
      <c r="G287" s="231"/>
      <c r="H287" s="234">
        <v>5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0" t="s">
        <v>129</v>
      </c>
      <c r="AU287" s="240" t="s">
        <v>81</v>
      </c>
      <c r="AV287" s="14" t="s">
        <v>81</v>
      </c>
      <c r="AW287" s="14" t="s">
        <v>33</v>
      </c>
      <c r="AX287" s="14" t="s">
        <v>72</v>
      </c>
      <c r="AY287" s="240" t="s">
        <v>116</v>
      </c>
    </row>
    <row r="288" s="15" customFormat="1">
      <c r="A288" s="15"/>
      <c r="B288" s="241"/>
      <c r="C288" s="242"/>
      <c r="D288" s="213" t="s">
        <v>129</v>
      </c>
      <c r="E288" s="243" t="s">
        <v>20</v>
      </c>
      <c r="F288" s="244" t="s">
        <v>134</v>
      </c>
      <c r="G288" s="242"/>
      <c r="H288" s="245">
        <v>5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1" t="s">
        <v>129</v>
      </c>
      <c r="AU288" s="251" t="s">
        <v>81</v>
      </c>
      <c r="AV288" s="15" t="s">
        <v>124</v>
      </c>
      <c r="AW288" s="15" t="s">
        <v>33</v>
      </c>
      <c r="AX288" s="15" t="s">
        <v>8</v>
      </c>
      <c r="AY288" s="251" t="s">
        <v>116</v>
      </c>
    </row>
    <row r="289" s="2" customFormat="1" ht="16.5" customHeight="1">
      <c r="A289" s="39"/>
      <c r="B289" s="40"/>
      <c r="C289" s="252" t="s">
        <v>382</v>
      </c>
      <c r="D289" s="252" t="s">
        <v>196</v>
      </c>
      <c r="E289" s="253" t="s">
        <v>383</v>
      </c>
      <c r="F289" s="254" t="s">
        <v>384</v>
      </c>
      <c r="G289" s="255" t="s">
        <v>270</v>
      </c>
      <c r="H289" s="256">
        <v>5</v>
      </c>
      <c r="I289" s="257"/>
      <c r="J289" s="256">
        <f>ROUND(I289*H289,0)</f>
        <v>0</v>
      </c>
      <c r="K289" s="254" t="s">
        <v>20</v>
      </c>
      <c r="L289" s="258"/>
      <c r="M289" s="259" t="s">
        <v>20</v>
      </c>
      <c r="N289" s="260" t="s">
        <v>43</v>
      </c>
      <c r="O289" s="85"/>
      <c r="P289" s="209">
        <f>O289*H289</f>
        <v>0</v>
      </c>
      <c r="Q289" s="209">
        <v>0</v>
      </c>
      <c r="R289" s="209">
        <f>Q289*H289</f>
        <v>0</v>
      </c>
      <c r="S289" s="209">
        <v>0</v>
      </c>
      <c r="T289" s="21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1" t="s">
        <v>199</v>
      </c>
      <c r="AT289" s="211" t="s">
        <v>196</v>
      </c>
      <c r="AU289" s="211" t="s">
        <v>81</v>
      </c>
      <c r="AY289" s="18" t="s">
        <v>116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18" t="s">
        <v>8</v>
      </c>
      <c r="BK289" s="212">
        <f>ROUND(I289*H289,0)</f>
        <v>0</v>
      </c>
      <c r="BL289" s="18" t="s">
        <v>177</v>
      </c>
      <c r="BM289" s="211" t="s">
        <v>385</v>
      </c>
    </row>
    <row r="290" s="2" customFormat="1">
      <c r="A290" s="39"/>
      <c r="B290" s="40"/>
      <c r="C290" s="41"/>
      <c r="D290" s="213" t="s">
        <v>125</v>
      </c>
      <c r="E290" s="41"/>
      <c r="F290" s="214" t="s">
        <v>384</v>
      </c>
      <c r="G290" s="41"/>
      <c r="H290" s="41"/>
      <c r="I290" s="215"/>
      <c r="J290" s="41"/>
      <c r="K290" s="41"/>
      <c r="L290" s="45"/>
      <c r="M290" s="216"/>
      <c r="N290" s="217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125</v>
      </c>
      <c r="AU290" s="18" t="s">
        <v>81</v>
      </c>
    </row>
    <row r="291" s="2" customFormat="1" ht="16.5" customHeight="1">
      <c r="A291" s="39"/>
      <c r="B291" s="40"/>
      <c r="C291" s="201" t="s">
        <v>386</v>
      </c>
      <c r="D291" s="201" t="s">
        <v>119</v>
      </c>
      <c r="E291" s="202" t="s">
        <v>387</v>
      </c>
      <c r="F291" s="203" t="s">
        <v>388</v>
      </c>
      <c r="G291" s="204" t="s">
        <v>270</v>
      </c>
      <c r="H291" s="205">
        <v>1</v>
      </c>
      <c r="I291" s="206"/>
      <c r="J291" s="205">
        <f>ROUND(I291*H291,0)</f>
        <v>0</v>
      </c>
      <c r="K291" s="203" t="s">
        <v>20</v>
      </c>
      <c r="L291" s="45"/>
      <c r="M291" s="207" t="s">
        <v>20</v>
      </c>
      <c r="N291" s="208" t="s">
        <v>43</v>
      </c>
      <c r="O291" s="85"/>
      <c r="P291" s="209">
        <f>O291*H291</f>
        <v>0</v>
      </c>
      <c r="Q291" s="209">
        <v>0</v>
      </c>
      <c r="R291" s="209">
        <f>Q291*H291</f>
        <v>0</v>
      </c>
      <c r="S291" s="209">
        <v>0</v>
      </c>
      <c r="T291" s="21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1" t="s">
        <v>177</v>
      </c>
      <c r="AT291" s="211" t="s">
        <v>119</v>
      </c>
      <c r="AU291" s="211" t="s">
        <v>81</v>
      </c>
      <c r="AY291" s="18" t="s">
        <v>116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18" t="s">
        <v>8</v>
      </c>
      <c r="BK291" s="212">
        <f>ROUND(I291*H291,0)</f>
        <v>0</v>
      </c>
      <c r="BL291" s="18" t="s">
        <v>177</v>
      </c>
      <c r="BM291" s="211" t="s">
        <v>389</v>
      </c>
    </row>
    <row r="292" s="2" customFormat="1">
      <c r="A292" s="39"/>
      <c r="B292" s="40"/>
      <c r="C292" s="41"/>
      <c r="D292" s="213" t="s">
        <v>125</v>
      </c>
      <c r="E292" s="41"/>
      <c r="F292" s="214" t="s">
        <v>390</v>
      </c>
      <c r="G292" s="41"/>
      <c r="H292" s="41"/>
      <c r="I292" s="215"/>
      <c r="J292" s="41"/>
      <c r="K292" s="41"/>
      <c r="L292" s="45"/>
      <c r="M292" s="216"/>
      <c r="N292" s="217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125</v>
      </c>
      <c r="AU292" s="18" t="s">
        <v>81</v>
      </c>
    </row>
    <row r="293" s="2" customFormat="1" ht="16.5" customHeight="1">
      <c r="A293" s="39"/>
      <c r="B293" s="40"/>
      <c r="C293" s="252" t="s">
        <v>391</v>
      </c>
      <c r="D293" s="252" t="s">
        <v>196</v>
      </c>
      <c r="E293" s="253" t="s">
        <v>392</v>
      </c>
      <c r="F293" s="254" t="s">
        <v>393</v>
      </c>
      <c r="G293" s="255" t="s">
        <v>270</v>
      </c>
      <c r="H293" s="256">
        <v>1</v>
      </c>
      <c r="I293" s="257"/>
      <c r="J293" s="256">
        <f>ROUND(I293*H293,0)</f>
        <v>0</v>
      </c>
      <c r="K293" s="254" t="s">
        <v>20</v>
      </c>
      <c r="L293" s="258"/>
      <c r="M293" s="259" t="s">
        <v>20</v>
      </c>
      <c r="N293" s="260" t="s">
        <v>43</v>
      </c>
      <c r="O293" s="85"/>
      <c r="P293" s="209">
        <f>O293*H293</f>
        <v>0</v>
      </c>
      <c r="Q293" s="209">
        <v>0</v>
      </c>
      <c r="R293" s="209">
        <f>Q293*H293</f>
        <v>0</v>
      </c>
      <c r="S293" s="209">
        <v>0</v>
      </c>
      <c r="T293" s="21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1" t="s">
        <v>199</v>
      </c>
      <c r="AT293" s="211" t="s">
        <v>196</v>
      </c>
      <c r="AU293" s="211" t="s">
        <v>81</v>
      </c>
      <c r="AY293" s="18" t="s">
        <v>116</v>
      </c>
      <c r="BE293" s="212">
        <f>IF(N293="základní",J293,0)</f>
        <v>0</v>
      </c>
      <c r="BF293" s="212">
        <f>IF(N293="snížená",J293,0)</f>
        <v>0</v>
      </c>
      <c r="BG293" s="212">
        <f>IF(N293="zákl. přenesená",J293,0)</f>
        <v>0</v>
      </c>
      <c r="BH293" s="212">
        <f>IF(N293="sníž. přenesená",J293,0)</f>
        <v>0</v>
      </c>
      <c r="BI293" s="212">
        <f>IF(N293="nulová",J293,0)</f>
        <v>0</v>
      </c>
      <c r="BJ293" s="18" t="s">
        <v>8</v>
      </c>
      <c r="BK293" s="212">
        <f>ROUND(I293*H293,0)</f>
        <v>0</v>
      </c>
      <c r="BL293" s="18" t="s">
        <v>177</v>
      </c>
      <c r="BM293" s="211" t="s">
        <v>394</v>
      </c>
    </row>
    <row r="294" s="2" customFormat="1">
      <c r="A294" s="39"/>
      <c r="B294" s="40"/>
      <c r="C294" s="41"/>
      <c r="D294" s="213" t="s">
        <v>125</v>
      </c>
      <c r="E294" s="41"/>
      <c r="F294" s="214" t="s">
        <v>393</v>
      </c>
      <c r="G294" s="41"/>
      <c r="H294" s="41"/>
      <c r="I294" s="215"/>
      <c r="J294" s="41"/>
      <c r="K294" s="41"/>
      <c r="L294" s="45"/>
      <c r="M294" s="216"/>
      <c r="N294" s="217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125</v>
      </c>
      <c r="AU294" s="18" t="s">
        <v>81</v>
      </c>
    </row>
    <row r="295" s="2" customFormat="1" ht="16.5" customHeight="1">
      <c r="A295" s="39"/>
      <c r="B295" s="40"/>
      <c r="C295" s="201" t="s">
        <v>395</v>
      </c>
      <c r="D295" s="201" t="s">
        <v>119</v>
      </c>
      <c r="E295" s="202" t="s">
        <v>396</v>
      </c>
      <c r="F295" s="203" t="s">
        <v>397</v>
      </c>
      <c r="G295" s="204" t="s">
        <v>122</v>
      </c>
      <c r="H295" s="205">
        <v>739.26999999999998</v>
      </c>
      <c r="I295" s="206"/>
      <c r="J295" s="205">
        <f>ROUND(I295*H295,0)</f>
        <v>0</v>
      </c>
      <c r="K295" s="203" t="s">
        <v>123</v>
      </c>
      <c r="L295" s="45"/>
      <c r="M295" s="207" t="s">
        <v>20</v>
      </c>
      <c r="N295" s="208" t="s">
        <v>43</v>
      </c>
      <c r="O295" s="85"/>
      <c r="P295" s="209">
        <f>O295*H295</f>
        <v>0</v>
      </c>
      <c r="Q295" s="209">
        <v>0.00013999999999999999</v>
      </c>
      <c r="R295" s="209">
        <f>Q295*H295</f>
        <v>0.10349779999999999</v>
      </c>
      <c r="S295" s="209">
        <v>0</v>
      </c>
      <c r="T295" s="21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1" t="s">
        <v>177</v>
      </c>
      <c r="AT295" s="211" t="s">
        <v>119</v>
      </c>
      <c r="AU295" s="211" t="s">
        <v>81</v>
      </c>
      <c r="AY295" s="18" t="s">
        <v>116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8" t="s">
        <v>8</v>
      </c>
      <c r="BK295" s="212">
        <f>ROUND(I295*H295,0)</f>
        <v>0</v>
      </c>
      <c r="BL295" s="18" t="s">
        <v>177</v>
      </c>
      <c r="BM295" s="211" t="s">
        <v>398</v>
      </c>
    </row>
    <row r="296" s="2" customFormat="1">
      <c r="A296" s="39"/>
      <c r="B296" s="40"/>
      <c r="C296" s="41"/>
      <c r="D296" s="213" t="s">
        <v>125</v>
      </c>
      <c r="E296" s="41"/>
      <c r="F296" s="214" t="s">
        <v>399</v>
      </c>
      <c r="G296" s="41"/>
      <c r="H296" s="41"/>
      <c r="I296" s="215"/>
      <c r="J296" s="41"/>
      <c r="K296" s="41"/>
      <c r="L296" s="45"/>
      <c r="M296" s="216"/>
      <c r="N296" s="217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125</v>
      </c>
      <c r="AU296" s="18" t="s">
        <v>81</v>
      </c>
    </row>
    <row r="297" s="2" customFormat="1">
      <c r="A297" s="39"/>
      <c r="B297" s="40"/>
      <c r="C297" s="41"/>
      <c r="D297" s="218" t="s">
        <v>127</v>
      </c>
      <c r="E297" s="41"/>
      <c r="F297" s="219" t="s">
        <v>400</v>
      </c>
      <c r="G297" s="41"/>
      <c r="H297" s="41"/>
      <c r="I297" s="215"/>
      <c r="J297" s="41"/>
      <c r="K297" s="41"/>
      <c r="L297" s="45"/>
      <c r="M297" s="216"/>
      <c r="N297" s="217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127</v>
      </c>
      <c r="AU297" s="18" t="s">
        <v>81</v>
      </c>
    </row>
    <row r="298" s="14" customFormat="1">
      <c r="A298" s="14"/>
      <c r="B298" s="230"/>
      <c r="C298" s="231"/>
      <c r="D298" s="213" t="s">
        <v>129</v>
      </c>
      <c r="E298" s="232" t="s">
        <v>20</v>
      </c>
      <c r="F298" s="233" t="s">
        <v>401</v>
      </c>
      <c r="G298" s="231"/>
      <c r="H298" s="234">
        <v>739.26999999999998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129</v>
      </c>
      <c r="AU298" s="240" t="s">
        <v>81</v>
      </c>
      <c r="AV298" s="14" t="s">
        <v>81</v>
      </c>
      <c r="AW298" s="14" t="s">
        <v>33</v>
      </c>
      <c r="AX298" s="14" t="s">
        <v>72</v>
      </c>
      <c r="AY298" s="240" t="s">
        <v>116</v>
      </c>
    </row>
    <row r="299" s="15" customFormat="1">
      <c r="A299" s="15"/>
      <c r="B299" s="241"/>
      <c r="C299" s="242"/>
      <c r="D299" s="213" t="s">
        <v>129</v>
      </c>
      <c r="E299" s="243" t="s">
        <v>20</v>
      </c>
      <c r="F299" s="244" t="s">
        <v>134</v>
      </c>
      <c r="G299" s="242"/>
      <c r="H299" s="245">
        <v>739.26999999999998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1" t="s">
        <v>129</v>
      </c>
      <c r="AU299" s="251" t="s">
        <v>81</v>
      </c>
      <c r="AV299" s="15" t="s">
        <v>124</v>
      </c>
      <c r="AW299" s="15" t="s">
        <v>33</v>
      </c>
      <c r="AX299" s="15" t="s">
        <v>8</v>
      </c>
      <c r="AY299" s="251" t="s">
        <v>116</v>
      </c>
    </row>
    <row r="300" s="2" customFormat="1" ht="24.15" customHeight="1">
      <c r="A300" s="39"/>
      <c r="B300" s="40"/>
      <c r="C300" s="201" t="s">
        <v>402</v>
      </c>
      <c r="D300" s="201" t="s">
        <v>119</v>
      </c>
      <c r="E300" s="202" t="s">
        <v>403</v>
      </c>
      <c r="F300" s="203" t="s">
        <v>404</v>
      </c>
      <c r="G300" s="204" t="s">
        <v>205</v>
      </c>
      <c r="H300" s="206"/>
      <c r="I300" s="206"/>
      <c r="J300" s="205">
        <f>ROUND(I300*H300,0)</f>
        <v>0</v>
      </c>
      <c r="K300" s="203" t="s">
        <v>123</v>
      </c>
      <c r="L300" s="45"/>
      <c r="M300" s="207" t="s">
        <v>20</v>
      </c>
      <c r="N300" s="208" t="s">
        <v>43</v>
      </c>
      <c r="O300" s="85"/>
      <c r="P300" s="209">
        <f>O300*H300</f>
        <v>0</v>
      </c>
      <c r="Q300" s="209">
        <v>0</v>
      </c>
      <c r="R300" s="209">
        <f>Q300*H300</f>
        <v>0</v>
      </c>
      <c r="S300" s="209">
        <v>0</v>
      </c>
      <c r="T300" s="21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1" t="s">
        <v>177</v>
      </c>
      <c r="AT300" s="211" t="s">
        <v>119</v>
      </c>
      <c r="AU300" s="211" t="s">
        <v>81</v>
      </c>
      <c r="AY300" s="18" t="s">
        <v>116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18" t="s">
        <v>8</v>
      </c>
      <c r="BK300" s="212">
        <f>ROUND(I300*H300,0)</f>
        <v>0</v>
      </c>
      <c r="BL300" s="18" t="s">
        <v>177</v>
      </c>
      <c r="BM300" s="211" t="s">
        <v>405</v>
      </c>
    </row>
    <row r="301" s="2" customFormat="1">
      <c r="A301" s="39"/>
      <c r="B301" s="40"/>
      <c r="C301" s="41"/>
      <c r="D301" s="213" t="s">
        <v>125</v>
      </c>
      <c r="E301" s="41"/>
      <c r="F301" s="214" t="s">
        <v>406</v>
      </c>
      <c r="G301" s="41"/>
      <c r="H301" s="41"/>
      <c r="I301" s="215"/>
      <c r="J301" s="41"/>
      <c r="K301" s="41"/>
      <c r="L301" s="45"/>
      <c r="M301" s="216"/>
      <c r="N301" s="217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125</v>
      </c>
      <c r="AU301" s="18" t="s">
        <v>81</v>
      </c>
    </row>
    <row r="302" s="2" customFormat="1">
      <c r="A302" s="39"/>
      <c r="B302" s="40"/>
      <c r="C302" s="41"/>
      <c r="D302" s="218" t="s">
        <v>127</v>
      </c>
      <c r="E302" s="41"/>
      <c r="F302" s="219" t="s">
        <v>407</v>
      </c>
      <c r="G302" s="41"/>
      <c r="H302" s="41"/>
      <c r="I302" s="215"/>
      <c r="J302" s="41"/>
      <c r="K302" s="41"/>
      <c r="L302" s="45"/>
      <c r="M302" s="216"/>
      <c r="N302" s="217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127</v>
      </c>
      <c r="AU302" s="18" t="s">
        <v>81</v>
      </c>
    </row>
    <row r="303" s="12" customFormat="1" ht="22.8" customHeight="1">
      <c r="A303" s="12"/>
      <c r="B303" s="185"/>
      <c r="C303" s="186"/>
      <c r="D303" s="187" t="s">
        <v>71</v>
      </c>
      <c r="E303" s="199" t="s">
        <v>408</v>
      </c>
      <c r="F303" s="199" t="s">
        <v>409</v>
      </c>
      <c r="G303" s="186"/>
      <c r="H303" s="186"/>
      <c r="I303" s="189"/>
      <c r="J303" s="200">
        <f>BK303</f>
        <v>0</v>
      </c>
      <c r="K303" s="186"/>
      <c r="L303" s="191"/>
      <c r="M303" s="192"/>
      <c r="N303" s="193"/>
      <c r="O303" s="193"/>
      <c r="P303" s="194">
        <f>SUM(P304:P321)</f>
        <v>0</v>
      </c>
      <c r="Q303" s="193"/>
      <c r="R303" s="194">
        <f>SUM(R304:R321)</f>
        <v>0</v>
      </c>
      <c r="S303" s="193"/>
      <c r="T303" s="195">
        <f>SUM(T304:T321)</f>
        <v>10.847932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96" t="s">
        <v>81</v>
      </c>
      <c r="AT303" s="197" t="s">
        <v>71</v>
      </c>
      <c r="AU303" s="197" t="s">
        <v>8</v>
      </c>
      <c r="AY303" s="196" t="s">
        <v>116</v>
      </c>
      <c r="BK303" s="198">
        <f>SUM(BK304:BK321)</f>
        <v>0</v>
      </c>
    </row>
    <row r="304" s="2" customFormat="1" ht="24.15" customHeight="1">
      <c r="A304" s="39"/>
      <c r="B304" s="40"/>
      <c r="C304" s="201" t="s">
        <v>410</v>
      </c>
      <c r="D304" s="201" t="s">
        <v>119</v>
      </c>
      <c r="E304" s="202" t="s">
        <v>411</v>
      </c>
      <c r="F304" s="203" t="s">
        <v>412</v>
      </c>
      <c r="G304" s="204" t="s">
        <v>413</v>
      </c>
      <c r="H304" s="205">
        <v>1</v>
      </c>
      <c r="I304" s="206"/>
      <c r="J304" s="205">
        <f>ROUND(I304*H304,0)</f>
        <v>0</v>
      </c>
      <c r="K304" s="203" t="s">
        <v>20</v>
      </c>
      <c r="L304" s="45"/>
      <c r="M304" s="207" t="s">
        <v>20</v>
      </c>
      <c r="N304" s="208" t="s">
        <v>43</v>
      </c>
      <c r="O304" s="85"/>
      <c r="P304" s="209">
        <f>O304*H304</f>
        <v>0</v>
      </c>
      <c r="Q304" s="209">
        <v>0</v>
      </c>
      <c r="R304" s="209">
        <f>Q304*H304</f>
        <v>0</v>
      </c>
      <c r="S304" s="209">
        <v>0</v>
      </c>
      <c r="T304" s="21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1" t="s">
        <v>177</v>
      </c>
      <c r="AT304" s="211" t="s">
        <v>119</v>
      </c>
      <c r="AU304" s="211" t="s">
        <v>81</v>
      </c>
      <c r="AY304" s="18" t="s">
        <v>116</v>
      </c>
      <c r="BE304" s="212">
        <f>IF(N304="základní",J304,0)</f>
        <v>0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18" t="s">
        <v>8</v>
      </c>
      <c r="BK304" s="212">
        <f>ROUND(I304*H304,0)</f>
        <v>0</v>
      </c>
      <c r="BL304" s="18" t="s">
        <v>177</v>
      </c>
      <c r="BM304" s="211" t="s">
        <v>414</v>
      </c>
    </row>
    <row r="305" s="2" customFormat="1">
      <c r="A305" s="39"/>
      <c r="B305" s="40"/>
      <c r="C305" s="41"/>
      <c r="D305" s="213" t="s">
        <v>125</v>
      </c>
      <c r="E305" s="41"/>
      <c r="F305" s="214" t="s">
        <v>412</v>
      </c>
      <c r="G305" s="41"/>
      <c r="H305" s="41"/>
      <c r="I305" s="215"/>
      <c r="J305" s="41"/>
      <c r="K305" s="41"/>
      <c r="L305" s="45"/>
      <c r="M305" s="216"/>
      <c r="N305" s="217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125</v>
      </c>
      <c r="AU305" s="18" t="s">
        <v>81</v>
      </c>
    </row>
    <row r="306" s="2" customFormat="1" ht="24.15" customHeight="1">
      <c r="A306" s="39"/>
      <c r="B306" s="40"/>
      <c r="C306" s="201" t="s">
        <v>415</v>
      </c>
      <c r="D306" s="201" t="s">
        <v>119</v>
      </c>
      <c r="E306" s="202" t="s">
        <v>416</v>
      </c>
      <c r="F306" s="203" t="s">
        <v>417</v>
      </c>
      <c r="G306" s="204" t="s">
        <v>122</v>
      </c>
      <c r="H306" s="205">
        <v>686</v>
      </c>
      <c r="I306" s="206"/>
      <c r="J306" s="205">
        <f>ROUND(I306*H306,0)</f>
        <v>0</v>
      </c>
      <c r="K306" s="203" t="s">
        <v>123</v>
      </c>
      <c r="L306" s="45"/>
      <c r="M306" s="207" t="s">
        <v>20</v>
      </c>
      <c r="N306" s="208" t="s">
        <v>43</v>
      </c>
      <c r="O306" s="85"/>
      <c r="P306" s="209">
        <f>O306*H306</f>
        <v>0</v>
      </c>
      <c r="Q306" s="209">
        <v>0</v>
      </c>
      <c r="R306" s="209">
        <f>Q306*H306</f>
        <v>0</v>
      </c>
      <c r="S306" s="209">
        <v>0.01533</v>
      </c>
      <c r="T306" s="210">
        <f>S306*H306</f>
        <v>10.51638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1" t="s">
        <v>177</v>
      </c>
      <c r="AT306" s="211" t="s">
        <v>119</v>
      </c>
      <c r="AU306" s="211" t="s">
        <v>81</v>
      </c>
      <c r="AY306" s="18" t="s">
        <v>116</v>
      </c>
      <c r="BE306" s="212">
        <f>IF(N306="základní",J306,0)</f>
        <v>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18" t="s">
        <v>8</v>
      </c>
      <c r="BK306" s="212">
        <f>ROUND(I306*H306,0)</f>
        <v>0</v>
      </c>
      <c r="BL306" s="18" t="s">
        <v>177</v>
      </c>
      <c r="BM306" s="211" t="s">
        <v>418</v>
      </c>
    </row>
    <row r="307" s="2" customFormat="1">
      <c r="A307" s="39"/>
      <c r="B307" s="40"/>
      <c r="C307" s="41"/>
      <c r="D307" s="213" t="s">
        <v>125</v>
      </c>
      <c r="E307" s="41"/>
      <c r="F307" s="214" t="s">
        <v>419</v>
      </c>
      <c r="G307" s="41"/>
      <c r="H307" s="41"/>
      <c r="I307" s="215"/>
      <c r="J307" s="41"/>
      <c r="K307" s="41"/>
      <c r="L307" s="45"/>
      <c r="M307" s="216"/>
      <c r="N307" s="217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125</v>
      </c>
      <c r="AU307" s="18" t="s">
        <v>81</v>
      </c>
    </row>
    <row r="308" s="2" customFormat="1">
      <c r="A308" s="39"/>
      <c r="B308" s="40"/>
      <c r="C308" s="41"/>
      <c r="D308" s="218" t="s">
        <v>127</v>
      </c>
      <c r="E308" s="41"/>
      <c r="F308" s="219" t="s">
        <v>420</v>
      </c>
      <c r="G308" s="41"/>
      <c r="H308" s="41"/>
      <c r="I308" s="215"/>
      <c r="J308" s="41"/>
      <c r="K308" s="41"/>
      <c r="L308" s="45"/>
      <c r="M308" s="216"/>
      <c r="N308" s="217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127</v>
      </c>
      <c r="AU308" s="18" t="s">
        <v>81</v>
      </c>
    </row>
    <row r="309" s="14" customFormat="1">
      <c r="A309" s="14"/>
      <c r="B309" s="230"/>
      <c r="C309" s="231"/>
      <c r="D309" s="213" t="s">
        <v>129</v>
      </c>
      <c r="E309" s="232" t="s">
        <v>20</v>
      </c>
      <c r="F309" s="233" t="s">
        <v>152</v>
      </c>
      <c r="G309" s="231"/>
      <c r="H309" s="234">
        <v>361</v>
      </c>
      <c r="I309" s="235"/>
      <c r="J309" s="231"/>
      <c r="K309" s="231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129</v>
      </c>
      <c r="AU309" s="240" t="s">
        <v>81</v>
      </c>
      <c r="AV309" s="14" t="s">
        <v>81</v>
      </c>
      <c r="AW309" s="14" t="s">
        <v>33</v>
      </c>
      <c r="AX309" s="14" t="s">
        <v>72</v>
      </c>
      <c r="AY309" s="240" t="s">
        <v>116</v>
      </c>
    </row>
    <row r="310" s="14" customFormat="1">
      <c r="A310" s="14"/>
      <c r="B310" s="230"/>
      <c r="C310" s="231"/>
      <c r="D310" s="213" t="s">
        <v>129</v>
      </c>
      <c r="E310" s="232" t="s">
        <v>20</v>
      </c>
      <c r="F310" s="233" t="s">
        <v>153</v>
      </c>
      <c r="G310" s="231"/>
      <c r="H310" s="234">
        <v>218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0" t="s">
        <v>129</v>
      </c>
      <c r="AU310" s="240" t="s">
        <v>81</v>
      </c>
      <c r="AV310" s="14" t="s">
        <v>81</v>
      </c>
      <c r="AW310" s="14" t="s">
        <v>33</v>
      </c>
      <c r="AX310" s="14" t="s">
        <v>72</v>
      </c>
      <c r="AY310" s="240" t="s">
        <v>116</v>
      </c>
    </row>
    <row r="311" s="14" customFormat="1">
      <c r="A311" s="14"/>
      <c r="B311" s="230"/>
      <c r="C311" s="231"/>
      <c r="D311" s="213" t="s">
        <v>129</v>
      </c>
      <c r="E311" s="232" t="s">
        <v>20</v>
      </c>
      <c r="F311" s="233" t="s">
        <v>154</v>
      </c>
      <c r="G311" s="231"/>
      <c r="H311" s="234">
        <v>90</v>
      </c>
      <c r="I311" s="235"/>
      <c r="J311" s="231"/>
      <c r="K311" s="231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129</v>
      </c>
      <c r="AU311" s="240" t="s">
        <v>81</v>
      </c>
      <c r="AV311" s="14" t="s">
        <v>81</v>
      </c>
      <c r="AW311" s="14" t="s">
        <v>33</v>
      </c>
      <c r="AX311" s="14" t="s">
        <v>72</v>
      </c>
      <c r="AY311" s="240" t="s">
        <v>116</v>
      </c>
    </row>
    <row r="312" s="14" customFormat="1">
      <c r="A312" s="14"/>
      <c r="B312" s="230"/>
      <c r="C312" s="231"/>
      <c r="D312" s="213" t="s">
        <v>129</v>
      </c>
      <c r="E312" s="232" t="s">
        <v>20</v>
      </c>
      <c r="F312" s="233" t="s">
        <v>155</v>
      </c>
      <c r="G312" s="231"/>
      <c r="H312" s="234">
        <v>17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0" t="s">
        <v>129</v>
      </c>
      <c r="AU312" s="240" t="s">
        <v>81</v>
      </c>
      <c r="AV312" s="14" t="s">
        <v>81</v>
      </c>
      <c r="AW312" s="14" t="s">
        <v>33</v>
      </c>
      <c r="AX312" s="14" t="s">
        <v>72</v>
      </c>
      <c r="AY312" s="240" t="s">
        <v>116</v>
      </c>
    </row>
    <row r="313" s="15" customFormat="1">
      <c r="A313" s="15"/>
      <c r="B313" s="241"/>
      <c r="C313" s="242"/>
      <c r="D313" s="213" t="s">
        <v>129</v>
      </c>
      <c r="E313" s="243" t="s">
        <v>20</v>
      </c>
      <c r="F313" s="244" t="s">
        <v>134</v>
      </c>
      <c r="G313" s="242"/>
      <c r="H313" s="245">
        <v>686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1" t="s">
        <v>129</v>
      </c>
      <c r="AU313" s="251" t="s">
        <v>81</v>
      </c>
      <c r="AV313" s="15" t="s">
        <v>124</v>
      </c>
      <c r="AW313" s="15" t="s">
        <v>33</v>
      </c>
      <c r="AX313" s="15" t="s">
        <v>8</v>
      </c>
      <c r="AY313" s="251" t="s">
        <v>116</v>
      </c>
    </row>
    <row r="314" s="2" customFormat="1" ht="24.15" customHeight="1">
      <c r="A314" s="39"/>
      <c r="B314" s="40"/>
      <c r="C314" s="201" t="s">
        <v>421</v>
      </c>
      <c r="D314" s="201" t="s">
        <v>119</v>
      </c>
      <c r="E314" s="202" t="s">
        <v>422</v>
      </c>
      <c r="F314" s="203" t="s">
        <v>423</v>
      </c>
      <c r="G314" s="204" t="s">
        <v>243</v>
      </c>
      <c r="H314" s="205">
        <v>41.600000000000001</v>
      </c>
      <c r="I314" s="206"/>
      <c r="J314" s="205">
        <f>ROUND(I314*H314,0)</f>
        <v>0</v>
      </c>
      <c r="K314" s="203" t="s">
        <v>123</v>
      </c>
      <c r="L314" s="45"/>
      <c r="M314" s="207" t="s">
        <v>20</v>
      </c>
      <c r="N314" s="208" t="s">
        <v>43</v>
      </c>
      <c r="O314" s="85"/>
      <c r="P314" s="209">
        <f>O314*H314</f>
        <v>0</v>
      </c>
      <c r="Q314" s="209">
        <v>0</v>
      </c>
      <c r="R314" s="209">
        <f>Q314*H314</f>
        <v>0</v>
      </c>
      <c r="S314" s="209">
        <v>0.0079699999999999997</v>
      </c>
      <c r="T314" s="210">
        <f>S314*H314</f>
        <v>0.33155200000000001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1" t="s">
        <v>177</v>
      </c>
      <c r="AT314" s="211" t="s">
        <v>119</v>
      </c>
      <c r="AU314" s="211" t="s">
        <v>81</v>
      </c>
      <c r="AY314" s="18" t="s">
        <v>116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8" t="s">
        <v>8</v>
      </c>
      <c r="BK314" s="212">
        <f>ROUND(I314*H314,0)</f>
        <v>0</v>
      </c>
      <c r="BL314" s="18" t="s">
        <v>177</v>
      </c>
      <c r="BM314" s="211" t="s">
        <v>424</v>
      </c>
    </row>
    <row r="315" s="2" customFormat="1">
      <c r="A315" s="39"/>
      <c r="B315" s="40"/>
      <c r="C315" s="41"/>
      <c r="D315" s="213" t="s">
        <v>125</v>
      </c>
      <c r="E315" s="41"/>
      <c r="F315" s="214" t="s">
        <v>425</v>
      </c>
      <c r="G315" s="41"/>
      <c r="H315" s="41"/>
      <c r="I315" s="215"/>
      <c r="J315" s="41"/>
      <c r="K315" s="41"/>
      <c r="L315" s="45"/>
      <c r="M315" s="216"/>
      <c r="N315" s="217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125</v>
      </c>
      <c r="AU315" s="18" t="s">
        <v>81</v>
      </c>
    </row>
    <row r="316" s="2" customFormat="1">
      <c r="A316" s="39"/>
      <c r="B316" s="40"/>
      <c r="C316" s="41"/>
      <c r="D316" s="218" t="s">
        <v>127</v>
      </c>
      <c r="E316" s="41"/>
      <c r="F316" s="219" t="s">
        <v>426</v>
      </c>
      <c r="G316" s="41"/>
      <c r="H316" s="41"/>
      <c r="I316" s="215"/>
      <c r="J316" s="41"/>
      <c r="K316" s="41"/>
      <c r="L316" s="45"/>
      <c r="M316" s="216"/>
      <c r="N316" s="217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127</v>
      </c>
      <c r="AU316" s="18" t="s">
        <v>81</v>
      </c>
    </row>
    <row r="317" s="14" customFormat="1">
      <c r="A317" s="14"/>
      <c r="B317" s="230"/>
      <c r="C317" s="231"/>
      <c r="D317" s="213" t="s">
        <v>129</v>
      </c>
      <c r="E317" s="232" t="s">
        <v>20</v>
      </c>
      <c r="F317" s="233" t="s">
        <v>427</v>
      </c>
      <c r="G317" s="231"/>
      <c r="H317" s="234">
        <v>41.600000000000001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0" t="s">
        <v>129</v>
      </c>
      <c r="AU317" s="240" t="s">
        <v>81</v>
      </c>
      <c r="AV317" s="14" t="s">
        <v>81</v>
      </c>
      <c r="AW317" s="14" t="s">
        <v>33</v>
      </c>
      <c r="AX317" s="14" t="s">
        <v>72</v>
      </c>
      <c r="AY317" s="240" t="s">
        <v>116</v>
      </c>
    </row>
    <row r="318" s="15" customFormat="1">
      <c r="A318" s="15"/>
      <c r="B318" s="241"/>
      <c r="C318" s="242"/>
      <c r="D318" s="213" t="s">
        <v>129</v>
      </c>
      <c r="E318" s="243" t="s">
        <v>20</v>
      </c>
      <c r="F318" s="244" t="s">
        <v>134</v>
      </c>
      <c r="G318" s="242"/>
      <c r="H318" s="245">
        <v>41.600000000000001</v>
      </c>
      <c r="I318" s="246"/>
      <c r="J318" s="242"/>
      <c r="K318" s="242"/>
      <c r="L318" s="247"/>
      <c r="M318" s="248"/>
      <c r="N318" s="249"/>
      <c r="O318" s="249"/>
      <c r="P318" s="249"/>
      <c r="Q318" s="249"/>
      <c r="R318" s="249"/>
      <c r="S318" s="249"/>
      <c r="T318" s="25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1" t="s">
        <v>129</v>
      </c>
      <c r="AU318" s="251" t="s">
        <v>81</v>
      </c>
      <c r="AV318" s="15" t="s">
        <v>124</v>
      </c>
      <c r="AW318" s="15" t="s">
        <v>33</v>
      </c>
      <c r="AX318" s="15" t="s">
        <v>8</v>
      </c>
      <c r="AY318" s="251" t="s">
        <v>116</v>
      </c>
    </row>
    <row r="319" s="2" customFormat="1" ht="24.15" customHeight="1">
      <c r="A319" s="39"/>
      <c r="B319" s="40"/>
      <c r="C319" s="201" t="s">
        <v>428</v>
      </c>
      <c r="D319" s="201" t="s">
        <v>119</v>
      </c>
      <c r="E319" s="202" t="s">
        <v>429</v>
      </c>
      <c r="F319" s="203" t="s">
        <v>430</v>
      </c>
      <c r="G319" s="204" t="s">
        <v>205</v>
      </c>
      <c r="H319" s="206"/>
      <c r="I319" s="206"/>
      <c r="J319" s="205">
        <f>ROUND(I319*H319,0)</f>
        <v>0</v>
      </c>
      <c r="K319" s="203" t="s">
        <v>123</v>
      </c>
      <c r="L319" s="45"/>
      <c r="M319" s="207" t="s">
        <v>20</v>
      </c>
      <c r="N319" s="208" t="s">
        <v>43</v>
      </c>
      <c r="O319" s="85"/>
      <c r="P319" s="209">
        <f>O319*H319</f>
        <v>0</v>
      </c>
      <c r="Q319" s="209">
        <v>0</v>
      </c>
      <c r="R319" s="209">
        <f>Q319*H319</f>
        <v>0</v>
      </c>
      <c r="S319" s="209">
        <v>0</v>
      </c>
      <c r="T319" s="21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1" t="s">
        <v>177</v>
      </c>
      <c r="AT319" s="211" t="s">
        <v>119</v>
      </c>
      <c r="AU319" s="211" t="s">
        <v>81</v>
      </c>
      <c r="AY319" s="18" t="s">
        <v>116</v>
      </c>
      <c r="BE319" s="212">
        <f>IF(N319="základní",J319,0)</f>
        <v>0</v>
      </c>
      <c r="BF319" s="212">
        <f>IF(N319="snížená",J319,0)</f>
        <v>0</v>
      </c>
      <c r="BG319" s="212">
        <f>IF(N319="zákl. přenesená",J319,0)</f>
        <v>0</v>
      </c>
      <c r="BH319" s="212">
        <f>IF(N319="sníž. přenesená",J319,0)</f>
        <v>0</v>
      </c>
      <c r="BI319" s="212">
        <f>IF(N319="nulová",J319,0)</f>
        <v>0</v>
      </c>
      <c r="BJ319" s="18" t="s">
        <v>8</v>
      </c>
      <c r="BK319" s="212">
        <f>ROUND(I319*H319,0)</f>
        <v>0</v>
      </c>
      <c r="BL319" s="18" t="s">
        <v>177</v>
      </c>
      <c r="BM319" s="211" t="s">
        <v>431</v>
      </c>
    </row>
    <row r="320" s="2" customFormat="1">
      <c r="A320" s="39"/>
      <c r="B320" s="40"/>
      <c r="C320" s="41"/>
      <c r="D320" s="213" t="s">
        <v>125</v>
      </c>
      <c r="E320" s="41"/>
      <c r="F320" s="214" t="s">
        <v>432</v>
      </c>
      <c r="G320" s="41"/>
      <c r="H320" s="41"/>
      <c r="I320" s="215"/>
      <c r="J320" s="41"/>
      <c r="K320" s="41"/>
      <c r="L320" s="45"/>
      <c r="M320" s="216"/>
      <c r="N320" s="217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125</v>
      </c>
      <c r="AU320" s="18" t="s">
        <v>81</v>
      </c>
    </row>
    <row r="321" s="2" customFormat="1">
      <c r="A321" s="39"/>
      <c r="B321" s="40"/>
      <c r="C321" s="41"/>
      <c r="D321" s="218" t="s">
        <v>127</v>
      </c>
      <c r="E321" s="41"/>
      <c r="F321" s="219" t="s">
        <v>433</v>
      </c>
      <c r="G321" s="41"/>
      <c r="H321" s="41"/>
      <c r="I321" s="215"/>
      <c r="J321" s="41"/>
      <c r="K321" s="41"/>
      <c r="L321" s="45"/>
      <c r="M321" s="216"/>
      <c r="N321" s="217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127</v>
      </c>
      <c r="AU321" s="18" t="s">
        <v>81</v>
      </c>
    </row>
    <row r="322" s="12" customFormat="1" ht="22.8" customHeight="1">
      <c r="A322" s="12"/>
      <c r="B322" s="185"/>
      <c r="C322" s="186"/>
      <c r="D322" s="187" t="s">
        <v>71</v>
      </c>
      <c r="E322" s="199" t="s">
        <v>434</v>
      </c>
      <c r="F322" s="199" t="s">
        <v>435</v>
      </c>
      <c r="G322" s="186"/>
      <c r="H322" s="186"/>
      <c r="I322" s="189"/>
      <c r="J322" s="200">
        <f>BK322</f>
        <v>0</v>
      </c>
      <c r="K322" s="186"/>
      <c r="L322" s="191"/>
      <c r="M322" s="192"/>
      <c r="N322" s="193"/>
      <c r="O322" s="193"/>
      <c r="P322" s="194">
        <f>SUM(P323:P325)</f>
        <v>0</v>
      </c>
      <c r="Q322" s="193"/>
      <c r="R322" s="194">
        <f>SUM(R323:R325)</f>
        <v>0.30184</v>
      </c>
      <c r="S322" s="193"/>
      <c r="T322" s="195">
        <f>SUM(T323:T325)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96" t="s">
        <v>81</v>
      </c>
      <c r="AT322" s="197" t="s">
        <v>71</v>
      </c>
      <c r="AU322" s="197" t="s">
        <v>8</v>
      </c>
      <c r="AY322" s="196" t="s">
        <v>116</v>
      </c>
      <c r="BK322" s="198">
        <f>SUM(BK323:BK325)</f>
        <v>0</v>
      </c>
    </row>
    <row r="323" s="2" customFormat="1" ht="24.15" customHeight="1">
      <c r="A323" s="39"/>
      <c r="B323" s="40"/>
      <c r="C323" s="201" t="s">
        <v>436</v>
      </c>
      <c r="D323" s="201" t="s">
        <v>119</v>
      </c>
      <c r="E323" s="202" t="s">
        <v>437</v>
      </c>
      <c r="F323" s="203" t="s">
        <v>438</v>
      </c>
      <c r="G323" s="204" t="s">
        <v>122</v>
      </c>
      <c r="H323" s="205">
        <v>1372</v>
      </c>
      <c r="I323" s="206"/>
      <c r="J323" s="205">
        <f>ROUND(I323*H323,0)</f>
        <v>0</v>
      </c>
      <c r="K323" s="203" t="s">
        <v>123</v>
      </c>
      <c r="L323" s="45"/>
      <c r="M323" s="207" t="s">
        <v>20</v>
      </c>
      <c r="N323" s="208" t="s">
        <v>43</v>
      </c>
      <c r="O323" s="85"/>
      <c r="P323" s="209">
        <f>O323*H323</f>
        <v>0</v>
      </c>
      <c r="Q323" s="209">
        <v>0.00022000000000000001</v>
      </c>
      <c r="R323" s="209">
        <f>Q323*H323</f>
        <v>0.30184</v>
      </c>
      <c r="S323" s="209">
        <v>0</v>
      </c>
      <c r="T323" s="21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1" t="s">
        <v>177</v>
      </c>
      <c r="AT323" s="211" t="s">
        <v>119</v>
      </c>
      <c r="AU323" s="211" t="s">
        <v>81</v>
      </c>
      <c r="AY323" s="18" t="s">
        <v>116</v>
      </c>
      <c r="BE323" s="212">
        <f>IF(N323="základní",J323,0)</f>
        <v>0</v>
      </c>
      <c r="BF323" s="212">
        <f>IF(N323="snížená",J323,0)</f>
        <v>0</v>
      </c>
      <c r="BG323" s="212">
        <f>IF(N323="zákl. přenesená",J323,0)</f>
        <v>0</v>
      </c>
      <c r="BH323" s="212">
        <f>IF(N323="sníž. přenesená",J323,0)</f>
        <v>0</v>
      </c>
      <c r="BI323" s="212">
        <f>IF(N323="nulová",J323,0)</f>
        <v>0</v>
      </c>
      <c r="BJ323" s="18" t="s">
        <v>8</v>
      </c>
      <c r="BK323" s="212">
        <f>ROUND(I323*H323,0)</f>
        <v>0</v>
      </c>
      <c r="BL323" s="18" t="s">
        <v>177</v>
      </c>
      <c r="BM323" s="211" t="s">
        <v>439</v>
      </c>
    </row>
    <row r="324" s="2" customFormat="1">
      <c r="A324" s="39"/>
      <c r="B324" s="40"/>
      <c r="C324" s="41"/>
      <c r="D324" s="213" t="s">
        <v>125</v>
      </c>
      <c r="E324" s="41"/>
      <c r="F324" s="214" t="s">
        <v>440</v>
      </c>
      <c r="G324" s="41"/>
      <c r="H324" s="41"/>
      <c r="I324" s="215"/>
      <c r="J324" s="41"/>
      <c r="K324" s="41"/>
      <c r="L324" s="45"/>
      <c r="M324" s="216"/>
      <c r="N324" s="217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125</v>
      </c>
      <c r="AU324" s="18" t="s">
        <v>81</v>
      </c>
    </row>
    <row r="325" s="2" customFormat="1">
      <c r="A325" s="39"/>
      <c r="B325" s="40"/>
      <c r="C325" s="41"/>
      <c r="D325" s="218" t="s">
        <v>127</v>
      </c>
      <c r="E325" s="41"/>
      <c r="F325" s="219" t="s">
        <v>441</v>
      </c>
      <c r="G325" s="41"/>
      <c r="H325" s="41"/>
      <c r="I325" s="215"/>
      <c r="J325" s="41"/>
      <c r="K325" s="41"/>
      <c r="L325" s="45"/>
      <c r="M325" s="216"/>
      <c r="N325" s="217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127</v>
      </c>
      <c r="AU325" s="18" t="s">
        <v>81</v>
      </c>
    </row>
    <row r="326" s="12" customFormat="1" ht="25.92" customHeight="1">
      <c r="A326" s="12"/>
      <c r="B326" s="185"/>
      <c r="C326" s="186"/>
      <c r="D326" s="187" t="s">
        <v>71</v>
      </c>
      <c r="E326" s="188" t="s">
        <v>442</v>
      </c>
      <c r="F326" s="188" t="s">
        <v>443</v>
      </c>
      <c r="G326" s="186"/>
      <c r="H326" s="186"/>
      <c r="I326" s="189"/>
      <c r="J326" s="190">
        <f>BK326</f>
        <v>0</v>
      </c>
      <c r="K326" s="186"/>
      <c r="L326" s="191"/>
      <c r="M326" s="192"/>
      <c r="N326" s="193"/>
      <c r="O326" s="193"/>
      <c r="P326" s="194">
        <f>P327+P331</f>
        <v>0</v>
      </c>
      <c r="Q326" s="193"/>
      <c r="R326" s="194">
        <f>R327+R331</f>
        <v>0</v>
      </c>
      <c r="S326" s="193"/>
      <c r="T326" s="195">
        <f>T327+T331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196" t="s">
        <v>158</v>
      </c>
      <c r="AT326" s="197" t="s">
        <v>71</v>
      </c>
      <c r="AU326" s="197" t="s">
        <v>72</v>
      </c>
      <c r="AY326" s="196" t="s">
        <v>116</v>
      </c>
      <c r="BK326" s="198">
        <f>BK327+BK331</f>
        <v>0</v>
      </c>
    </row>
    <row r="327" s="12" customFormat="1" ht="22.8" customHeight="1">
      <c r="A327" s="12"/>
      <c r="B327" s="185"/>
      <c r="C327" s="186"/>
      <c r="D327" s="187" t="s">
        <v>71</v>
      </c>
      <c r="E327" s="199" t="s">
        <v>444</v>
      </c>
      <c r="F327" s="199" t="s">
        <v>445</v>
      </c>
      <c r="G327" s="186"/>
      <c r="H327" s="186"/>
      <c r="I327" s="189"/>
      <c r="J327" s="200">
        <f>BK327</f>
        <v>0</v>
      </c>
      <c r="K327" s="186"/>
      <c r="L327" s="191"/>
      <c r="M327" s="192"/>
      <c r="N327" s="193"/>
      <c r="O327" s="193"/>
      <c r="P327" s="194">
        <f>SUM(P328:P330)</f>
        <v>0</v>
      </c>
      <c r="Q327" s="193"/>
      <c r="R327" s="194">
        <f>SUM(R328:R330)</f>
        <v>0</v>
      </c>
      <c r="S327" s="193"/>
      <c r="T327" s="195">
        <f>SUM(T328:T330)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6" t="s">
        <v>158</v>
      </c>
      <c r="AT327" s="197" t="s">
        <v>71</v>
      </c>
      <c r="AU327" s="197" t="s">
        <v>8</v>
      </c>
      <c r="AY327" s="196" t="s">
        <v>116</v>
      </c>
      <c r="BK327" s="198">
        <f>SUM(BK328:BK330)</f>
        <v>0</v>
      </c>
    </row>
    <row r="328" s="2" customFormat="1" ht="16.5" customHeight="1">
      <c r="A328" s="39"/>
      <c r="B328" s="40"/>
      <c r="C328" s="201" t="s">
        <v>446</v>
      </c>
      <c r="D328" s="201" t="s">
        <v>119</v>
      </c>
      <c r="E328" s="202" t="s">
        <v>447</v>
      </c>
      <c r="F328" s="203" t="s">
        <v>445</v>
      </c>
      <c r="G328" s="204" t="s">
        <v>413</v>
      </c>
      <c r="H328" s="205">
        <v>1</v>
      </c>
      <c r="I328" s="206"/>
      <c r="J328" s="205">
        <f>ROUND(I328*H328,0)</f>
        <v>0</v>
      </c>
      <c r="K328" s="203" t="s">
        <v>123</v>
      </c>
      <c r="L328" s="45"/>
      <c r="M328" s="207" t="s">
        <v>20</v>
      </c>
      <c r="N328" s="208" t="s">
        <v>43</v>
      </c>
      <c r="O328" s="85"/>
      <c r="P328" s="209">
        <f>O328*H328</f>
        <v>0</v>
      </c>
      <c r="Q328" s="209">
        <v>0</v>
      </c>
      <c r="R328" s="209">
        <f>Q328*H328</f>
        <v>0</v>
      </c>
      <c r="S328" s="209">
        <v>0</v>
      </c>
      <c r="T328" s="21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1" t="s">
        <v>448</v>
      </c>
      <c r="AT328" s="211" t="s">
        <v>119</v>
      </c>
      <c r="AU328" s="211" t="s">
        <v>81</v>
      </c>
      <c r="AY328" s="18" t="s">
        <v>116</v>
      </c>
      <c r="BE328" s="212">
        <f>IF(N328="základní",J328,0)</f>
        <v>0</v>
      </c>
      <c r="BF328" s="212">
        <f>IF(N328="snížená",J328,0)</f>
        <v>0</v>
      </c>
      <c r="BG328" s="212">
        <f>IF(N328="zákl. přenesená",J328,0)</f>
        <v>0</v>
      </c>
      <c r="BH328" s="212">
        <f>IF(N328="sníž. přenesená",J328,0)</f>
        <v>0</v>
      </c>
      <c r="BI328" s="212">
        <f>IF(N328="nulová",J328,0)</f>
        <v>0</v>
      </c>
      <c r="BJ328" s="18" t="s">
        <v>8</v>
      </c>
      <c r="BK328" s="212">
        <f>ROUND(I328*H328,0)</f>
        <v>0</v>
      </c>
      <c r="BL328" s="18" t="s">
        <v>448</v>
      </c>
      <c r="BM328" s="211" t="s">
        <v>449</v>
      </c>
    </row>
    <row r="329" s="2" customFormat="1">
      <c r="A329" s="39"/>
      <c r="B329" s="40"/>
      <c r="C329" s="41"/>
      <c r="D329" s="213" t="s">
        <v>125</v>
      </c>
      <c r="E329" s="41"/>
      <c r="F329" s="214" t="s">
        <v>445</v>
      </c>
      <c r="G329" s="41"/>
      <c r="H329" s="41"/>
      <c r="I329" s="215"/>
      <c r="J329" s="41"/>
      <c r="K329" s="41"/>
      <c r="L329" s="45"/>
      <c r="M329" s="216"/>
      <c r="N329" s="217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125</v>
      </c>
      <c r="AU329" s="18" t="s">
        <v>81</v>
      </c>
    </row>
    <row r="330" s="2" customFormat="1">
      <c r="A330" s="39"/>
      <c r="B330" s="40"/>
      <c r="C330" s="41"/>
      <c r="D330" s="218" t="s">
        <v>127</v>
      </c>
      <c r="E330" s="41"/>
      <c r="F330" s="219" t="s">
        <v>450</v>
      </c>
      <c r="G330" s="41"/>
      <c r="H330" s="41"/>
      <c r="I330" s="215"/>
      <c r="J330" s="41"/>
      <c r="K330" s="41"/>
      <c r="L330" s="45"/>
      <c r="M330" s="216"/>
      <c r="N330" s="217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127</v>
      </c>
      <c r="AU330" s="18" t="s">
        <v>81</v>
      </c>
    </row>
    <row r="331" s="12" customFormat="1" ht="22.8" customHeight="1">
      <c r="A331" s="12"/>
      <c r="B331" s="185"/>
      <c r="C331" s="186"/>
      <c r="D331" s="187" t="s">
        <v>71</v>
      </c>
      <c r="E331" s="199" t="s">
        <v>451</v>
      </c>
      <c r="F331" s="199" t="s">
        <v>452</v>
      </c>
      <c r="G331" s="186"/>
      <c r="H331" s="186"/>
      <c r="I331" s="189"/>
      <c r="J331" s="200">
        <f>BK331</f>
        <v>0</v>
      </c>
      <c r="K331" s="186"/>
      <c r="L331" s="191"/>
      <c r="M331" s="192"/>
      <c r="N331" s="193"/>
      <c r="O331" s="193"/>
      <c r="P331" s="194">
        <f>SUM(P332:P334)</f>
        <v>0</v>
      </c>
      <c r="Q331" s="193"/>
      <c r="R331" s="194">
        <f>SUM(R332:R334)</f>
        <v>0</v>
      </c>
      <c r="S331" s="193"/>
      <c r="T331" s="195">
        <f>SUM(T332:T334)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6" t="s">
        <v>158</v>
      </c>
      <c r="AT331" s="197" t="s">
        <v>71</v>
      </c>
      <c r="AU331" s="197" t="s">
        <v>8</v>
      </c>
      <c r="AY331" s="196" t="s">
        <v>116</v>
      </c>
      <c r="BK331" s="198">
        <f>SUM(BK332:BK334)</f>
        <v>0</v>
      </c>
    </row>
    <row r="332" s="2" customFormat="1" ht="16.5" customHeight="1">
      <c r="A332" s="39"/>
      <c r="B332" s="40"/>
      <c r="C332" s="201" t="s">
        <v>453</v>
      </c>
      <c r="D332" s="201" t="s">
        <v>119</v>
      </c>
      <c r="E332" s="202" t="s">
        <v>454</v>
      </c>
      <c r="F332" s="203" t="s">
        <v>452</v>
      </c>
      <c r="G332" s="204" t="s">
        <v>413</v>
      </c>
      <c r="H332" s="205">
        <v>1</v>
      </c>
      <c r="I332" s="206"/>
      <c r="J332" s="205">
        <f>ROUND(I332*H332,0)</f>
        <v>0</v>
      </c>
      <c r="K332" s="203" t="s">
        <v>123</v>
      </c>
      <c r="L332" s="45"/>
      <c r="M332" s="207" t="s">
        <v>20</v>
      </c>
      <c r="N332" s="208" t="s">
        <v>43</v>
      </c>
      <c r="O332" s="85"/>
      <c r="P332" s="209">
        <f>O332*H332</f>
        <v>0</v>
      </c>
      <c r="Q332" s="209">
        <v>0</v>
      </c>
      <c r="R332" s="209">
        <f>Q332*H332</f>
        <v>0</v>
      </c>
      <c r="S332" s="209">
        <v>0</v>
      </c>
      <c r="T332" s="21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1" t="s">
        <v>448</v>
      </c>
      <c r="AT332" s="211" t="s">
        <v>119</v>
      </c>
      <c r="AU332" s="211" t="s">
        <v>81</v>
      </c>
      <c r="AY332" s="18" t="s">
        <v>116</v>
      </c>
      <c r="BE332" s="212">
        <f>IF(N332="základní",J332,0)</f>
        <v>0</v>
      </c>
      <c r="BF332" s="212">
        <f>IF(N332="snížená",J332,0)</f>
        <v>0</v>
      </c>
      <c r="BG332" s="212">
        <f>IF(N332="zákl. přenesená",J332,0)</f>
        <v>0</v>
      </c>
      <c r="BH332" s="212">
        <f>IF(N332="sníž. přenesená",J332,0)</f>
        <v>0</v>
      </c>
      <c r="BI332" s="212">
        <f>IF(N332="nulová",J332,0)</f>
        <v>0</v>
      </c>
      <c r="BJ332" s="18" t="s">
        <v>8</v>
      </c>
      <c r="BK332" s="212">
        <f>ROUND(I332*H332,0)</f>
        <v>0</v>
      </c>
      <c r="BL332" s="18" t="s">
        <v>448</v>
      </c>
      <c r="BM332" s="211" t="s">
        <v>455</v>
      </c>
    </row>
    <row r="333" s="2" customFormat="1">
      <c r="A333" s="39"/>
      <c r="B333" s="40"/>
      <c r="C333" s="41"/>
      <c r="D333" s="213" t="s">
        <v>125</v>
      </c>
      <c r="E333" s="41"/>
      <c r="F333" s="214" t="s">
        <v>452</v>
      </c>
      <c r="G333" s="41"/>
      <c r="H333" s="41"/>
      <c r="I333" s="215"/>
      <c r="J333" s="41"/>
      <c r="K333" s="41"/>
      <c r="L333" s="45"/>
      <c r="M333" s="216"/>
      <c r="N333" s="217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125</v>
      </c>
      <c r="AU333" s="18" t="s">
        <v>81</v>
      </c>
    </row>
    <row r="334" s="2" customFormat="1">
      <c r="A334" s="39"/>
      <c r="B334" s="40"/>
      <c r="C334" s="41"/>
      <c r="D334" s="218" t="s">
        <v>127</v>
      </c>
      <c r="E334" s="41"/>
      <c r="F334" s="219" t="s">
        <v>456</v>
      </c>
      <c r="G334" s="41"/>
      <c r="H334" s="41"/>
      <c r="I334" s="215"/>
      <c r="J334" s="41"/>
      <c r="K334" s="41"/>
      <c r="L334" s="45"/>
      <c r="M334" s="261"/>
      <c r="N334" s="262"/>
      <c r="O334" s="263"/>
      <c r="P334" s="263"/>
      <c r="Q334" s="263"/>
      <c r="R334" s="263"/>
      <c r="S334" s="263"/>
      <c r="T334" s="264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127</v>
      </c>
      <c r="AU334" s="18" t="s">
        <v>81</v>
      </c>
    </row>
    <row r="335" s="2" customFormat="1" ht="6.96" customHeight="1">
      <c r="A335" s="39"/>
      <c r="B335" s="60"/>
      <c r="C335" s="61"/>
      <c r="D335" s="61"/>
      <c r="E335" s="61"/>
      <c r="F335" s="61"/>
      <c r="G335" s="61"/>
      <c r="H335" s="61"/>
      <c r="I335" s="61"/>
      <c r="J335" s="61"/>
      <c r="K335" s="61"/>
      <c r="L335" s="45"/>
      <c r="M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</row>
  </sheetData>
  <sheetProtection sheet="1" autoFilter="0" formatColumns="0" formatRows="0" objects="1" scenarios="1" spinCount="100000" saltValue="rtPSn9qBiNGRu8MwTxdfhRuFrul2HaXbeZ4f1s2KrgRQrKimBjI0r6Jbkx0MATqfyvJXsh9XZ/fHMbCIQRh3eg==" hashValue="TZX+VN4gZNoV1NLIGmDjn2ezIp42rVuQHZgmla7Hy5wju5K8EmDXkgwCn38nRUMjglOmPzEr9AOHdgFxnTsfsA==" algorithmName="SHA-512" password="CC35"/>
  <autoFilter ref="C90:K334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1_02/941111121"/>
    <hyperlink ref="F104" r:id="rId2" display="https://podminky.urs.cz/item/CS_URS_2021_02/941111221"/>
    <hyperlink ref="F109" r:id="rId3" display="https://podminky.urs.cz/item/CS_URS_2021_02/941111821"/>
    <hyperlink ref="F114" r:id="rId4" display="https://podminky.urs.cz/item/CS_URS_2021_02/952901111"/>
    <hyperlink ref="F123" r:id="rId5" display="https://podminky.urs.cz/item/CS_URS_2021_02/997002611"/>
    <hyperlink ref="F126" r:id="rId6" display="https://podminky.urs.cz/item/CS_URS_2021_02/997013212"/>
    <hyperlink ref="F129" r:id="rId7" display="https://podminky.urs.cz/item/CS_URS_2021_02/997013501"/>
    <hyperlink ref="F132" r:id="rId8" display="https://podminky.urs.cz/item/CS_URS_2021_02/997013509"/>
    <hyperlink ref="F137" r:id="rId9" display="https://podminky.urs.cz/item/CS_URS_2021_02/997013631"/>
    <hyperlink ref="F142" r:id="rId10" display="https://podminky.urs.cz/item/CS_URS_2021_02/711141559"/>
    <hyperlink ref="F150" r:id="rId11" display="https://podminky.urs.cz/item/CS_URS_2021_02/62852010"/>
    <hyperlink ref="F155" r:id="rId12" display="https://podminky.urs.cz/item/CS_URS_2021_02/998711202"/>
    <hyperlink ref="F159" r:id="rId13" display="https://podminky.urs.cz/item/CS_URS_2021_02/762341210"/>
    <hyperlink ref="F167" r:id="rId14" display="https://podminky.urs.cz/item/CS_URS_2021_02/60515111"/>
    <hyperlink ref="F172" r:id="rId15" display="https://podminky.urs.cz/item/CS_URS_2021_02/762341811"/>
    <hyperlink ref="F180" r:id="rId16" display="https://podminky.urs.cz/item/CS_URS_2021_02/762395000"/>
    <hyperlink ref="F185" r:id="rId17" display="https://podminky.urs.cz/item/CS_URS_2021_02/998762202"/>
    <hyperlink ref="F189" r:id="rId18" display="https://podminky.urs.cz/item/CS_URS_2021_02/764002801"/>
    <hyperlink ref="F194" r:id="rId19" display="https://podminky.urs.cz/item/CS_URS_2021_02/764002812"/>
    <hyperlink ref="F199" r:id="rId20" display="https://podminky.urs.cz/item/CS_URS_2021_02/764002871"/>
    <hyperlink ref="F204" r:id="rId21" display="https://podminky.urs.cz/item/CS_URS_2021_02/764002881"/>
    <hyperlink ref="F210" r:id="rId22" display="https://podminky.urs.cz/item/CS_URS_2021_02/764003801"/>
    <hyperlink ref="F213" r:id="rId23" display="https://podminky.urs.cz/item/CS_URS_2021_02/764004801"/>
    <hyperlink ref="F218" r:id="rId24" display="https://podminky.urs.cz/item/CS_URS_2021_02/764004861"/>
    <hyperlink ref="F226" r:id="rId25" display="https://podminky.urs.cz/item/CS_URS_2021_02/764011620"/>
    <hyperlink ref="F242" r:id="rId26" display="https://podminky.urs.cz/item/CS_URS_2021_02/764212662"/>
    <hyperlink ref="F246" r:id="rId27" display="https://podminky.urs.cz/item/CS_URS_2021_02/764314612"/>
    <hyperlink ref="F251" r:id="rId28" display="https://podminky.urs.cz/item/CS_URS_2021_02/764511601"/>
    <hyperlink ref="F259" r:id="rId29" display="https://podminky.urs.cz/item/CS_URS_2021_02/764511602"/>
    <hyperlink ref="F264" r:id="rId30" display="https://podminky.urs.cz/item/CS_URS_2021_02/764511641"/>
    <hyperlink ref="F267" r:id="rId31" display="https://podminky.urs.cz/item/CS_URS_2021_02/764511642"/>
    <hyperlink ref="F270" r:id="rId32" display="https://podminky.urs.cz/item/CS_URS_2021_02/764511644"/>
    <hyperlink ref="F273" r:id="rId33" display="https://podminky.urs.cz/item/CS_URS_2021_02/764518621"/>
    <hyperlink ref="F278" r:id="rId34" display="https://podminky.urs.cz/item/CS_URS_2021_02/764518622"/>
    <hyperlink ref="F281" r:id="rId35" display="https://podminky.urs.cz/item/CS_URS_2021_02/764518623"/>
    <hyperlink ref="F297" r:id="rId36" display="https://podminky.urs.cz/item/CS_URS_2021_02/76192001"/>
    <hyperlink ref="F302" r:id="rId37" display="https://podminky.urs.cz/item/CS_URS_2021_02/998764202"/>
    <hyperlink ref="F308" r:id="rId38" display="https://podminky.urs.cz/item/CS_URS_2021_02/765131851"/>
    <hyperlink ref="F316" r:id="rId39" display="https://podminky.urs.cz/item/CS_URS_2021_02/765131871"/>
    <hyperlink ref="F321" r:id="rId40" display="https://podminky.urs.cz/item/CS_URS_2021_02/998765202"/>
    <hyperlink ref="F325" r:id="rId41" display="https://podminky.urs.cz/item/CS_URS_2021_02/783213121"/>
    <hyperlink ref="F330" r:id="rId42" display="https://podminky.urs.cz/item/CS_URS_2021_02/030001000"/>
    <hyperlink ref="F334" r:id="rId43" display="https://podminky.urs.cz/item/CS_URS_2021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6" customFormat="1" ht="45" customHeight="1">
      <c r="B3" s="269"/>
      <c r="C3" s="270" t="s">
        <v>457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458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459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460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461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462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463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464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465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466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467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79</v>
      </c>
      <c r="F18" s="276" t="s">
        <v>468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469</v>
      </c>
      <c r="F19" s="276" t="s">
        <v>470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471</v>
      </c>
      <c r="F20" s="276" t="s">
        <v>472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473</v>
      </c>
      <c r="F21" s="276" t="s">
        <v>474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475</v>
      </c>
      <c r="F22" s="276" t="s">
        <v>476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477</v>
      </c>
      <c r="F23" s="276" t="s">
        <v>478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479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480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481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482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483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484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485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486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487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102</v>
      </c>
      <c r="F36" s="276"/>
      <c r="G36" s="276" t="s">
        <v>488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489</v>
      </c>
      <c r="F37" s="276"/>
      <c r="G37" s="276" t="s">
        <v>490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53</v>
      </c>
      <c r="F38" s="276"/>
      <c r="G38" s="276" t="s">
        <v>491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54</v>
      </c>
      <c r="F39" s="276"/>
      <c r="G39" s="276" t="s">
        <v>492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103</v>
      </c>
      <c r="F40" s="276"/>
      <c r="G40" s="276" t="s">
        <v>493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104</v>
      </c>
      <c r="F41" s="276"/>
      <c r="G41" s="276" t="s">
        <v>494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495</v>
      </c>
      <c r="F42" s="276"/>
      <c r="G42" s="276" t="s">
        <v>496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497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498</v>
      </c>
      <c r="F44" s="276"/>
      <c r="G44" s="276" t="s">
        <v>499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106</v>
      </c>
      <c r="F45" s="276"/>
      <c r="G45" s="276" t="s">
        <v>500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501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502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503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504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505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506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507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508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509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510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511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512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513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514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515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516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517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518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519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520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521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522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523</v>
      </c>
      <c r="D76" s="294"/>
      <c r="E76" s="294"/>
      <c r="F76" s="294" t="s">
        <v>524</v>
      </c>
      <c r="G76" s="295"/>
      <c r="H76" s="294" t="s">
        <v>54</v>
      </c>
      <c r="I76" s="294" t="s">
        <v>57</v>
      </c>
      <c r="J76" s="294" t="s">
        <v>525</v>
      </c>
      <c r="K76" s="293"/>
    </row>
    <row r="77" s="1" customFormat="1" ht="17.25" customHeight="1">
      <c r="B77" s="291"/>
      <c r="C77" s="296" t="s">
        <v>526</v>
      </c>
      <c r="D77" s="296"/>
      <c r="E77" s="296"/>
      <c r="F77" s="297" t="s">
        <v>527</v>
      </c>
      <c r="G77" s="298"/>
      <c r="H77" s="296"/>
      <c r="I77" s="296"/>
      <c r="J77" s="296" t="s">
        <v>528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53</v>
      </c>
      <c r="D79" s="301"/>
      <c r="E79" s="301"/>
      <c r="F79" s="302" t="s">
        <v>529</v>
      </c>
      <c r="G79" s="303"/>
      <c r="H79" s="279" t="s">
        <v>530</v>
      </c>
      <c r="I79" s="279" t="s">
        <v>531</v>
      </c>
      <c r="J79" s="279">
        <v>20</v>
      </c>
      <c r="K79" s="293"/>
    </row>
    <row r="80" s="1" customFormat="1" ht="15" customHeight="1">
      <c r="B80" s="291"/>
      <c r="C80" s="279" t="s">
        <v>532</v>
      </c>
      <c r="D80" s="279"/>
      <c r="E80" s="279"/>
      <c r="F80" s="302" t="s">
        <v>529</v>
      </c>
      <c r="G80" s="303"/>
      <c r="H80" s="279" t="s">
        <v>533</v>
      </c>
      <c r="I80" s="279" t="s">
        <v>531</v>
      </c>
      <c r="J80" s="279">
        <v>120</v>
      </c>
      <c r="K80" s="293"/>
    </row>
    <row r="81" s="1" customFormat="1" ht="15" customHeight="1">
      <c r="B81" s="304"/>
      <c r="C81" s="279" t="s">
        <v>534</v>
      </c>
      <c r="D81" s="279"/>
      <c r="E81" s="279"/>
      <c r="F81" s="302" t="s">
        <v>535</v>
      </c>
      <c r="G81" s="303"/>
      <c r="H81" s="279" t="s">
        <v>536</v>
      </c>
      <c r="I81" s="279" t="s">
        <v>531</v>
      </c>
      <c r="J81" s="279">
        <v>50</v>
      </c>
      <c r="K81" s="293"/>
    </row>
    <row r="82" s="1" customFormat="1" ht="15" customHeight="1">
      <c r="B82" s="304"/>
      <c r="C82" s="279" t="s">
        <v>537</v>
      </c>
      <c r="D82" s="279"/>
      <c r="E82" s="279"/>
      <c r="F82" s="302" t="s">
        <v>529</v>
      </c>
      <c r="G82" s="303"/>
      <c r="H82" s="279" t="s">
        <v>538</v>
      </c>
      <c r="I82" s="279" t="s">
        <v>539</v>
      </c>
      <c r="J82" s="279"/>
      <c r="K82" s="293"/>
    </row>
    <row r="83" s="1" customFormat="1" ht="15" customHeight="1">
      <c r="B83" s="304"/>
      <c r="C83" s="305" t="s">
        <v>540</v>
      </c>
      <c r="D83" s="305"/>
      <c r="E83" s="305"/>
      <c r="F83" s="306" t="s">
        <v>535</v>
      </c>
      <c r="G83" s="305"/>
      <c r="H83" s="305" t="s">
        <v>541</v>
      </c>
      <c r="I83" s="305" t="s">
        <v>531</v>
      </c>
      <c r="J83" s="305">
        <v>15</v>
      </c>
      <c r="K83" s="293"/>
    </row>
    <row r="84" s="1" customFormat="1" ht="15" customHeight="1">
      <c r="B84" s="304"/>
      <c r="C84" s="305" t="s">
        <v>542</v>
      </c>
      <c r="D84" s="305"/>
      <c r="E84" s="305"/>
      <c r="F84" s="306" t="s">
        <v>535</v>
      </c>
      <c r="G84" s="305"/>
      <c r="H84" s="305" t="s">
        <v>543</v>
      </c>
      <c r="I84" s="305" t="s">
        <v>531</v>
      </c>
      <c r="J84" s="305">
        <v>15</v>
      </c>
      <c r="K84" s="293"/>
    </row>
    <row r="85" s="1" customFormat="1" ht="15" customHeight="1">
      <c r="B85" s="304"/>
      <c r="C85" s="305" t="s">
        <v>544</v>
      </c>
      <c r="D85" s="305"/>
      <c r="E85" s="305"/>
      <c r="F85" s="306" t="s">
        <v>535</v>
      </c>
      <c r="G85" s="305"/>
      <c r="H85" s="305" t="s">
        <v>545</v>
      </c>
      <c r="I85" s="305" t="s">
        <v>531</v>
      </c>
      <c r="J85" s="305">
        <v>20</v>
      </c>
      <c r="K85" s="293"/>
    </row>
    <row r="86" s="1" customFormat="1" ht="15" customHeight="1">
      <c r="B86" s="304"/>
      <c r="C86" s="305" t="s">
        <v>546</v>
      </c>
      <c r="D86" s="305"/>
      <c r="E86" s="305"/>
      <c r="F86" s="306" t="s">
        <v>535</v>
      </c>
      <c r="G86" s="305"/>
      <c r="H86" s="305" t="s">
        <v>547</v>
      </c>
      <c r="I86" s="305" t="s">
        <v>531</v>
      </c>
      <c r="J86" s="305">
        <v>20</v>
      </c>
      <c r="K86" s="293"/>
    </row>
    <row r="87" s="1" customFormat="1" ht="15" customHeight="1">
      <c r="B87" s="304"/>
      <c r="C87" s="279" t="s">
        <v>548</v>
      </c>
      <c r="D87" s="279"/>
      <c r="E87" s="279"/>
      <c r="F87" s="302" t="s">
        <v>535</v>
      </c>
      <c r="G87" s="303"/>
      <c r="H87" s="279" t="s">
        <v>549</v>
      </c>
      <c r="I87" s="279" t="s">
        <v>531</v>
      </c>
      <c r="J87" s="279">
        <v>50</v>
      </c>
      <c r="K87" s="293"/>
    </row>
    <row r="88" s="1" customFormat="1" ht="15" customHeight="1">
      <c r="B88" s="304"/>
      <c r="C88" s="279" t="s">
        <v>550</v>
      </c>
      <c r="D88" s="279"/>
      <c r="E88" s="279"/>
      <c r="F88" s="302" t="s">
        <v>535</v>
      </c>
      <c r="G88" s="303"/>
      <c r="H88" s="279" t="s">
        <v>551</v>
      </c>
      <c r="I88" s="279" t="s">
        <v>531</v>
      </c>
      <c r="J88" s="279">
        <v>20</v>
      </c>
      <c r="K88" s="293"/>
    </row>
    <row r="89" s="1" customFormat="1" ht="15" customHeight="1">
      <c r="B89" s="304"/>
      <c r="C89" s="279" t="s">
        <v>552</v>
      </c>
      <c r="D89" s="279"/>
      <c r="E89" s="279"/>
      <c r="F89" s="302" t="s">
        <v>535</v>
      </c>
      <c r="G89" s="303"/>
      <c r="H89" s="279" t="s">
        <v>553</v>
      </c>
      <c r="I89" s="279" t="s">
        <v>531</v>
      </c>
      <c r="J89" s="279">
        <v>20</v>
      </c>
      <c r="K89" s="293"/>
    </row>
    <row r="90" s="1" customFormat="1" ht="15" customHeight="1">
      <c r="B90" s="304"/>
      <c r="C90" s="279" t="s">
        <v>554</v>
      </c>
      <c r="D90" s="279"/>
      <c r="E90" s="279"/>
      <c r="F90" s="302" t="s">
        <v>535</v>
      </c>
      <c r="G90" s="303"/>
      <c r="H90" s="279" t="s">
        <v>555</v>
      </c>
      <c r="I90" s="279" t="s">
        <v>531</v>
      </c>
      <c r="J90" s="279">
        <v>50</v>
      </c>
      <c r="K90" s="293"/>
    </row>
    <row r="91" s="1" customFormat="1" ht="15" customHeight="1">
      <c r="B91" s="304"/>
      <c r="C91" s="279" t="s">
        <v>556</v>
      </c>
      <c r="D91" s="279"/>
      <c r="E91" s="279"/>
      <c r="F91" s="302" t="s">
        <v>535</v>
      </c>
      <c r="G91" s="303"/>
      <c r="H91" s="279" t="s">
        <v>556</v>
      </c>
      <c r="I91" s="279" t="s">
        <v>531</v>
      </c>
      <c r="J91" s="279">
        <v>50</v>
      </c>
      <c r="K91" s="293"/>
    </row>
    <row r="92" s="1" customFormat="1" ht="15" customHeight="1">
      <c r="B92" s="304"/>
      <c r="C92" s="279" t="s">
        <v>557</v>
      </c>
      <c r="D92" s="279"/>
      <c r="E92" s="279"/>
      <c r="F92" s="302" t="s">
        <v>535</v>
      </c>
      <c r="G92" s="303"/>
      <c r="H92" s="279" t="s">
        <v>558</v>
      </c>
      <c r="I92" s="279" t="s">
        <v>531</v>
      </c>
      <c r="J92" s="279">
        <v>255</v>
      </c>
      <c r="K92" s="293"/>
    </row>
    <row r="93" s="1" customFormat="1" ht="15" customHeight="1">
      <c r="B93" s="304"/>
      <c r="C93" s="279" t="s">
        <v>559</v>
      </c>
      <c r="D93" s="279"/>
      <c r="E93" s="279"/>
      <c r="F93" s="302" t="s">
        <v>529</v>
      </c>
      <c r="G93" s="303"/>
      <c r="H93" s="279" t="s">
        <v>560</v>
      </c>
      <c r="I93" s="279" t="s">
        <v>561</v>
      </c>
      <c r="J93" s="279"/>
      <c r="K93" s="293"/>
    </row>
    <row r="94" s="1" customFormat="1" ht="15" customHeight="1">
      <c r="B94" s="304"/>
      <c r="C94" s="279" t="s">
        <v>562</v>
      </c>
      <c r="D94" s="279"/>
      <c r="E94" s="279"/>
      <c r="F94" s="302" t="s">
        <v>529</v>
      </c>
      <c r="G94" s="303"/>
      <c r="H94" s="279" t="s">
        <v>563</v>
      </c>
      <c r="I94" s="279" t="s">
        <v>564</v>
      </c>
      <c r="J94" s="279"/>
      <c r="K94" s="293"/>
    </row>
    <row r="95" s="1" customFormat="1" ht="15" customHeight="1">
      <c r="B95" s="304"/>
      <c r="C95" s="279" t="s">
        <v>565</v>
      </c>
      <c r="D95" s="279"/>
      <c r="E95" s="279"/>
      <c r="F95" s="302" t="s">
        <v>529</v>
      </c>
      <c r="G95" s="303"/>
      <c r="H95" s="279" t="s">
        <v>565</v>
      </c>
      <c r="I95" s="279" t="s">
        <v>564</v>
      </c>
      <c r="J95" s="279"/>
      <c r="K95" s="293"/>
    </row>
    <row r="96" s="1" customFormat="1" ht="15" customHeight="1">
      <c r="B96" s="304"/>
      <c r="C96" s="279" t="s">
        <v>38</v>
      </c>
      <c r="D96" s="279"/>
      <c r="E96" s="279"/>
      <c r="F96" s="302" t="s">
        <v>529</v>
      </c>
      <c r="G96" s="303"/>
      <c r="H96" s="279" t="s">
        <v>566</v>
      </c>
      <c r="I96" s="279" t="s">
        <v>564</v>
      </c>
      <c r="J96" s="279"/>
      <c r="K96" s="293"/>
    </row>
    <row r="97" s="1" customFormat="1" ht="15" customHeight="1">
      <c r="B97" s="304"/>
      <c r="C97" s="279" t="s">
        <v>48</v>
      </c>
      <c r="D97" s="279"/>
      <c r="E97" s="279"/>
      <c r="F97" s="302" t="s">
        <v>529</v>
      </c>
      <c r="G97" s="303"/>
      <c r="H97" s="279" t="s">
        <v>567</v>
      </c>
      <c r="I97" s="279" t="s">
        <v>564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568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523</v>
      </c>
      <c r="D103" s="294"/>
      <c r="E103" s="294"/>
      <c r="F103" s="294" t="s">
        <v>524</v>
      </c>
      <c r="G103" s="295"/>
      <c r="H103" s="294" t="s">
        <v>54</v>
      </c>
      <c r="I103" s="294" t="s">
        <v>57</v>
      </c>
      <c r="J103" s="294" t="s">
        <v>525</v>
      </c>
      <c r="K103" s="293"/>
    </row>
    <row r="104" s="1" customFormat="1" ht="17.25" customHeight="1">
      <c r="B104" s="291"/>
      <c r="C104" s="296" t="s">
        <v>526</v>
      </c>
      <c r="D104" s="296"/>
      <c r="E104" s="296"/>
      <c r="F104" s="297" t="s">
        <v>527</v>
      </c>
      <c r="G104" s="298"/>
      <c r="H104" s="296"/>
      <c r="I104" s="296"/>
      <c r="J104" s="296" t="s">
        <v>528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53</v>
      </c>
      <c r="D106" s="301"/>
      <c r="E106" s="301"/>
      <c r="F106" s="302" t="s">
        <v>529</v>
      </c>
      <c r="G106" s="279"/>
      <c r="H106" s="279" t="s">
        <v>569</v>
      </c>
      <c r="I106" s="279" t="s">
        <v>531</v>
      </c>
      <c r="J106" s="279">
        <v>20</v>
      </c>
      <c r="K106" s="293"/>
    </row>
    <row r="107" s="1" customFormat="1" ht="15" customHeight="1">
      <c r="B107" s="291"/>
      <c r="C107" s="279" t="s">
        <v>532</v>
      </c>
      <c r="D107" s="279"/>
      <c r="E107" s="279"/>
      <c r="F107" s="302" t="s">
        <v>529</v>
      </c>
      <c r="G107" s="279"/>
      <c r="H107" s="279" t="s">
        <v>569</v>
      </c>
      <c r="I107" s="279" t="s">
        <v>531</v>
      </c>
      <c r="J107" s="279">
        <v>120</v>
      </c>
      <c r="K107" s="293"/>
    </row>
    <row r="108" s="1" customFormat="1" ht="15" customHeight="1">
      <c r="B108" s="304"/>
      <c r="C108" s="279" t="s">
        <v>534</v>
      </c>
      <c r="D108" s="279"/>
      <c r="E108" s="279"/>
      <c r="F108" s="302" t="s">
        <v>535</v>
      </c>
      <c r="G108" s="279"/>
      <c r="H108" s="279" t="s">
        <v>569</v>
      </c>
      <c r="I108" s="279" t="s">
        <v>531</v>
      </c>
      <c r="J108" s="279">
        <v>50</v>
      </c>
      <c r="K108" s="293"/>
    </row>
    <row r="109" s="1" customFormat="1" ht="15" customHeight="1">
      <c r="B109" s="304"/>
      <c r="C109" s="279" t="s">
        <v>537</v>
      </c>
      <c r="D109" s="279"/>
      <c r="E109" s="279"/>
      <c r="F109" s="302" t="s">
        <v>529</v>
      </c>
      <c r="G109" s="279"/>
      <c r="H109" s="279" t="s">
        <v>569</v>
      </c>
      <c r="I109" s="279" t="s">
        <v>539</v>
      </c>
      <c r="J109" s="279"/>
      <c r="K109" s="293"/>
    </row>
    <row r="110" s="1" customFormat="1" ht="15" customHeight="1">
      <c r="B110" s="304"/>
      <c r="C110" s="279" t="s">
        <v>548</v>
      </c>
      <c r="D110" s="279"/>
      <c r="E110" s="279"/>
      <c r="F110" s="302" t="s">
        <v>535</v>
      </c>
      <c r="G110" s="279"/>
      <c r="H110" s="279" t="s">
        <v>569</v>
      </c>
      <c r="I110" s="279" t="s">
        <v>531</v>
      </c>
      <c r="J110" s="279">
        <v>50</v>
      </c>
      <c r="K110" s="293"/>
    </row>
    <row r="111" s="1" customFormat="1" ht="15" customHeight="1">
      <c r="B111" s="304"/>
      <c r="C111" s="279" t="s">
        <v>556</v>
      </c>
      <c r="D111" s="279"/>
      <c r="E111" s="279"/>
      <c r="F111" s="302" t="s">
        <v>535</v>
      </c>
      <c r="G111" s="279"/>
      <c r="H111" s="279" t="s">
        <v>569</v>
      </c>
      <c r="I111" s="279" t="s">
        <v>531</v>
      </c>
      <c r="J111" s="279">
        <v>50</v>
      </c>
      <c r="K111" s="293"/>
    </row>
    <row r="112" s="1" customFormat="1" ht="15" customHeight="1">
      <c r="B112" s="304"/>
      <c r="C112" s="279" t="s">
        <v>554</v>
      </c>
      <c r="D112" s="279"/>
      <c r="E112" s="279"/>
      <c r="F112" s="302" t="s">
        <v>535</v>
      </c>
      <c r="G112" s="279"/>
      <c r="H112" s="279" t="s">
        <v>569</v>
      </c>
      <c r="I112" s="279" t="s">
        <v>531</v>
      </c>
      <c r="J112" s="279">
        <v>50</v>
      </c>
      <c r="K112" s="293"/>
    </row>
    <row r="113" s="1" customFormat="1" ht="15" customHeight="1">
      <c r="B113" s="304"/>
      <c r="C113" s="279" t="s">
        <v>53</v>
      </c>
      <c r="D113" s="279"/>
      <c r="E113" s="279"/>
      <c r="F113" s="302" t="s">
        <v>529</v>
      </c>
      <c r="G113" s="279"/>
      <c r="H113" s="279" t="s">
        <v>570</v>
      </c>
      <c r="I113" s="279" t="s">
        <v>531</v>
      </c>
      <c r="J113" s="279">
        <v>20</v>
      </c>
      <c r="K113" s="293"/>
    </row>
    <row r="114" s="1" customFormat="1" ht="15" customHeight="1">
      <c r="B114" s="304"/>
      <c r="C114" s="279" t="s">
        <v>571</v>
      </c>
      <c r="D114" s="279"/>
      <c r="E114" s="279"/>
      <c r="F114" s="302" t="s">
        <v>529</v>
      </c>
      <c r="G114" s="279"/>
      <c r="H114" s="279" t="s">
        <v>572</v>
      </c>
      <c r="I114" s="279" t="s">
        <v>531</v>
      </c>
      <c r="J114" s="279">
        <v>120</v>
      </c>
      <c r="K114" s="293"/>
    </row>
    <row r="115" s="1" customFormat="1" ht="15" customHeight="1">
      <c r="B115" s="304"/>
      <c r="C115" s="279" t="s">
        <v>38</v>
      </c>
      <c r="D115" s="279"/>
      <c r="E115" s="279"/>
      <c r="F115" s="302" t="s">
        <v>529</v>
      </c>
      <c r="G115" s="279"/>
      <c r="H115" s="279" t="s">
        <v>573</v>
      </c>
      <c r="I115" s="279" t="s">
        <v>564</v>
      </c>
      <c r="J115" s="279"/>
      <c r="K115" s="293"/>
    </row>
    <row r="116" s="1" customFormat="1" ht="15" customHeight="1">
      <c r="B116" s="304"/>
      <c r="C116" s="279" t="s">
        <v>48</v>
      </c>
      <c r="D116" s="279"/>
      <c r="E116" s="279"/>
      <c r="F116" s="302" t="s">
        <v>529</v>
      </c>
      <c r="G116" s="279"/>
      <c r="H116" s="279" t="s">
        <v>574</v>
      </c>
      <c r="I116" s="279" t="s">
        <v>564</v>
      </c>
      <c r="J116" s="279"/>
      <c r="K116" s="293"/>
    </row>
    <row r="117" s="1" customFormat="1" ht="15" customHeight="1">
      <c r="B117" s="304"/>
      <c r="C117" s="279" t="s">
        <v>57</v>
      </c>
      <c r="D117" s="279"/>
      <c r="E117" s="279"/>
      <c r="F117" s="302" t="s">
        <v>529</v>
      </c>
      <c r="G117" s="279"/>
      <c r="H117" s="279" t="s">
        <v>575</v>
      </c>
      <c r="I117" s="279" t="s">
        <v>576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577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523</v>
      </c>
      <c r="D123" s="294"/>
      <c r="E123" s="294"/>
      <c r="F123" s="294" t="s">
        <v>524</v>
      </c>
      <c r="G123" s="295"/>
      <c r="H123" s="294" t="s">
        <v>54</v>
      </c>
      <c r="I123" s="294" t="s">
        <v>57</v>
      </c>
      <c r="J123" s="294" t="s">
        <v>525</v>
      </c>
      <c r="K123" s="323"/>
    </row>
    <row r="124" s="1" customFormat="1" ht="17.25" customHeight="1">
      <c r="B124" s="322"/>
      <c r="C124" s="296" t="s">
        <v>526</v>
      </c>
      <c r="D124" s="296"/>
      <c r="E124" s="296"/>
      <c r="F124" s="297" t="s">
        <v>527</v>
      </c>
      <c r="G124" s="298"/>
      <c r="H124" s="296"/>
      <c r="I124" s="296"/>
      <c r="J124" s="296" t="s">
        <v>528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532</v>
      </c>
      <c r="D126" s="301"/>
      <c r="E126" s="301"/>
      <c r="F126" s="302" t="s">
        <v>529</v>
      </c>
      <c r="G126" s="279"/>
      <c r="H126" s="279" t="s">
        <v>569</v>
      </c>
      <c r="I126" s="279" t="s">
        <v>531</v>
      </c>
      <c r="J126" s="279">
        <v>120</v>
      </c>
      <c r="K126" s="327"/>
    </row>
    <row r="127" s="1" customFormat="1" ht="15" customHeight="1">
      <c r="B127" s="324"/>
      <c r="C127" s="279" t="s">
        <v>578</v>
      </c>
      <c r="D127" s="279"/>
      <c r="E127" s="279"/>
      <c r="F127" s="302" t="s">
        <v>529</v>
      </c>
      <c r="G127" s="279"/>
      <c r="H127" s="279" t="s">
        <v>579</v>
      </c>
      <c r="I127" s="279" t="s">
        <v>531</v>
      </c>
      <c r="J127" s="279" t="s">
        <v>580</v>
      </c>
      <c r="K127" s="327"/>
    </row>
    <row r="128" s="1" customFormat="1" ht="15" customHeight="1">
      <c r="B128" s="324"/>
      <c r="C128" s="279" t="s">
        <v>477</v>
      </c>
      <c r="D128" s="279"/>
      <c r="E128" s="279"/>
      <c r="F128" s="302" t="s">
        <v>529</v>
      </c>
      <c r="G128" s="279"/>
      <c r="H128" s="279" t="s">
        <v>581</v>
      </c>
      <c r="I128" s="279" t="s">
        <v>531</v>
      </c>
      <c r="J128" s="279" t="s">
        <v>580</v>
      </c>
      <c r="K128" s="327"/>
    </row>
    <row r="129" s="1" customFormat="1" ht="15" customHeight="1">
      <c r="B129" s="324"/>
      <c r="C129" s="279" t="s">
        <v>540</v>
      </c>
      <c r="D129" s="279"/>
      <c r="E129" s="279"/>
      <c r="F129" s="302" t="s">
        <v>535</v>
      </c>
      <c r="G129" s="279"/>
      <c r="H129" s="279" t="s">
        <v>541</v>
      </c>
      <c r="I129" s="279" t="s">
        <v>531</v>
      </c>
      <c r="J129" s="279">
        <v>15</v>
      </c>
      <c r="K129" s="327"/>
    </row>
    <row r="130" s="1" customFormat="1" ht="15" customHeight="1">
      <c r="B130" s="324"/>
      <c r="C130" s="305" t="s">
        <v>542</v>
      </c>
      <c r="D130" s="305"/>
      <c r="E130" s="305"/>
      <c r="F130" s="306" t="s">
        <v>535</v>
      </c>
      <c r="G130" s="305"/>
      <c r="H130" s="305" t="s">
        <v>543</v>
      </c>
      <c r="I130" s="305" t="s">
        <v>531</v>
      </c>
      <c r="J130" s="305">
        <v>15</v>
      </c>
      <c r="K130" s="327"/>
    </row>
    <row r="131" s="1" customFormat="1" ht="15" customHeight="1">
      <c r="B131" s="324"/>
      <c r="C131" s="305" t="s">
        <v>544</v>
      </c>
      <c r="D131" s="305"/>
      <c r="E131" s="305"/>
      <c r="F131" s="306" t="s">
        <v>535</v>
      </c>
      <c r="G131" s="305"/>
      <c r="H131" s="305" t="s">
        <v>545</v>
      </c>
      <c r="I131" s="305" t="s">
        <v>531</v>
      </c>
      <c r="J131" s="305">
        <v>20</v>
      </c>
      <c r="K131" s="327"/>
    </row>
    <row r="132" s="1" customFormat="1" ht="15" customHeight="1">
      <c r="B132" s="324"/>
      <c r="C132" s="305" t="s">
        <v>546</v>
      </c>
      <c r="D132" s="305"/>
      <c r="E132" s="305"/>
      <c r="F132" s="306" t="s">
        <v>535</v>
      </c>
      <c r="G132" s="305"/>
      <c r="H132" s="305" t="s">
        <v>547</v>
      </c>
      <c r="I132" s="305" t="s">
        <v>531</v>
      </c>
      <c r="J132" s="305">
        <v>20</v>
      </c>
      <c r="K132" s="327"/>
    </row>
    <row r="133" s="1" customFormat="1" ht="15" customHeight="1">
      <c r="B133" s="324"/>
      <c r="C133" s="279" t="s">
        <v>534</v>
      </c>
      <c r="D133" s="279"/>
      <c r="E133" s="279"/>
      <c r="F133" s="302" t="s">
        <v>535</v>
      </c>
      <c r="G133" s="279"/>
      <c r="H133" s="279" t="s">
        <v>569</v>
      </c>
      <c r="I133" s="279" t="s">
        <v>531</v>
      </c>
      <c r="J133" s="279">
        <v>50</v>
      </c>
      <c r="K133" s="327"/>
    </row>
    <row r="134" s="1" customFormat="1" ht="15" customHeight="1">
      <c r="B134" s="324"/>
      <c r="C134" s="279" t="s">
        <v>548</v>
      </c>
      <c r="D134" s="279"/>
      <c r="E134" s="279"/>
      <c r="F134" s="302" t="s">
        <v>535</v>
      </c>
      <c r="G134" s="279"/>
      <c r="H134" s="279" t="s">
        <v>569</v>
      </c>
      <c r="I134" s="279" t="s">
        <v>531</v>
      </c>
      <c r="J134" s="279">
        <v>50</v>
      </c>
      <c r="K134" s="327"/>
    </row>
    <row r="135" s="1" customFormat="1" ht="15" customHeight="1">
      <c r="B135" s="324"/>
      <c r="C135" s="279" t="s">
        <v>554</v>
      </c>
      <c r="D135" s="279"/>
      <c r="E135" s="279"/>
      <c r="F135" s="302" t="s">
        <v>535</v>
      </c>
      <c r="G135" s="279"/>
      <c r="H135" s="279" t="s">
        <v>569</v>
      </c>
      <c r="I135" s="279" t="s">
        <v>531</v>
      </c>
      <c r="J135" s="279">
        <v>50</v>
      </c>
      <c r="K135" s="327"/>
    </row>
    <row r="136" s="1" customFormat="1" ht="15" customHeight="1">
      <c r="B136" s="324"/>
      <c r="C136" s="279" t="s">
        <v>556</v>
      </c>
      <c r="D136" s="279"/>
      <c r="E136" s="279"/>
      <c r="F136" s="302" t="s">
        <v>535</v>
      </c>
      <c r="G136" s="279"/>
      <c r="H136" s="279" t="s">
        <v>569</v>
      </c>
      <c r="I136" s="279" t="s">
        <v>531</v>
      </c>
      <c r="J136" s="279">
        <v>50</v>
      </c>
      <c r="K136" s="327"/>
    </row>
    <row r="137" s="1" customFormat="1" ht="15" customHeight="1">
      <c r="B137" s="324"/>
      <c r="C137" s="279" t="s">
        <v>557</v>
      </c>
      <c r="D137" s="279"/>
      <c r="E137" s="279"/>
      <c r="F137" s="302" t="s">
        <v>535</v>
      </c>
      <c r="G137" s="279"/>
      <c r="H137" s="279" t="s">
        <v>582</v>
      </c>
      <c r="I137" s="279" t="s">
        <v>531</v>
      </c>
      <c r="J137" s="279">
        <v>255</v>
      </c>
      <c r="K137" s="327"/>
    </row>
    <row r="138" s="1" customFormat="1" ht="15" customHeight="1">
      <c r="B138" s="324"/>
      <c r="C138" s="279" t="s">
        <v>559</v>
      </c>
      <c r="D138" s="279"/>
      <c r="E138" s="279"/>
      <c r="F138" s="302" t="s">
        <v>529</v>
      </c>
      <c r="G138" s="279"/>
      <c r="H138" s="279" t="s">
        <v>583</v>
      </c>
      <c r="I138" s="279" t="s">
        <v>561</v>
      </c>
      <c r="J138" s="279"/>
      <c r="K138" s="327"/>
    </row>
    <row r="139" s="1" customFormat="1" ht="15" customHeight="1">
      <c r="B139" s="324"/>
      <c r="C139" s="279" t="s">
        <v>562</v>
      </c>
      <c r="D139" s="279"/>
      <c r="E139" s="279"/>
      <c r="F139" s="302" t="s">
        <v>529</v>
      </c>
      <c r="G139" s="279"/>
      <c r="H139" s="279" t="s">
        <v>584</v>
      </c>
      <c r="I139" s="279" t="s">
        <v>564</v>
      </c>
      <c r="J139" s="279"/>
      <c r="K139" s="327"/>
    </row>
    <row r="140" s="1" customFormat="1" ht="15" customHeight="1">
      <c r="B140" s="324"/>
      <c r="C140" s="279" t="s">
        <v>565</v>
      </c>
      <c r="D140" s="279"/>
      <c r="E140" s="279"/>
      <c r="F140" s="302" t="s">
        <v>529</v>
      </c>
      <c r="G140" s="279"/>
      <c r="H140" s="279" t="s">
        <v>565</v>
      </c>
      <c r="I140" s="279" t="s">
        <v>564</v>
      </c>
      <c r="J140" s="279"/>
      <c r="K140" s="327"/>
    </row>
    <row r="141" s="1" customFormat="1" ht="15" customHeight="1">
      <c r="B141" s="324"/>
      <c r="C141" s="279" t="s">
        <v>38</v>
      </c>
      <c r="D141" s="279"/>
      <c r="E141" s="279"/>
      <c r="F141" s="302" t="s">
        <v>529</v>
      </c>
      <c r="G141" s="279"/>
      <c r="H141" s="279" t="s">
        <v>585</v>
      </c>
      <c r="I141" s="279" t="s">
        <v>564</v>
      </c>
      <c r="J141" s="279"/>
      <c r="K141" s="327"/>
    </row>
    <row r="142" s="1" customFormat="1" ht="15" customHeight="1">
      <c r="B142" s="324"/>
      <c r="C142" s="279" t="s">
        <v>586</v>
      </c>
      <c r="D142" s="279"/>
      <c r="E142" s="279"/>
      <c r="F142" s="302" t="s">
        <v>529</v>
      </c>
      <c r="G142" s="279"/>
      <c r="H142" s="279" t="s">
        <v>587</v>
      </c>
      <c r="I142" s="279" t="s">
        <v>564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588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523</v>
      </c>
      <c r="D148" s="294"/>
      <c r="E148" s="294"/>
      <c r="F148" s="294" t="s">
        <v>524</v>
      </c>
      <c r="G148" s="295"/>
      <c r="H148" s="294" t="s">
        <v>54</v>
      </c>
      <c r="I148" s="294" t="s">
        <v>57</v>
      </c>
      <c r="J148" s="294" t="s">
        <v>525</v>
      </c>
      <c r="K148" s="293"/>
    </row>
    <row r="149" s="1" customFormat="1" ht="17.25" customHeight="1">
      <c r="B149" s="291"/>
      <c r="C149" s="296" t="s">
        <v>526</v>
      </c>
      <c r="D149" s="296"/>
      <c r="E149" s="296"/>
      <c r="F149" s="297" t="s">
        <v>527</v>
      </c>
      <c r="G149" s="298"/>
      <c r="H149" s="296"/>
      <c r="I149" s="296"/>
      <c r="J149" s="296" t="s">
        <v>528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532</v>
      </c>
      <c r="D151" s="279"/>
      <c r="E151" s="279"/>
      <c r="F151" s="332" t="s">
        <v>529</v>
      </c>
      <c r="G151" s="279"/>
      <c r="H151" s="331" t="s">
        <v>569</v>
      </c>
      <c r="I151" s="331" t="s">
        <v>531</v>
      </c>
      <c r="J151" s="331">
        <v>120</v>
      </c>
      <c r="K151" s="327"/>
    </row>
    <row r="152" s="1" customFormat="1" ht="15" customHeight="1">
      <c r="B152" s="304"/>
      <c r="C152" s="331" t="s">
        <v>578</v>
      </c>
      <c r="D152" s="279"/>
      <c r="E152" s="279"/>
      <c r="F152" s="332" t="s">
        <v>529</v>
      </c>
      <c r="G152" s="279"/>
      <c r="H152" s="331" t="s">
        <v>589</v>
      </c>
      <c r="I152" s="331" t="s">
        <v>531</v>
      </c>
      <c r="J152" s="331" t="s">
        <v>580</v>
      </c>
      <c r="K152" s="327"/>
    </row>
    <row r="153" s="1" customFormat="1" ht="15" customHeight="1">
      <c r="B153" s="304"/>
      <c r="C153" s="331" t="s">
        <v>477</v>
      </c>
      <c r="D153" s="279"/>
      <c r="E153" s="279"/>
      <c r="F153" s="332" t="s">
        <v>529</v>
      </c>
      <c r="G153" s="279"/>
      <c r="H153" s="331" t="s">
        <v>590</v>
      </c>
      <c r="I153" s="331" t="s">
        <v>531</v>
      </c>
      <c r="J153" s="331" t="s">
        <v>580</v>
      </c>
      <c r="K153" s="327"/>
    </row>
    <row r="154" s="1" customFormat="1" ht="15" customHeight="1">
      <c r="B154" s="304"/>
      <c r="C154" s="331" t="s">
        <v>534</v>
      </c>
      <c r="D154" s="279"/>
      <c r="E154" s="279"/>
      <c r="F154" s="332" t="s">
        <v>535</v>
      </c>
      <c r="G154" s="279"/>
      <c r="H154" s="331" t="s">
        <v>569</v>
      </c>
      <c r="I154" s="331" t="s">
        <v>531</v>
      </c>
      <c r="J154" s="331">
        <v>50</v>
      </c>
      <c r="K154" s="327"/>
    </row>
    <row r="155" s="1" customFormat="1" ht="15" customHeight="1">
      <c r="B155" s="304"/>
      <c r="C155" s="331" t="s">
        <v>537</v>
      </c>
      <c r="D155" s="279"/>
      <c r="E155" s="279"/>
      <c r="F155" s="332" t="s">
        <v>529</v>
      </c>
      <c r="G155" s="279"/>
      <c r="H155" s="331" t="s">
        <v>569</v>
      </c>
      <c r="I155" s="331" t="s">
        <v>539</v>
      </c>
      <c r="J155" s="331"/>
      <c r="K155" s="327"/>
    </row>
    <row r="156" s="1" customFormat="1" ht="15" customHeight="1">
      <c r="B156" s="304"/>
      <c r="C156" s="331" t="s">
        <v>548</v>
      </c>
      <c r="D156" s="279"/>
      <c r="E156" s="279"/>
      <c r="F156" s="332" t="s">
        <v>535</v>
      </c>
      <c r="G156" s="279"/>
      <c r="H156" s="331" t="s">
        <v>569</v>
      </c>
      <c r="I156" s="331" t="s">
        <v>531</v>
      </c>
      <c r="J156" s="331">
        <v>50</v>
      </c>
      <c r="K156" s="327"/>
    </row>
    <row r="157" s="1" customFormat="1" ht="15" customHeight="1">
      <c r="B157" s="304"/>
      <c r="C157" s="331" t="s">
        <v>556</v>
      </c>
      <c r="D157" s="279"/>
      <c r="E157" s="279"/>
      <c r="F157" s="332" t="s">
        <v>535</v>
      </c>
      <c r="G157" s="279"/>
      <c r="H157" s="331" t="s">
        <v>569</v>
      </c>
      <c r="I157" s="331" t="s">
        <v>531</v>
      </c>
      <c r="J157" s="331">
        <v>50</v>
      </c>
      <c r="K157" s="327"/>
    </row>
    <row r="158" s="1" customFormat="1" ht="15" customHeight="1">
      <c r="B158" s="304"/>
      <c r="C158" s="331" t="s">
        <v>554</v>
      </c>
      <c r="D158" s="279"/>
      <c r="E158" s="279"/>
      <c r="F158" s="332" t="s">
        <v>535</v>
      </c>
      <c r="G158" s="279"/>
      <c r="H158" s="331" t="s">
        <v>569</v>
      </c>
      <c r="I158" s="331" t="s">
        <v>531</v>
      </c>
      <c r="J158" s="331">
        <v>50</v>
      </c>
      <c r="K158" s="327"/>
    </row>
    <row r="159" s="1" customFormat="1" ht="15" customHeight="1">
      <c r="B159" s="304"/>
      <c r="C159" s="331" t="s">
        <v>86</v>
      </c>
      <c r="D159" s="279"/>
      <c r="E159" s="279"/>
      <c r="F159" s="332" t="s">
        <v>529</v>
      </c>
      <c r="G159" s="279"/>
      <c r="H159" s="331" t="s">
        <v>591</v>
      </c>
      <c r="I159" s="331" t="s">
        <v>531</v>
      </c>
      <c r="J159" s="331" t="s">
        <v>592</v>
      </c>
      <c r="K159" s="327"/>
    </row>
    <row r="160" s="1" customFormat="1" ht="15" customHeight="1">
      <c r="B160" s="304"/>
      <c r="C160" s="331" t="s">
        <v>593</v>
      </c>
      <c r="D160" s="279"/>
      <c r="E160" s="279"/>
      <c r="F160" s="332" t="s">
        <v>529</v>
      </c>
      <c r="G160" s="279"/>
      <c r="H160" s="331" t="s">
        <v>594</v>
      </c>
      <c r="I160" s="331" t="s">
        <v>564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595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523</v>
      </c>
      <c r="D166" s="294"/>
      <c r="E166" s="294"/>
      <c r="F166" s="294" t="s">
        <v>524</v>
      </c>
      <c r="G166" s="336"/>
      <c r="H166" s="337" t="s">
        <v>54</v>
      </c>
      <c r="I166" s="337" t="s">
        <v>57</v>
      </c>
      <c r="J166" s="294" t="s">
        <v>525</v>
      </c>
      <c r="K166" s="271"/>
    </row>
    <row r="167" s="1" customFormat="1" ht="17.25" customHeight="1">
      <c r="B167" s="272"/>
      <c r="C167" s="296" t="s">
        <v>526</v>
      </c>
      <c r="D167" s="296"/>
      <c r="E167" s="296"/>
      <c r="F167" s="297" t="s">
        <v>527</v>
      </c>
      <c r="G167" s="338"/>
      <c r="H167" s="339"/>
      <c r="I167" s="339"/>
      <c r="J167" s="296" t="s">
        <v>528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532</v>
      </c>
      <c r="D169" s="279"/>
      <c r="E169" s="279"/>
      <c r="F169" s="302" t="s">
        <v>529</v>
      </c>
      <c r="G169" s="279"/>
      <c r="H169" s="279" t="s">
        <v>569</v>
      </c>
      <c r="I169" s="279" t="s">
        <v>531</v>
      </c>
      <c r="J169" s="279">
        <v>120</v>
      </c>
      <c r="K169" s="327"/>
    </row>
    <row r="170" s="1" customFormat="1" ht="15" customHeight="1">
      <c r="B170" s="304"/>
      <c r="C170" s="279" t="s">
        <v>578</v>
      </c>
      <c r="D170" s="279"/>
      <c r="E170" s="279"/>
      <c r="F170" s="302" t="s">
        <v>529</v>
      </c>
      <c r="G170" s="279"/>
      <c r="H170" s="279" t="s">
        <v>579</v>
      </c>
      <c r="I170" s="279" t="s">
        <v>531</v>
      </c>
      <c r="J170" s="279" t="s">
        <v>580</v>
      </c>
      <c r="K170" s="327"/>
    </row>
    <row r="171" s="1" customFormat="1" ht="15" customHeight="1">
      <c r="B171" s="304"/>
      <c r="C171" s="279" t="s">
        <v>477</v>
      </c>
      <c r="D171" s="279"/>
      <c r="E171" s="279"/>
      <c r="F171" s="302" t="s">
        <v>529</v>
      </c>
      <c r="G171" s="279"/>
      <c r="H171" s="279" t="s">
        <v>596</v>
      </c>
      <c r="I171" s="279" t="s">
        <v>531</v>
      </c>
      <c r="J171" s="279" t="s">
        <v>580</v>
      </c>
      <c r="K171" s="327"/>
    </row>
    <row r="172" s="1" customFormat="1" ht="15" customHeight="1">
      <c r="B172" s="304"/>
      <c r="C172" s="279" t="s">
        <v>534</v>
      </c>
      <c r="D172" s="279"/>
      <c r="E172" s="279"/>
      <c r="F172" s="302" t="s">
        <v>535</v>
      </c>
      <c r="G172" s="279"/>
      <c r="H172" s="279" t="s">
        <v>596</v>
      </c>
      <c r="I172" s="279" t="s">
        <v>531</v>
      </c>
      <c r="J172" s="279">
        <v>50</v>
      </c>
      <c r="K172" s="327"/>
    </row>
    <row r="173" s="1" customFormat="1" ht="15" customHeight="1">
      <c r="B173" s="304"/>
      <c r="C173" s="279" t="s">
        <v>537</v>
      </c>
      <c r="D173" s="279"/>
      <c r="E173" s="279"/>
      <c r="F173" s="302" t="s">
        <v>529</v>
      </c>
      <c r="G173" s="279"/>
      <c r="H173" s="279" t="s">
        <v>596</v>
      </c>
      <c r="I173" s="279" t="s">
        <v>539</v>
      </c>
      <c r="J173" s="279"/>
      <c r="K173" s="327"/>
    </row>
    <row r="174" s="1" customFormat="1" ht="15" customHeight="1">
      <c r="B174" s="304"/>
      <c r="C174" s="279" t="s">
        <v>548</v>
      </c>
      <c r="D174" s="279"/>
      <c r="E174" s="279"/>
      <c r="F174" s="302" t="s">
        <v>535</v>
      </c>
      <c r="G174" s="279"/>
      <c r="H174" s="279" t="s">
        <v>596</v>
      </c>
      <c r="I174" s="279" t="s">
        <v>531</v>
      </c>
      <c r="J174" s="279">
        <v>50</v>
      </c>
      <c r="K174" s="327"/>
    </row>
    <row r="175" s="1" customFormat="1" ht="15" customHeight="1">
      <c r="B175" s="304"/>
      <c r="C175" s="279" t="s">
        <v>556</v>
      </c>
      <c r="D175" s="279"/>
      <c r="E175" s="279"/>
      <c r="F175" s="302" t="s">
        <v>535</v>
      </c>
      <c r="G175" s="279"/>
      <c r="H175" s="279" t="s">
        <v>596</v>
      </c>
      <c r="I175" s="279" t="s">
        <v>531</v>
      </c>
      <c r="J175" s="279">
        <v>50</v>
      </c>
      <c r="K175" s="327"/>
    </row>
    <row r="176" s="1" customFormat="1" ht="15" customHeight="1">
      <c r="B176" s="304"/>
      <c r="C176" s="279" t="s">
        <v>554</v>
      </c>
      <c r="D176" s="279"/>
      <c r="E176" s="279"/>
      <c r="F176" s="302" t="s">
        <v>535</v>
      </c>
      <c r="G176" s="279"/>
      <c r="H176" s="279" t="s">
        <v>596</v>
      </c>
      <c r="I176" s="279" t="s">
        <v>531</v>
      </c>
      <c r="J176" s="279">
        <v>50</v>
      </c>
      <c r="K176" s="327"/>
    </row>
    <row r="177" s="1" customFormat="1" ht="15" customHeight="1">
      <c r="B177" s="304"/>
      <c r="C177" s="279" t="s">
        <v>102</v>
      </c>
      <c r="D177" s="279"/>
      <c r="E177" s="279"/>
      <c r="F177" s="302" t="s">
        <v>529</v>
      </c>
      <c r="G177" s="279"/>
      <c r="H177" s="279" t="s">
        <v>597</v>
      </c>
      <c r="I177" s="279" t="s">
        <v>598</v>
      </c>
      <c r="J177" s="279"/>
      <c r="K177" s="327"/>
    </row>
    <row r="178" s="1" customFormat="1" ht="15" customHeight="1">
      <c r="B178" s="304"/>
      <c r="C178" s="279" t="s">
        <v>57</v>
      </c>
      <c r="D178" s="279"/>
      <c r="E178" s="279"/>
      <c r="F178" s="302" t="s">
        <v>529</v>
      </c>
      <c r="G178" s="279"/>
      <c r="H178" s="279" t="s">
        <v>599</v>
      </c>
      <c r="I178" s="279" t="s">
        <v>600</v>
      </c>
      <c r="J178" s="279">
        <v>1</v>
      </c>
      <c r="K178" s="327"/>
    </row>
    <row r="179" s="1" customFormat="1" ht="15" customHeight="1">
      <c r="B179" s="304"/>
      <c r="C179" s="279" t="s">
        <v>53</v>
      </c>
      <c r="D179" s="279"/>
      <c r="E179" s="279"/>
      <c r="F179" s="302" t="s">
        <v>529</v>
      </c>
      <c r="G179" s="279"/>
      <c r="H179" s="279" t="s">
        <v>601</v>
      </c>
      <c r="I179" s="279" t="s">
        <v>531</v>
      </c>
      <c r="J179" s="279">
        <v>20</v>
      </c>
      <c r="K179" s="327"/>
    </row>
    <row r="180" s="1" customFormat="1" ht="15" customHeight="1">
      <c r="B180" s="304"/>
      <c r="C180" s="279" t="s">
        <v>54</v>
      </c>
      <c r="D180" s="279"/>
      <c r="E180" s="279"/>
      <c r="F180" s="302" t="s">
        <v>529</v>
      </c>
      <c r="G180" s="279"/>
      <c r="H180" s="279" t="s">
        <v>602</v>
      </c>
      <c r="I180" s="279" t="s">
        <v>531</v>
      </c>
      <c r="J180" s="279">
        <v>255</v>
      </c>
      <c r="K180" s="327"/>
    </row>
    <row r="181" s="1" customFormat="1" ht="15" customHeight="1">
      <c r="B181" s="304"/>
      <c r="C181" s="279" t="s">
        <v>103</v>
      </c>
      <c r="D181" s="279"/>
      <c r="E181" s="279"/>
      <c r="F181" s="302" t="s">
        <v>529</v>
      </c>
      <c r="G181" s="279"/>
      <c r="H181" s="279" t="s">
        <v>493</v>
      </c>
      <c r="I181" s="279" t="s">
        <v>531</v>
      </c>
      <c r="J181" s="279">
        <v>10</v>
      </c>
      <c r="K181" s="327"/>
    </row>
    <row r="182" s="1" customFormat="1" ht="15" customHeight="1">
      <c r="B182" s="304"/>
      <c r="C182" s="279" t="s">
        <v>104</v>
      </c>
      <c r="D182" s="279"/>
      <c r="E182" s="279"/>
      <c r="F182" s="302" t="s">
        <v>529</v>
      </c>
      <c r="G182" s="279"/>
      <c r="H182" s="279" t="s">
        <v>603</v>
      </c>
      <c r="I182" s="279" t="s">
        <v>564</v>
      </c>
      <c r="J182" s="279"/>
      <c r="K182" s="327"/>
    </row>
    <row r="183" s="1" customFormat="1" ht="15" customHeight="1">
      <c r="B183" s="304"/>
      <c r="C183" s="279" t="s">
        <v>604</v>
      </c>
      <c r="D183" s="279"/>
      <c r="E183" s="279"/>
      <c r="F183" s="302" t="s">
        <v>529</v>
      </c>
      <c r="G183" s="279"/>
      <c r="H183" s="279" t="s">
        <v>605</v>
      </c>
      <c r="I183" s="279" t="s">
        <v>564</v>
      </c>
      <c r="J183" s="279"/>
      <c r="K183" s="327"/>
    </row>
    <row r="184" s="1" customFormat="1" ht="15" customHeight="1">
      <c r="B184" s="304"/>
      <c r="C184" s="279" t="s">
        <v>593</v>
      </c>
      <c r="D184" s="279"/>
      <c r="E184" s="279"/>
      <c r="F184" s="302" t="s">
        <v>529</v>
      </c>
      <c r="G184" s="279"/>
      <c r="H184" s="279" t="s">
        <v>606</v>
      </c>
      <c r="I184" s="279" t="s">
        <v>564</v>
      </c>
      <c r="J184" s="279"/>
      <c r="K184" s="327"/>
    </row>
    <row r="185" s="1" customFormat="1" ht="15" customHeight="1">
      <c r="B185" s="304"/>
      <c r="C185" s="279" t="s">
        <v>106</v>
      </c>
      <c r="D185" s="279"/>
      <c r="E185" s="279"/>
      <c r="F185" s="302" t="s">
        <v>535</v>
      </c>
      <c r="G185" s="279"/>
      <c r="H185" s="279" t="s">
        <v>607</v>
      </c>
      <c r="I185" s="279" t="s">
        <v>531</v>
      </c>
      <c r="J185" s="279">
        <v>50</v>
      </c>
      <c r="K185" s="327"/>
    </row>
    <row r="186" s="1" customFormat="1" ht="15" customHeight="1">
      <c r="B186" s="304"/>
      <c r="C186" s="279" t="s">
        <v>608</v>
      </c>
      <c r="D186" s="279"/>
      <c r="E186" s="279"/>
      <c r="F186" s="302" t="s">
        <v>535</v>
      </c>
      <c r="G186" s="279"/>
      <c r="H186" s="279" t="s">
        <v>609</v>
      </c>
      <c r="I186" s="279" t="s">
        <v>610</v>
      </c>
      <c r="J186" s="279"/>
      <c r="K186" s="327"/>
    </row>
    <row r="187" s="1" customFormat="1" ht="15" customHeight="1">
      <c r="B187" s="304"/>
      <c r="C187" s="279" t="s">
        <v>611</v>
      </c>
      <c r="D187" s="279"/>
      <c r="E187" s="279"/>
      <c r="F187" s="302" t="s">
        <v>535</v>
      </c>
      <c r="G187" s="279"/>
      <c r="H187" s="279" t="s">
        <v>612</v>
      </c>
      <c r="I187" s="279" t="s">
        <v>610</v>
      </c>
      <c r="J187" s="279"/>
      <c r="K187" s="327"/>
    </row>
    <row r="188" s="1" customFormat="1" ht="15" customHeight="1">
      <c r="B188" s="304"/>
      <c r="C188" s="279" t="s">
        <v>613</v>
      </c>
      <c r="D188" s="279"/>
      <c r="E188" s="279"/>
      <c r="F188" s="302" t="s">
        <v>535</v>
      </c>
      <c r="G188" s="279"/>
      <c r="H188" s="279" t="s">
        <v>614</v>
      </c>
      <c r="I188" s="279" t="s">
        <v>610</v>
      </c>
      <c r="J188" s="279"/>
      <c r="K188" s="327"/>
    </row>
    <row r="189" s="1" customFormat="1" ht="15" customHeight="1">
      <c r="B189" s="304"/>
      <c r="C189" s="340" t="s">
        <v>615</v>
      </c>
      <c r="D189" s="279"/>
      <c r="E189" s="279"/>
      <c r="F189" s="302" t="s">
        <v>535</v>
      </c>
      <c r="G189" s="279"/>
      <c r="H189" s="279" t="s">
        <v>616</v>
      </c>
      <c r="I189" s="279" t="s">
        <v>617</v>
      </c>
      <c r="J189" s="341" t="s">
        <v>618</v>
      </c>
      <c r="K189" s="327"/>
    </row>
    <row r="190" s="1" customFormat="1" ht="15" customHeight="1">
      <c r="B190" s="304"/>
      <c r="C190" s="340" t="s">
        <v>42</v>
      </c>
      <c r="D190" s="279"/>
      <c r="E190" s="279"/>
      <c r="F190" s="302" t="s">
        <v>529</v>
      </c>
      <c r="G190" s="279"/>
      <c r="H190" s="276" t="s">
        <v>619</v>
      </c>
      <c r="I190" s="279" t="s">
        <v>620</v>
      </c>
      <c r="J190" s="279"/>
      <c r="K190" s="327"/>
    </row>
    <row r="191" s="1" customFormat="1" ht="15" customHeight="1">
      <c r="B191" s="304"/>
      <c r="C191" s="340" t="s">
        <v>621</v>
      </c>
      <c r="D191" s="279"/>
      <c r="E191" s="279"/>
      <c r="F191" s="302" t="s">
        <v>529</v>
      </c>
      <c r="G191" s="279"/>
      <c r="H191" s="279" t="s">
        <v>622</v>
      </c>
      <c r="I191" s="279" t="s">
        <v>564</v>
      </c>
      <c r="J191" s="279"/>
      <c r="K191" s="327"/>
    </row>
    <row r="192" s="1" customFormat="1" ht="15" customHeight="1">
      <c r="B192" s="304"/>
      <c r="C192" s="340" t="s">
        <v>623</v>
      </c>
      <c r="D192" s="279"/>
      <c r="E192" s="279"/>
      <c r="F192" s="302" t="s">
        <v>529</v>
      </c>
      <c r="G192" s="279"/>
      <c r="H192" s="279" t="s">
        <v>624</v>
      </c>
      <c r="I192" s="279" t="s">
        <v>564</v>
      </c>
      <c r="J192" s="279"/>
      <c r="K192" s="327"/>
    </row>
    <row r="193" s="1" customFormat="1" ht="15" customHeight="1">
      <c r="B193" s="304"/>
      <c r="C193" s="340" t="s">
        <v>625</v>
      </c>
      <c r="D193" s="279"/>
      <c r="E193" s="279"/>
      <c r="F193" s="302" t="s">
        <v>535</v>
      </c>
      <c r="G193" s="279"/>
      <c r="H193" s="279" t="s">
        <v>626</v>
      </c>
      <c r="I193" s="279" t="s">
        <v>564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627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628</v>
      </c>
      <c r="D200" s="343"/>
      <c r="E200" s="343"/>
      <c r="F200" s="343" t="s">
        <v>629</v>
      </c>
      <c r="G200" s="344"/>
      <c r="H200" s="343" t="s">
        <v>630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620</v>
      </c>
      <c r="D202" s="279"/>
      <c r="E202" s="279"/>
      <c r="F202" s="302" t="s">
        <v>43</v>
      </c>
      <c r="G202" s="279"/>
      <c r="H202" s="279" t="s">
        <v>631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44</v>
      </c>
      <c r="G203" s="279"/>
      <c r="H203" s="279" t="s">
        <v>632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47</v>
      </c>
      <c r="G204" s="279"/>
      <c r="H204" s="279" t="s">
        <v>633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45</v>
      </c>
      <c r="G205" s="279"/>
      <c r="H205" s="279" t="s">
        <v>634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46</v>
      </c>
      <c r="G206" s="279"/>
      <c r="H206" s="279" t="s">
        <v>635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576</v>
      </c>
      <c r="D208" s="279"/>
      <c r="E208" s="279"/>
      <c r="F208" s="302" t="s">
        <v>79</v>
      </c>
      <c r="G208" s="279"/>
      <c r="H208" s="279" t="s">
        <v>636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471</v>
      </c>
      <c r="G209" s="279"/>
      <c r="H209" s="279" t="s">
        <v>472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469</v>
      </c>
      <c r="G210" s="279"/>
      <c r="H210" s="279" t="s">
        <v>637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473</v>
      </c>
      <c r="G211" s="340"/>
      <c r="H211" s="331" t="s">
        <v>474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475</v>
      </c>
      <c r="G212" s="340"/>
      <c r="H212" s="331" t="s">
        <v>638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600</v>
      </c>
      <c r="D214" s="279"/>
      <c r="E214" s="279"/>
      <c r="F214" s="302">
        <v>1</v>
      </c>
      <c r="G214" s="340"/>
      <c r="H214" s="331" t="s">
        <v>639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640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641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642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Core5\lukes</dc:creator>
  <cp:lastModifiedBy>Core5\lukes</cp:lastModifiedBy>
  <dcterms:created xsi:type="dcterms:W3CDTF">2021-11-11T09:35:12Z</dcterms:created>
  <dcterms:modified xsi:type="dcterms:W3CDTF">2021-11-11T09:35:17Z</dcterms:modified>
</cp:coreProperties>
</file>