
<file path=[Content_Types].xml><?xml version="1.0" encoding="utf-8"?>
<Types xmlns="http://schemas.openxmlformats.org/package/2006/content-types">
  <Default Extension="png" ContentType="image/png"/>
  <Default Extension="bin" ContentType="application/vnd.openxmlformats-officedocument.spreadsheetml.printerSettings"/>
  <Override PartName="/xl/drawings/drawing9.xml" ContentType="application/vnd.openxmlformats-officedocument.drawing+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9040" windowHeight="15840"/>
  </bookViews>
  <sheets>
    <sheet name="Rekapitulace stavby" sheetId="1" r:id="rId1"/>
    <sheet name="SO 01 - Terénní úpravy" sheetId="2" r:id="rId2"/>
    <sheet name="SO 02 - Hráz" sheetId="3" r:id="rId3"/>
    <sheet name="SO 03 - Těsnění podloží" sheetId="4" r:id="rId4"/>
    <sheet name="SO 04 - Drenáže" sheetId="5" r:id="rId5"/>
    <sheet name="SO 05 - Venkovní osvětlení" sheetId="14" r:id="rId6"/>
    <sheet name="SO 06 - Záchytný příkop" sheetId="6" r:id="rId7"/>
    <sheet name="SO 07 - Oplocení" sheetId="7" r:id="rId8"/>
    <sheet name="SO 08 - Provozní komunikace" sheetId="8" r:id="rId9"/>
    <sheet name="SO 09 - Výtlak" sheetId="9" r:id="rId10"/>
    <sheet name="SO 10 - Spodní drenáž" sheetId="10" r:id="rId11"/>
    <sheet name="VON - Vedlejší a ostatní ..." sheetId="11" r:id="rId12"/>
    <sheet name="Pokyny pro vyplnění" sheetId="12" r:id="rId13"/>
  </sheets>
  <definedNames>
    <definedName name="_xlnm._FilterDatabase" localSheetId="1" hidden="1">'SO 01 - Terénní úpravy'!$C$82:$K$213</definedName>
    <definedName name="_xlnm._FilterDatabase" localSheetId="2" hidden="1">'SO 02 - Hráz'!$C$81:$K$166</definedName>
    <definedName name="_xlnm._FilterDatabase" localSheetId="3" hidden="1">'SO 03 - Těsnění podloží'!$C$83:$K$146</definedName>
    <definedName name="_xlnm._FilterDatabase" localSheetId="4" hidden="1">'SO 04 - Drenáže'!$C$87:$K$391</definedName>
    <definedName name="_xlnm._FilterDatabase" localSheetId="5" hidden="1">'SO 05 - Venkovní osvětlení'!$C$58:$L$362</definedName>
    <definedName name="_xlnm._FilterDatabase" localSheetId="6" hidden="1">'SO 06 - Záchytný příkop'!$C$84:$K$277</definedName>
    <definedName name="_xlnm._FilterDatabase" localSheetId="7" hidden="1">'SO 07 - Oplocení'!$C$83:$K$154</definedName>
    <definedName name="_xlnm._FilterDatabase" localSheetId="8" hidden="1">'SO 08 - Provozní komunikace'!$C$82:$K$152</definedName>
    <definedName name="_xlnm._FilterDatabase" localSheetId="9" hidden="1">'SO 09 - Výtlak'!$C$87:$K$248</definedName>
    <definedName name="_xlnm._FilterDatabase" localSheetId="10" hidden="1">'SO 10 - Spodní drenáž'!$C$83:$K$182</definedName>
    <definedName name="_xlnm._FilterDatabase" localSheetId="11" hidden="1">'VON - Vedlejší a ostatní ...'!$C$82:$K$100</definedName>
    <definedName name="_xlnm.Print_Titles" localSheetId="0">'Rekapitulace stavby'!$52:$52</definedName>
    <definedName name="_xlnm.Print_Titles" localSheetId="1">'SO 01 - Terénní úpravy'!$82:$82</definedName>
    <definedName name="_xlnm.Print_Titles" localSheetId="2">'SO 02 - Hráz'!$81:$81</definedName>
    <definedName name="_xlnm.Print_Titles" localSheetId="3">'SO 03 - Těsnění podloží'!$83:$83</definedName>
    <definedName name="_xlnm.Print_Titles" localSheetId="4">'SO 04 - Drenáže'!$87:$87</definedName>
    <definedName name="_xlnm.Print_Titles" localSheetId="5">'SO 05 - Venkovní osvětlení'!$58:$58</definedName>
    <definedName name="_xlnm.Print_Titles" localSheetId="6">'SO 06 - Záchytný příkop'!$84:$84</definedName>
    <definedName name="_xlnm.Print_Titles" localSheetId="7">'SO 07 - Oplocení'!$83:$83</definedName>
    <definedName name="_xlnm.Print_Titles" localSheetId="8">'SO 08 - Provozní komunikace'!$82:$82</definedName>
    <definedName name="_xlnm.Print_Titles" localSheetId="9">'SO 09 - Výtlak'!$87:$87</definedName>
    <definedName name="_xlnm.Print_Titles" localSheetId="10">'SO 10 - Spodní drenáž'!$83:$83</definedName>
    <definedName name="_xlnm.Print_Titles" localSheetId="11">'VON - Vedlejší a ostatní ...'!$82:$82</definedName>
    <definedName name="_xlnm.Print_Area" localSheetId="12">'Pokyny pro vyplnění'!$B$2:$K$71,'Pokyny pro vyplnění'!$B$74:$K$118,'Pokyny pro vyplnění'!$B$121:$K$161,'Pokyny pro vyplnění'!$B$164:$K$218</definedName>
    <definedName name="_xlnm.Print_Area" localSheetId="0">'Rekapitulace stavby'!$D$4:$AO$36,'Rekapitulace stavby'!$C$42:$AQ$66</definedName>
    <definedName name="_xlnm.Print_Area" localSheetId="1">'SO 01 - Terénní úpravy'!$C$4:$J$39,'SO 01 - Terénní úpravy'!$C$45:$J$64,'SO 01 - Terénní úpravy'!$C$70:$K$213</definedName>
    <definedName name="_xlnm.Print_Area" localSheetId="2">'SO 02 - Hráz'!$C$4:$J$39,'SO 02 - Hráz'!$C$45:$J$63,'SO 02 - Hráz'!$C$69:$K$166</definedName>
    <definedName name="_xlnm.Print_Area" localSheetId="3">'SO 03 - Těsnění podloží'!$C$4:$J$39,'SO 03 - Těsnění podloží'!$C$45:$J$65,'SO 03 - Těsnění podloží'!$C$71:$K$146</definedName>
    <definedName name="_xlnm.Print_Area" localSheetId="4">'SO 04 - Drenáže'!$C$4:$J$39,'SO 04 - Drenáže'!$C$45:$J$69,'SO 04 - Drenáže'!$C$75:$K$391</definedName>
    <definedName name="_xlnm.Print_Area" localSheetId="5">'SO 05 - Venkovní osvětlení'!$C$4:$K$39,'SO 05 - Venkovní osvětlení'!#REF!,'SO 05 - Venkovní osvětlení'!$C$46:$L$362</definedName>
    <definedName name="_xlnm.Print_Area" localSheetId="6">'SO 06 - Záchytný příkop'!$C$4:$J$39,'SO 06 - Záchytný příkop'!$C$45:$J$66,'SO 06 - Záchytný příkop'!$C$72:$K$277</definedName>
    <definedName name="_xlnm.Print_Area" localSheetId="7">'SO 07 - Oplocení'!$C$4:$J$39,'SO 07 - Oplocení'!$C$45:$J$65,'SO 07 - Oplocení'!$C$71:$K$154</definedName>
    <definedName name="_xlnm.Print_Area" localSheetId="8">'SO 08 - Provozní komunikace'!$C$4:$J$39,'SO 08 - Provozní komunikace'!$C$45:$J$64,'SO 08 - Provozní komunikace'!$C$70:$K$152</definedName>
    <definedName name="_xlnm.Print_Area" localSheetId="9">'SO 09 - Výtlak'!$C$4:$J$39,'SO 09 - Výtlak'!$C$45:$J$69,'SO 09 - Výtlak'!$C$75:$K$248</definedName>
    <definedName name="_xlnm.Print_Area" localSheetId="10">'SO 10 - Spodní drenáž'!$C$4:$J$39,'SO 10 - Spodní drenáž'!$C$45:$J$65,'SO 10 - Spodní drenáž'!$C$71:$K$182</definedName>
    <definedName name="_xlnm.Print_Area" localSheetId="11">'VON - Vedlejší a ostatní ...'!$C$4:$J$39,'VON - Vedlejší a ostatní ...'!$C$45:$J$64,'VON - Vedlejší a ostatní ...'!$C$70:$K$100</definedName>
  </definedNames>
  <calcPr calcId="125725"/>
</workbook>
</file>

<file path=xl/calcChain.xml><?xml version="1.0" encoding="utf-8"?>
<calcChain xmlns="http://schemas.openxmlformats.org/spreadsheetml/2006/main">
  <c r="BL68" i="14"/>
  <c r="BL361"/>
  <c r="BJ361"/>
  <c r="BI361"/>
  <c r="BH361"/>
  <c r="BG361"/>
  <c r="U361"/>
  <c r="S361"/>
  <c r="Q361"/>
  <c r="BF361"/>
  <c r="BL359"/>
  <c r="BJ359"/>
  <c r="BI359"/>
  <c r="BH359"/>
  <c r="BG359"/>
  <c r="U359"/>
  <c r="S359"/>
  <c r="Q359"/>
  <c r="BF359"/>
  <c r="BL350"/>
  <c r="BJ350"/>
  <c r="BI350"/>
  <c r="BH350"/>
  <c r="BG350"/>
  <c r="U350"/>
  <c r="S350"/>
  <c r="Q350"/>
  <c r="BF350"/>
  <c r="BL348"/>
  <c r="BJ348"/>
  <c r="BI348"/>
  <c r="BH348"/>
  <c r="BG348"/>
  <c r="U348"/>
  <c r="S348"/>
  <c r="Q348"/>
  <c r="BF348"/>
  <c r="BL343"/>
  <c r="BJ343"/>
  <c r="BI343"/>
  <c r="BH343"/>
  <c r="BG343"/>
  <c r="U343"/>
  <c r="S343"/>
  <c r="Q343"/>
  <c r="BF343"/>
  <c r="BL340"/>
  <c r="BJ340"/>
  <c r="BI340"/>
  <c r="BH340"/>
  <c r="BG340"/>
  <c r="U340"/>
  <c r="S340"/>
  <c r="Q340"/>
  <c r="BF340"/>
  <c r="BL334"/>
  <c r="BJ334"/>
  <c r="BI334"/>
  <c r="BH334"/>
  <c r="BG334"/>
  <c r="U334"/>
  <c r="S334"/>
  <c r="Q334"/>
  <c r="BF334"/>
  <c r="BL329"/>
  <c r="BL328" s="1"/>
  <c r="BJ329"/>
  <c r="BI329"/>
  <c r="BH329"/>
  <c r="BG329"/>
  <c r="U329"/>
  <c r="S329"/>
  <c r="S328" s="1"/>
  <c r="Q329"/>
  <c r="Q328" s="1"/>
  <c r="BF329"/>
  <c r="U328"/>
  <c r="BL323"/>
  <c r="BJ323"/>
  <c r="BI323"/>
  <c r="BH323"/>
  <c r="BG323"/>
  <c r="U323"/>
  <c r="S323"/>
  <c r="Q323"/>
  <c r="BF323"/>
  <c r="BL321"/>
  <c r="BJ321"/>
  <c r="BI321"/>
  <c r="BH321"/>
  <c r="BG321"/>
  <c r="U321"/>
  <c r="S321"/>
  <c r="Q321"/>
  <c r="BF321"/>
  <c r="BL319"/>
  <c r="BJ319"/>
  <c r="BI319"/>
  <c r="BH319"/>
  <c r="BG319"/>
  <c r="U319"/>
  <c r="S319"/>
  <c r="Q319"/>
  <c r="BF319"/>
  <c r="BL313"/>
  <c r="BJ313"/>
  <c r="BI313"/>
  <c r="BH313"/>
  <c r="BG313"/>
  <c r="U313"/>
  <c r="S313"/>
  <c r="Q313"/>
  <c r="BF313"/>
  <c r="BL311"/>
  <c r="BJ311"/>
  <c r="BI311"/>
  <c r="BH311"/>
  <c r="BG311"/>
  <c r="U311"/>
  <c r="S311"/>
  <c r="Q311"/>
  <c r="BF311"/>
  <c r="BL305"/>
  <c r="BJ305"/>
  <c r="BI305"/>
  <c r="BH305"/>
  <c r="BG305"/>
  <c r="U305"/>
  <c r="S305"/>
  <c r="Q305"/>
  <c r="BF305"/>
  <c r="BL297"/>
  <c r="BJ297"/>
  <c r="BI297"/>
  <c r="BH297"/>
  <c r="BG297"/>
  <c r="U297"/>
  <c r="S297"/>
  <c r="Q297"/>
  <c r="BF297"/>
  <c r="BL294"/>
  <c r="BJ294"/>
  <c r="BI294"/>
  <c r="BH294"/>
  <c r="BG294"/>
  <c r="U294"/>
  <c r="S294"/>
  <c r="Q294"/>
  <c r="BF294"/>
  <c r="BL289"/>
  <c r="BJ289"/>
  <c r="BI289"/>
  <c r="BH289"/>
  <c r="BG289"/>
  <c r="U289"/>
  <c r="S289"/>
  <c r="Q289"/>
  <c r="BF289"/>
  <c r="BL287"/>
  <c r="BJ287"/>
  <c r="BI287"/>
  <c r="BH287"/>
  <c r="BG287"/>
  <c r="U287"/>
  <c r="S287"/>
  <c r="Q287"/>
  <c r="BF287"/>
  <c r="BL285"/>
  <c r="BJ285"/>
  <c r="BI285"/>
  <c r="BH285"/>
  <c r="BG285"/>
  <c r="U285"/>
  <c r="S285"/>
  <c r="Q285"/>
  <c r="BF285"/>
  <c r="BL282"/>
  <c r="BJ282"/>
  <c r="BI282"/>
  <c r="BH282"/>
  <c r="BG282"/>
  <c r="U282"/>
  <c r="S282"/>
  <c r="Q282"/>
  <c r="BF282"/>
  <c r="BL264"/>
  <c r="BJ264"/>
  <c r="BI264"/>
  <c r="BH264"/>
  <c r="BG264"/>
  <c r="U264"/>
  <c r="S264"/>
  <c r="Q264"/>
  <c r="BF264"/>
  <c r="BL262"/>
  <c r="BJ262"/>
  <c r="BI262"/>
  <c r="BH262"/>
  <c r="BG262"/>
  <c r="U262"/>
  <c r="S262"/>
  <c r="Q262"/>
  <c r="BF262"/>
  <c r="BL256"/>
  <c r="BJ256"/>
  <c r="BI256"/>
  <c r="BH256"/>
  <c r="BG256"/>
  <c r="U256"/>
  <c r="S256"/>
  <c r="Q256"/>
  <c r="BF256"/>
  <c r="BL254"/>
  <c r="BJ254"/>
  <c r="BI254"/>
  <c r="BH254"/>
  <c r="BG254"/>
  <c r="U254"/>
  <c r="S254"/>
  <c r="Q254"/>
  <c r="BF254"/>
  <c r="BL252"/>
  <c r="BJ252"/>
  <c r="BI252"/>
  <c r="BH252"/>
  <c r="BG252"/>
  <c r="U252"/>
  <c r="S252"/>
  <c r="Q252"/>
  <c r="BF252"/>
  <c r="BL250"/>
  <c r="BJ250"/>
  <c r="BI250"/>
  <c r="BH250"/>
  <c r="BG250"/>
  <c r="U250"/>
  <c r="S250"/>
  <c r="Q250"/>
  <c r="BF250"/>
  <c r="BL248"/>
  <c r="BJ248"/>
  <c r="BI248"/>
  <c r="BH248"/>
  <c r="BG248"/>
  <c r="U248"/>
  <c r="S248"/>
  <c r="Q248"/>
  <c r="BF248"/>
  <c r="BL230"/>
  <c r="BJ230"/>
  <c r="BI230"/>
  <c r="BH230"/>
  <c r="BG230"/>
  <c r="U230"/>
  <c r="S230"/>
  <c r="Q230"/>
  <c r="BF230"/>
  <c r="BL228"/>
  <c r="BJ228"/>
  <c r="BI228"/>
  <c r="BH228"/>
  <c r="BG228"/>
  <c r="U228"/>
  <c r="S228"/>
  <c r="Q228"/>
  <c r="BF228"/>
  <c r="BL222"/>
  <c r="BJ222"/>
  <c r="BI222"/>
  <c r="BH222"/>
  <c r="BG222"/>
  <c r="U222"/>
  <c r="S222"/>
  <c r="Q222"/>
  <c r="BF222"/>
  <c r="BL220"/>
  <c r="BJ220"/>
  <c r="BI220"/>
  <c r="BH220"/>
  <c r="BG220"/>
  <c r="U220"/>
  <c r="S220"/>
  <c r="Q220"/>
  <c r="BF220"/>
  <c r="BL218"/>
  <c r="BJ218"/>
  <c r="BI218"/>
  <c r="BH218"/>
  <c r="BG218"/>
  <c r="U218"/>
  <c r="S218"/>
  <c r="Q218"/>
  <c r="BF218"/>
  <c r="BL216"/>
  <c r="BJ216"/>
  <c r="BI216"/>
  <c r="BH216"/>
  <c r="BG216"/>
  <c r="U216"/>
  <c r="S216"/>
  <c r="Q216"/>
  <c r="BF216"/>
  <c r="BL214"/>
  <c r="BJ214"/>
  <c r="BI214"/>
  <c r="BH214"/>
  <c r="BG214"/>
  <c r="U214"/>
  <c r="S214"/>
  <c r="Q214"/>
  <c r="BF214"/>
  <c r="BL200"/>
  <c r="BJ200"/>
  <c r="BI200"/>
  <c r="BH200"/>
  <c r="BG200"/>
  <c r="U200"/>
  <c r="S200"/>
  <c r="Q200"/>
  <c r="BF200"/>
  <c r="BL196"/>
  <c r="BJ196"/>
  <c r="BI196"/>
  <c r="BH196"/>
  <c r="BG196"/>
  <c r="U196"/>
  <c r="S196"/>
  <c r="Q196"/>
  <c r="BF196"/>
  <c r="BL188"/>
  <c r="BJ188"/>
  <c r="BI188"/>
  <c r="BH188"/>
  <c r="BG188"/>
  <c r="U188"/>
  <c r="S188"/>
  <c r="Q188"/>
  <c r="BF188"/>
  <c r="BL182"/>
  <c r="BJ182"/>
  <c r="BI182"/>
  <c r="BH182"/>
  <c r="BG182"/>
  <c r="U182"/>
  <c r="S182"/>
  <c r="Q182"/>
  <c r="BF182"/>
  <c r="BL177"/>
  <c r="BJ177"/>
  <c r="BI177"/>
  <c r="BH177"/>
  <c r="BG177"/>
  <c r="U177"/>
  <c r="S177"/>
  <c r="Q177"/>
  <c r="BF177"/>
  <c r="BL171"/>
  <c r="BJ171"/>
  <c r="BI171"/>
  <c r="BH171"/>
  <c r="BG171"/>
  <c r="U171"/>
  <c r="S171"/>
  <c r="Q171"/>
  <c r="BF171"/>
  <c r="BL165"/>
  <c r="BJ165"/>
  <c r="BI165"/>
  <c r="BH165"/>
  <c r="BG165"/>
  <c r="U165"/>
  <c r="S165"/>
  <c r="Q165"/>
  <c r="BF165"/>
  <c r="BL159"/>
  <c r="BJ159"/>
  <c r="BI159"/>
  <c r="BH159"/>
  <c r="BG159"/>
  <c r="U159"/>
  <c r="S159"/>
  <c r="Q159"/>
  <c r="BF159"/>
  <c r="BL153"/>
  <c r="BL152" s="1"/>
  <c r="BJ153"/>
  <c r="BI153"/>
  <c r="BH153"/>
  <c r="BG153"/>
  <c r="U153"/>
  <c r="S153"/>
  <c r="Q153"/>
  <c r="Q152" s="1"/>
  <c r="BF153"/>
  <c r="U152"/>
  <c r="S152"/>
  <c r="BL143"/>
  <c r="BJ143"/>
  <c r="BI143"/>
  <c r="BH143"/>
  <c r="BG143"/>
  <c r="U143"/>
  <c r="S143"/>
  <c r="Q143"/>
  <c r="BF143"/>
  <c r="BL137"/>
  <c r="BJ137"/>
  <c r="BI137"/>
  <c r="BH137"/>
  <c r="BG137"/>
  <c r="U137"/>
  <c r="S137"/>
  <c r="Q137"/>
  <c r="BF137"/>
  <c r="BL134"/>
  <c r="BJ134"/>
  <c r="BI134"/>
  <c r="BH134"/>
  <c r="BG134"/>
  <c r="U134"/>
  <c r="S134"/>
  <c r="Q134"/>
  <c r="BF134"/>
  <c r="BL120"/>
  <c r="BJ120"/>
  <c r="BI120"/>
  <c r="BH120"/>
  <c r="BG120"/>
  <c r="U120"/>
  <c r="S120"/>
  <c r="Q120"/>
  <c r="BF120"/>
  <c r="BL109"/>
  <c r="BJ109"/>
  <c r="BI109"/>
  <c r="BH109"/>
  <c r="BG109"/>
  <c r="U109"/>
  <c r="S109"/>
  <c r="Q109"/>
  <c r="BF109"/>
  <c r="BL105"/>
  <c r="BJ105"/>
  <c r="BI105"/>
  <c r="BH105"/>
  <c r="BG105"/>
  <c r="U105"/>
  <c r="S105"/>
  <c r="Q105"/>
  <c r="BF105"/>
  <c r="BL83"/>
  <c r="BJ83"/>
  <c r="BI83"/>
  <c r="BH83"/>
  <c r="BG83"/>
  <c r="U83"/>
  <c r="S83"/>
  <c r="Q83"/>
  <c r="BF83"/>
  <c r="BL74"/>
  <c r="BJ74"/>
  <c r="BI74"/>
  <c r="BH74"/>
  <c r="BG74"/>
  <c r="U74"/>
  <c r="S74"/>
  <c r="Q74"/>
  <c r="BF74"/>
  <c r="BJ68"/>
  <c r="BI68"/>
  <c r="BH68"/>
  <c r="BG68"/>
  <c r="U68"/>
  <c r="S68"/>
  <c r="Q68"/>
  <c r="BF68"/>
  <c r="BL62"/>
  <c r="BJ62"/>
  <c r="BI62"/>
  <c r="BH62"/>
  <c r="BG62"/>
  <c r="U62"/>
  <c r="S62"/>
  <c r="Q62"/>
  <c r="Q61" s="1"/>
  <c r="BF62"/>
  <c r="K55"/>
  <c r="E55"/>
  <c r="E53"/>
  <c r="E51"/>
  <c r="K37"/>
  <c r="K36"/>
  <c r="K35"/>
  <c r="K24"/>
  <c r="F24"/>
  <c r="K56" s="1"/>
  <c r="K23"/>
  <c r="K18"/>
  <c r="F18"/>
  <c r="K17"/>
  <c r="K12"/>
  <c r="K53" s="1"/>
  <c r="F7"/>
  <c r="E49" s="1"/>
  <c r="J59" l="1"/>
  <c r="BL333"/>
  <c r="BL332" s="1"/>
  <c r="U158"/>
  <c r="BL187"/>
  <c r="U199"/>
  <c r="Q333"/>
  <c r="Q332" s="1"/>
  <c r="BL199"/>
  <c r="K34"/>
  <c r="G35"/>
  <c r="G37"/>
  <c r="BL158"/>
  <c r="S187"/>
  <c r="Q187"/>
  <c r="S199"/>
  <c r="G34"/>
  <c r="BL61"/>
  <c r="S158"/>
  <c r="U61"/>
  <c r="G36"/>
  <c r="Q158"/>
  <c r="U187"/>
  <c r="U333"/>
  <c r="U332" s="1"/>
  <c r="S61"/>
  <c r="Q199"/>
  <c r="S333"/>
  <c r="S332" s="1"/>
  <c r="K33"/>
  <c r="G33"/>
  <c r="G56"/>
  <c r="J37" i="11"/>
  <c r="J36"/>
  <c r="AY65" i="1" s="1"/>
  <c r="J35" i="11"/>
  <c r="AX65" i="1" s="1"/>
  <c r="BI94" i="11"/>
  <c r="BH94"/>
  <c r="BG94"/>
  <c r="BF94"/>
  <c r="T94"/>
  <c r="R94"/>
  <c r="P94"/>
  <c r="BI92"/>
  <c r="BH92"/>
  <c r="BG92"/>
  <c r="BF92"/>
  <c r="T92"/>
  <c r="R92"/>
  <c r="P92"/>
  <c r="BI89"/>
  <c r="BH89"/>
  <c r="BG89"/>
  <c r="BF89"/>
  <c r="T89"/>
  <c r="T88" s="1"/>
  <c r="R89"/>
  <c r="R88" s="1"/>
  <c r="P89"/>
  <c r="P88" s="1"/>
  <c r="BI86"/>
  <c r="BH86"/>
  <c r="BG86"/>
  <c r="BF86"/>
  <c r="T86"/>
  <c r="T85" s="1"/>
  <c r="R86"/>
  <c r="R85" s="1"/>
  <c r="P86"/>
  <c r="P85" s="1"/>
  <c r="J79"/>
  <c r="F79"/>
  <c r="F77"/>
  <c r="E75"/>
  <c r="J54"/>
  <c r="F54"/>
  <c r="F52"/>
  <c r="E50"/>
  <c r="J24"/>
  <c r="E24"/>
  <c r="J80" s="1"/>
  <c r="J23"/>
  <c r="J18"/>
  <c r="E18"/>
  <c r="F80" s="1"/>
  <c r="J17"/>
  <c r="J12"/>
  <c r="J77" s="1"/>
  <c r="E7"/>
  <c r="E73" s="1"/>
  <c r="J37" i="10"/>
  <c r="J36"/>
  <c r="AY64" i="1" s="1"/>
  <c r="J35" i="10"/>
  <c r="AX64" i="1"/>
  <c r="BI180" i="10"/>
  <c r="BH180"/>
  <c r="BG180"/>
  <c r="BF180"/>
  <c r="T180"/>
  <c r="T179"/>
  <c r="R180"/>
  <c r="R179" s="1"/>
  <c r="P180"/>
  <c r="P179" s="1"/>
  <c r="BI175"/>
  <c r="BH175"/>
  <c r="BG175"/>
  <c r="BF175"/>
  <c r="T175"/>
  <c r="R175"/>
  <c r="P175"/>
  <c r="BI172"/>
  <c r="BH172"/>
  <c r="BG172"/>
  <c r="BF172"/>
  <c r="T172"/>
  <c r="R172"/>
  <c r="P172"/>
  <c r="BI162"/>
  <c r="BH162"/>
  <c r="BG162"/>
  <c r="BF162"/>
  <c r="T162"/>
  <c r="R162"/>
  <c r="P162"/>
  <c r="BI155"/>
  <c r="BH155"/>
  <c r="BG155"/>
  <c r="BF155"/>
  <c r="T155"/>
  <c r="R155"/>
  <c r="P155"/>
  <c r="BI152"/>
  <c r="BH152"/>
  <c r="BG152"/>
  <c r="BF152"/>
  <c r="T152"/>
  <c r="R152"/>
  <c r="P152"/>
  <c r="BI147"/>
  <c r="BH147"/>
  <c r="BG147"/>
  <c r="BF147"/>
  <c r="T147"/>
  <c r="R147"/>
  <c r="P147"/>
  <c r="BI137"/>
  <c r="BH137"/>
  <c r="BG137"/>
  <c r="BF137"/>
  <c r="T137"/>
  <c r="R137"/>
  <c r="P137"/>
  <c r="BI131"/>
  <c r="BH131"/>
  <c r="BG131"/>
  <c r="BF131"/>
  <c r="T131"/>
  <c r="R131"/>
  <c r="P131"/>
  <c r="BI128"/>
  <c r="BH128"/>
  <c r="BG128"/>
  <c r="BF128"/>
  <c r="T128"/>
  <c r="R128"/>
  <c r="P128"/>
  <c r="BI115"/>
  <c r="BH115"/>
  <c r="BG115"/>
  <c r="BF115"/>
  <c r="T115"/>
  <c r="R115"/>
  <c r="P115"/>
  <c r="BI103"/>
  <c r="BH103"/>
  <c r="BG103"/>
  <c r="BF103"/>
  <c r="T103"/>
  <c r="R103"/>
  <c r="P103"/>
  <c r="BI93"/>
  <c r="BH93"/>
  <c r="BG93"/>
  <c r="BF93"/>
  <c r="T93"/>
  <c r="R93"/>
  <c r="P93"/>
  <c r="BI87"/>
  <c r="BH87"/>
  <c r="BG87"/>
  <c r="BF87"/>
  <c r="T87"/>
  <c r="R87"/>
  <c r="P87"/>
  <c r="J80"/>
  <c r="F80"/>
  <c r="F78"/>
  <c r="E76"/>
  <c r="J54"/>
  <c r="F54"/>
  <c r="F52"/>
  <c r="E50"/>
  <c r="J24"/>
  <c r="E24"/>
  <c r="J81" s="1"/>
  <c r="J23"/>
  <c r="J18"/>
  <c r="E18"/>
  <c r="F81" s="1"/>
  <c r="J17"/>
  <c r="J12"/>
  <c r="J78" s="1"/>
  <c r="E7"/>
  <c r="E48" s="1"/>
  <c r="J37" i="9"/>
  <c r="J36"/>
  <c r="AY63" i="1" s="1"/>
  <c r="J35" i="9"/>
  <c r="AX63" i="1" s="1"/>
  <c r="BI247" i="9"/>
  <c r="BH247"/>
  <c r="BG247"/>
  <c r="BF247"/>
  <c r="T247"/>
  <c r="R247"/>
  <c r="P247"/>
  <c r="BI241"/>
  <c r="BH241"/>
  <c r="BG241"/>
  <c r="BF241"/>
  <c r="T241"/>
  <c r="R241"/>
  <c r="P241"/>
  <c r="BI239"/>
  <c r="BH239"/>
  <c r="BG239"/>
  <c r="BF239"/>
  <c r="T239"/>
  <c r="R239"/>
  <c r="P239"/>
  <c r="BI237"/>
  <c r="BH237"/>
  <c r="BG237"/>
  <c r="BF237"/>
  <c r="T237"/>
  <c r="R237"/>
  <c r="P237"/>
  <c r="BI235"/>
  <c r="BH235"/>
  <c r="BG235"/>
  <c r="BF235"/>
  <c r="T235"/>
  <c r="R235"/>
  <c r="P235"/>
  <c r="BI222"/>
  <c r="BH222"/>
  <c r="BG222"/>
  <c r="BF222"/>
  <c r="T222"/>
  <c r="R222"/>
  <c r="P222"/>
  <c r="BI219"/>
  <c r="BH219"/>
  <c r="BG219"/>
  <c r="BF219"/>
  <c r="T219"/>
  <c r="R219"/>
  <c r="P219"/>
  <c r="BI211"/>
  <c r="BH211"/>
  <c r="BG211"/>
  <c r="BF211"/>
  <c r="T211"/>
  <c r="R211"/>
  <c r="P211"/>
  <c r="BI207"/>
  <c r="BH207"/>
  <c r="BG207"/>
  <c r="BF207"/>
  <c r="T207"/>
  <c r="R207"/>
  <c r="P207"/>
  <c r="BI205"/>
  <c r="BH205"/>
  <c r="BG205"/>
  <c r="BF205"/>
  <c r="T205"/>
  <c r="R205"/>
  <c r="P205"/>
  <c r="BI203"/>
  <c r="BH203"/>
  <c r="BG203"/>
  <c r="BF203"/>
  <c r="T203"/>
  <c r="R203"/>
  <c r="P203"/>
  <c r="BI192"/>
  <c r="BH192"/>
  <c r="BG192"/>
  <c r="BF192"/>
  <c r="T192"/>
  <c r="R192"/>
  <c r="P192"/>
  <c r="BI190"/>
  <c r="BH190"/>
  <c r="BG190"/>
  <c r="BF190"/>
  <c r="T190"/>
  <c r="R190"/>
  <c r="P190"/>
  <c r="BI188"/>
  <c r="BH188"/>
  <c r="BG188"/>
  <c r="BF188"/>
  <c r="T188"/>
  <c r="R188"/>
  <c r="P188"/>
  <c r="BI186"/>
  <c r="BH186"/>
  <c r="BG186"/>
  <c r="BF186"/>
  <c r="T186"/>
  <c r="R186"/>
  <c r="P186"/>
  <c r="BI178"/>
  <c r="BH178"/>
  <c r="BG178"/>
  <c r="BF178"/>
  <c r="T178"/>
  <c r="R178"/>
  <c r="P178"/>
  <c r="BI171"/>
  <c r="BH171"/>
  <c r="BG171"/>
  <c r="BF171"/>
  <c r="T171"/>
  <c r="R171"/>
  <c r="P171"/>
  <c r="BI162"/>
  <c r="BH162"/>
  <c r="BG162"/>
  <c r="BF162"/>
  <c r="T162"/>
  <c r="R162"/>
  <c r="P162"/>
  <c r="BI148"/>
  <c r="BH148"/>
  <c r="BG148"/>
  <c r="BF148"/>
  <c r="T148"/>
  <c r="R148"/>
  <c r="P148"/>
  <c r="BI142"/>
  <c r="BH142"/>
  <c r="BG142"/>
  <c r="BF142"/>
  <c r="T142"/>
  <c r="T141" s="1"/>
  <c r="R142"/>
  <c r="R141" s="1"/>
  <c r="P142"/>
  <c r="P141" s="1"/>
  <c r="BI137"/>
  <c r="BH137"/>
  <c r="BG137"/>
  <c r="BF137"/>
  <c r="T137"/>
  <c r="T136" s="1"/>
  <c r="R137"/>
  <c r="R136" s="1"/>
  <c r="P137"/>
  <c r="P136" s="1"/>
  <c r="BI134"/>
  <c r="BH134"/>
  <c r="BG134"/>
  <c r="BF134"/>
  <c r="T134"/>
  <c r="R134"/>
  <c r="P134"/>
  <c r="BI132"/>
  <c r="BH132"/>
  <c r="BG132"/>
  <c r="BF132"/>
  <c r="T132"/>
  <c r="R132"/>
  <c r="P132"/>
  <c r="BI130"/>
  <c r="BH130"/>
  <c r="BG130"/>
  <c r="BF130"/>
  <c r="T130"/>
  <c r="R130"/>
  <c r="P130"/>
  <c r="BI128"/>
  <c r="BH128"/>
  <c r="BG128"/>
  <c r="BF128"/>
  <c r="T128"/>
  <c r="R128"/>
  <c r="P128"/>
  <c r="BI125"/>
  <c r="BH125"/>
  <c r="BG125"/>
  <c r="BF125"/>
  <c r="T125"/>
  <c r="R125"/>
  <c r="P125"/>
  <c r="BI122"/>
  <c r="BH122"/>
  <c r="BG122"/>
  <c r="BF122"/>
  <c r="T122"/>
  <c r="R122"/>
  <c r="P122"/>
  <c r="BI119"/>
  <c r="BH119"/>
  <c r="BG119"/>
  <c r="BF119"/>
  <c r="T119"/>
  <c r="R119"/>
  <c r="P119"/>
  <c r="BI117"/>
  <c r="BH117"/>
  <c r="BG117"/>
  <c r="BF117"/>
  <c r="T117"/>
  <c r="R117"/>
  <c r="P117"/>
  <c r="BI114"/>
  <c r="BH114"/>
  <c r="BG114"/>
  <c r="BF114"/>
  <c r="T114"/>
  <c r="R114"/>
  <c r="P114"/>
  <c r="BI112"/>
  <c r="BH112"/>
  <c r="BG112"/>
  <c r="BF112"/>
  <c r="T112"/>
  <c r="R112"/>
  <c r="P112"/>
  <c r="BI107"/>
  <c r="BH107"/>
  <c r="BG107"/>
  <c r="BF107"/>
  <c r="T107"/>
  <c r="R107"/>
  <c r="P107"/>
  <c r="BI104"/>
  <c r="BH104"/>
  <c r="BG104"/>
  <c r="BF104"/>
  <c r="T104"/>
  <c r="R104"/>
  <c r="P104"/>
  <c r="BI98"/>
  <c r="BH98"/>
  <c r="BG98"/>
  <c r="BF98"/>
  <c r="T98"/>
  <c r="R98"/>
  <c r="P98"/>
  <c r="BI96"/>
  <c r="BH96"/>
  <c r="BG96"/>
  <c r="BF96"/>
  <c r="T96"/>
  <c r="R96"/>
  <c r="P96"/>
  <c r="BI91"/>
  <c r="BH91"/>
  <c r="BG91"/>
  <c r="BF91"/>
  <c r="T91"/>
  <c r="R91"/>
  <c r="P91"/>
  <c r="J84"/>
  <c r="F84"/>
  <c r="F82"/>
  <c r="E80"/>
  <c r="J54"/>
  <c r="F54"/>
  <c r="F52"/>
  <c r="E50"/>
  <c r="J24"/>
  <c r="E24"/>
  <c r="J55" s="1"/>
  <c r="J23"/>
  <c r="J18"/>
  <c r="E18"/>
  <c r="F85" s="1"/>
  <c r="J17"/>
  <c r="J12"/>
  <c r="J52" s="1"/>
  <c r="E7"/>
  <c r="E48" s="1"/>
  <c r="J37" i="8"/>
  <c r="J36"/>
  <c r="AY62" i="1" s="1"/>
  <c r="J35" i="8"/>
  <c r="AX62" i="1" s="1"/>
  <c r="BI151" i="8"/>
  <c r="BH151"/>
  <c r="BG151"/>
  <c r="BF151"/>
  <c r="T151"/>
  <c r="T150" s="1"/>
  <c r="R151"/>
  <c r="R150" s="1"/>
  <c r="P151"/>
  <c r="P150" s="1"/>
  <c r="BI145"/>
  <c r="BH145"/>
  <c r="BG145"/>
  <c r="BF145"/>
  <c r="T145"/>
  <c r="R145"/>
  <c r="P145"/>
  <c r="BI141"/>
  <c r="BH141"/>
  <c r="BG141"/>
  <c r="BF141"/>
  <c r="T141"/>
  <c r="R141"/>
  <c r="P141"/>
  <c r="BI138"/>
  <c r="BH138"/>
  <c r="BG138"/>
  <c r="BF138"/>
  <c r="T138"/>
  <c r="R138"/>
  <c r="P138"/>
  <c r="BI135"/>
  <c r="BH135"/>
  <c r="BG135"/>
  <c r="BF135"/>
  <c r="T135"/>
  <c r="R135"/>
  <c r="P135"/>
  <c r="BI133"/>
  <c r="BH133"/>
  <c r="BG133"/>
  <c r="BF133"/>
  <c r="T133"/>
  <c r="R133"/>
  <c r="P133"/>
  <c r="BI131"/>
  <c r="BH131"/>
  <c r="BG131"/>
  <c r="BF131"/>
  <c r="T131"/>
  <c r="R131"/>
  <c r="P131"/>
  <c r="BI128"/>
  <c r="BH128"/>
  <c r="BG128"/>
  <c r="BF128"/>
  <c r="T128"/>
  <c r="R128"/>
  <c r="P128"/>
  <c r="BI123"/>
  <c r="BH123"/>
  <c r="BG123"/>
  <c r="BF123"/>
  <c r="T123"/>
  <c r="R123"/>
  <c r="P123"/>
  <c r="BI119"/>
  <c r="BH119"/>
  <c r="BG119"/>
  <c r="BF119"/>
  <c r="T119"/>
  <c r="R119"/>
  <c r="P119"/>
  <c r="BI115"/>
  <c r="BH115"/>
  <c r="BG115"/>
  <c r="BF115"/>
  <c r="T115"/>
  <c r="R115"/>
  <c r="P115"/>
  <c r="BI110"/>
  <c r="BH110"/>
  <c r="BG110"/>
  <c r="BF110"/>
  <c r="T110"/>
  <c r="R110"/>
  <c r="P110"/>
  <c r="BI100"/>
  <c r="BH100"/>
  <c r="BG100"/>
  <c r="BF100"/>
  <c r="T100"/>
  <c r="R100"/>
  <c r="P100"/>
  <c r="BI97"/>
  <c r="BH97"/>
  <c r="BG97"/>
  <c r="BF97"/>
  <c r="T97"/>
  <c r="R97"/>
  <c r="P97"/>
  <c r="BI86"/>
  <c r="BH86"/>
  <c r="BG86"/>
  <c r="BF86"/>
  <c r="T86"/>
  <c r="R86"/>
  <c r="P86"/>
  <c r="J79"/>
  <c r="F79"/>
  <c r="F77"/>
  <c r="E75"/>
  <c r="J54"/>
  <c r="F54"/>
  <c r="F52"/>
  <c r="E50"/>
  <c r="J24"/>
  <c r="E24"/>
  <c r="J80" s="1"/>
  <c r="J23"/>
  <c r="J18"/>
  <c r="E18"/>
  <c r="F55" s="1"/>
  <c r="J17"/>
  <c r="J12"/>
  <c r="J77" s="1"/>
  <c r="E7"/>
  <c r="E73" s="1"/>
  <c r="J37" i="7"/>
  <c r="J36"/>
  <c r="AY61" i="1" s="1"/>
  <c r="J35" i="7"/>
  <c r="AX61" i="1"/>
  <c r="BI152" i="7"/>
  <c r="BH152"/>
  <c r="BG152"/>
  <c r="BF152"/>
  <c r="T152"/>
  <c r="T151"/>
  <c r="R152"/>
  <c r="R151"/>
  <c r="P152"/>
  <c r="P151" s="1"/>
  <c r="BI148"/>
  <c r="BH148"/>
  <c r="BG148"/>
  <c r="BF148"/>
  <c r="T148"/>
  <c r="R148"/>
  <c r="P148"/>
  <c r="BI146"/>
  <c r="BH146"/>
  <c r="BG146"/>
  <c r="BF146"/>
  <c r="T146"/>
  <c r="R146"/>
  <c r="P146"/>
  <c r="BI141"/>
  <c r="BH141"/>
  <c r="BG141"/>
  <c r="BF141"/>
  <c r="T141"/>
  <c r="R141"/>
  <c r="P141"/>
  <c r="BI139"/>
  <c r="BH139"/>
  <c r="BG139"/>
  <c r="BF139"/>
  <c r="T139"/>
  <c r="R139"/>
  <c r="P139"/>
  <c r="BI135"/>
  <c r="BH135"/>
  <c r="BG135"/>
  <c r="BF135"/>
  <c r="T135"/>
  <c r="R135"/>
  <c r="P135"/>
  <c r="BI133"/>
  <c r="BH133"/>
  <c r="BG133"/>
  <c r="BF133"/>
  <c r="T133"/>
  <c r="R133"/>
  <c r="P133"/>
  <c r="BI128"/>
  <c r="BH128"/>
  <c r="BG128"/>
  <c r="BF128"/>
  <c r="T128"/>
  <c r="R128"/>
  <c r="P128"/>
  <c r="BI126"/>
  <c r="BH126"/>
  <c r="BG126"/>
  <c r="BF126"/>
  <c r="T126"/>
  <c r="R126"/>
  <c r="P126"/>
  <c r="BI123"/>
  <c r="BH123"/>
  <c r="BG123"/>
  <c r="BF123"/>
  <c r="T123"/>
  <c r="R123"/>
  <c r="P123"/>
  <c r="BI110"/>
  <c r="BH110"/>
  <c r="BG110"/>
  <c r="BF110"/>
  <c r="T110"/>
  <c r="R110"/>
  <c r="P110"/>
  <c r="BI102"/>
  <c r="BH102"/>
  <c r="BG102"/>
  <c r="BF102"/>
  <c r="T102"/>
  <c r="T101"/>
  <c r="R102"/>
  <c r="R101" s="1"/>
  <c r="P102"/>
  <c r="P101"/>
  <c r="BI98"/>
  <c r="BH98"/>
  <c r="BG98"/>
  <c r="BF98"/>
  <c r="T98"/>
  <c r="R98"/>
  <c r="P98"/>
  <c r="BI87"/>
  <c r="BH87"/>
  <c r="BG87"/>
  <c r="BF87"/>
  <c r="T87"/>
  <c r="R87"/>
  <c r="P87"/>
  <c r="J80"/>
  <c r="F80"/>
  <c r="F78"/>
  <c r="E76"/>
  <c r="J54"/>
  <c r="F54"/>
  <c r="F52"/>
  <c r="E50"/>
  <c r="J24"/>
  <c r="E24"/>
  <c r="J81" s="1"/>
  <c r="J23"/>
  <c r="J18"/>
  <c r="E18"/>
  <c r="F55" s="1"/>
  <c r="J17"/>
  <c r="J12"/>
  <c r="J78" s="1"/>
  <c r="E7"/>
  <c r="E74" s="1"/>
  <c r="J37" i="6"/>
  <c r="J36"/>
  <c r="AY60" i="1" s="1"/>
  <c r="J35" i="6"/>
  <c r="AX60" i="1" s="1"/>
  <c r="BI276" i="6"/>
  <c r="BH276"/>
  <c r="BG276"/>
  <c r="BF276"/>
  <c r="T276"/>
  <c r="T275" s="1"/>
  <c r="R276"/>
  <c r="R275" s="1"/>
  <c r="P276"/>
  <c r="P275" s="1"/>
  <c r="BI273"/>
  <c r="BH273"/>
  <c r="BG273"/>
  <c r="BF273"/>
  <c r="T273"/>
  <c r="R273"/>
  <c r="P273"/>
  <c r="BI268"/>
  <c r="BH268"/>
  <c r="BG268"/>
  <c r="BF268"/>
  <c r="T268"/>
  <c r="R268"/>
  <c r="P268"/>
  <c r="BI264"/>
  <c r="BH264"/>
  <c r="BG264"/>
  <c r="BF264"/>
  <c r="T264"/>
  <c r="R264"/>
  <c r="P264"/>
  <c r="BI260"/>
  <c r="BH260"/>
  <c r="BG260"/>
  <c r="BF260"/>
  <c r="T260"/>
  <c r="R260"/>
  <c r="P260"/>
  <c r="BI258"/>
  <c r="BH258"/>
  <c r="BG258"/>
  <c r="BF258"/>
  <c r="T258"/>
  <c r="R258"/>
  <c r="P258"/>
  <c r="BI254"/>
  <c r="BH254"/>
  <c r="BG254"/>
  <c r="BF254"/>
  <c r="T254"/>
  <c r="R254"/>
  <c r="P254"/>
  <c r="BI244"/>
  <c r="BH244"/>
  <c r="BG244"/>
  <c r="BF244"/>
  <c r="T244"/>
  <c r="R244"/>
  <c r="P244"/>
  <c r="BI239"/>
  <c r="BH239"/>
  <c r="BG239"/>
  <c r="BF239"/>
  <c r="T239"/>
  <c r="R239"/>
  <c r="P239"/>
  <c r="BI234"/>
  <c r="BH234"/>
  <c r="BG234"/>
  <c r="BF234"/>
  <c r="T234"/>
  <c r="R234"/>
  <c r="P234"/>
  <c r="BI230"/>
  <c r="BH230"/>
  <c r="BG230"/>
  <c r="BF230"/>
  <c r="T230"/>
  <c r="R230"/>
  <c r="P230"/>
  <c r="BI225"/>
  <c r="BH225"/>
  <c r="BG225"/>
  <c r="BF225"/>
  <c r="T225"/>
  <c r="R225"/>
  <c r="P225"/>
  <c r="BI219"/>
  <c r="BH219"/>
  <c r="BG219"/>
  <c r="BF219"/>
  <c r="T219"/>
  <c r="R219"/>
  <c r="P219"/>
  <c r="BI208"/>
  <c r="BH208"/>
  <c r="BG208"/>
  <c r="BF208"/>
  <c r="T208"/>
  <c r="R208"/>
  <c r="P208"/>
  <c r="BI203"/>
  <c r="BH203"/>
  <c r="BG203"/>
  <c r="BF203"/>
  <c r="T203"/>
  <c r="R203"/>
  <c r="P203"/>
  <c r="BI200"/>
  <c r="BH200"/>
  <c r="BG200"/>
  <c r="BF200"/>
  <c r="T200"/>
  <c r="R200"/>
  <c r="P200"/>
  <c r="BI193"/>
  <c r="BH193"/>
  <c r="BG193"/>
  <c r="BF193"/>
  <c r="T193"/>
  <c r="R193"/>
  <c r="P193"/>
  <c r="BI188"/>
  <c r="BH188"/>
  <c r="BG188"/>
  <c r="BF188"/>
  <c r="T188"/>
  <c r="R188"/>
  <c r="P188"/>
  <c r="BI174"/>
  <c r="BH174"/>
  <c r="BG174"/>
  <c r="BF174"/>
  <c r="T174"/>
  <c r="R174"/>
  <c r="P174"/>
  <c r="BI171"/>
  <c r="BH171"/>
  <c r="BG171"/>
  <c r="BF171"/>
  <c r="T171"/>
  <c r="R171"/>
  <c r="P171"/>
  <c r="BI162"/>
  <c r="BH162"/>
  <c r="BG162"/>
  <c r="BF162"/>
  <c r="T162"/>
  <c r="R162"/>
  <c r="P162"/>
  <c r="BI146"/>
  <c r="BH146"/>
  <c r="BG146"/>
  <c r="BF146"/>
  <c r="T146"/>
  <c r="R146"/>
  <c r="P146"/>
  <c r="BI142"/>
  <c r="BH142"/>
  <c r="BG142"/>
  <c r="BF142"/>
  <c r="T142"/>
  <c r="R142"/>
  <c r="P142"/>
  <c r="BI135"/>
  <c r="BH135"/>
  <c r="BG135"/>
  <c r="BF135"/>
  <c r="T135"/>
  <c r="R135"/>
  <c r="P135"/>
  <c r="BI118"/>
  <c r="BH118"/>
  <c r="BG118"/>
  <c r="BF118"/>
  <c r="T118"/>
  <c r="R118"/>
  <c r="P118"/>
  <c r="BI115"/>
  <c r="BH115"/>
  <c r="BG115"/>
  <c r="BF115"/>
  <c r="T115"/>
  <c r="R115"/>
  <c r="P115"/>
  <c r="BI111"/>
  <c r="BH111"/>
  <c r="BG111"/>
  <c r="BF111"/>
  <c r="T111"/>
  <c r="R111"/>
  <c r="P111"/>
  <c r="BI100"/>
  <c r="BH100"/>
  <c r="BG100"/>
  <c r="BF100"/>
  <c r="T100"/>
  <c r="R100"/>
  <c r="P100"/>
  <c r="BI94"/>
  <c r="BH94"/>
  <c r="BG94"/>
  <c r="BF94"/>
  <c r="T94"/>
  <c r="R94"/>
  <c r="P94"/>
  <c r="BI88"/>
  <c r="BH88"/>
  <c r="BG88"/>
  <c r="BF88"/>
  <c r="T88"/>
  <c r="R88"/>
  <c r="P88"/>
  <c r="J81"/>
  <c r="F81"/>
  <c r="F79"/>
  <c r="E77"/>
  <c r="J54"/>
  <c r="F54"/>
  <c r="F52"/>
  <c r="E50"/>
  <c r="J24"/>
  <c r="E24"/>
  <c r="J82" s="1"/>
  <c r="J23"/>
  <c r="J18"/>
  <c r="E18"/>
  <c r="F82" s="1"/>
  <c r="J17"/>
  <c r="J12"/>
  <c r="J79" s="1"/>
  <c r="E7"/>
  <c r="E75" s="1"/>
  <c r="J37" i="5"/>
  <c r="J36"/>
  <c r="AY58" i="1" s="1"/>
  <c r="J35" i="5"/>
  <c r="AX58" i="1" s="1"/>
  <c r="BI390" i="5"/>
  <c r="BH390"/>
  <c r="BG390"/>
  <c r="BF390"/>
  <c r="T390"/>
  <c r="R390"/>
  <c r="P390"/>
  <c r="BI388"/>
  <c r="BH388"/>
  <c r="BG388"/>
  <c r="BF388"/>
  <c r="T388"/>
  <c r="R388"/>
  <c r="P388"/>
  <c r="BI379"/>
  <c r="BH379"/>
  <c r="BG379"/>
  <c r="BF379"/>
  <c r="T379"/>
  <c r="R379"/>
  <c r="P379"/>
  <c r="BI377"/>
  <c r="BH377"/>
  <c r="BG377"/>
  <c r="BF377"/>
  <c r="T377"/>
  <c r="R377"/>
  <c r="P377"/>
  <c r="BI372"/>
  <c r="BH372"/>
  <c r="BG372"/>
  <c r="BF372"/>
  <c r="T372"/>
  <c r="R372"/>
  <c r="P372"/>
  <c r="BI369"/>
  <c r="BH369"/>
  <c r="BG369"/>
  <c r="BF369"/>
  <c r="T369"/>
  <c r="R369"/>
  <c r="P369"/>
  <c r="BI363"/>
  <c r="BH363"/>
  <c r="BG363"/>
  <c r="BF363"/>
  <c r="T363"/>
  <c r="R363"/>
  <c r="P363"/>
  <c r="BI358"/>
  <c r="BH358"/>
  <c r="BG358"/>
  <c r="BF358"/>
  <c r="T358"/>
  <c r="T357"/>
  <c r="R358"/>
  <c r="R357" s="1"/>
  <c r="P358"/>
  <c r="P357" s="1"/>
  <c r="BI352"/>
  <c r="BH352"/>
  <c r="BG352"/>
  <c r="BF352"/>
  <c r="T352"/>
  <c r="R352"/>
  <c r="P352"/>
  <c r="BI350"/>
  <c r="BH350"/>
  <c r="BG350"/>
  <c r="BF350"/>
  <c r="T350"/>
  <c r="R350"/>
  <c r="P350"/>
  <c r="BI348"/>
  <c r="BH348"/>
  <c r="BG348"/>
  <c r="BF348"/>
  <c r="T348"/>
  <c r="R348"/>
  <c r="P348"/>
  <c r="BI342"/>
  <c r="BH342"/>
  <c r="BG342"/>
  <c r="BF342"/>
  <c r="T342"/>
  <c r="R342"/>
  <c r="P342"/>
  <c r="BI340"/>
  <c r="BH340"/>
  <c r="BG340"/>
  <c r="BF340"/>
  <c r="T340"/>
  <c r="R340"/>
  <c r="P340"/>
  <c r="BI334"/>
  <c r="BH334"/>
  <c r="BG334"/>
  <c r="BF334"/>
  <c r="T334"/>
  <c r="R334"/>
  <c r="P334"/>
  <c r="BI326"/>
  <c r="BH326"/>
  <c r="BG326"/>
  <c r="BF326"/>
  <c r="T326"/>
  <c r="R326"/>
  <c r="P326"/>
  <c r="BI323"/>
  <c r="BH323"/>
  <c r="BG323"/>
  <c r="BF323"/>
  <c r="T323"/>
  <c r="R323"/>
  <c r="P323"/>
  <c r="BI318"/>
  <c r="BH318"/>
  <c r="BG318"/>
  <c r="BF318"/>
  <c r="T318"/>
  <c r="R318"/>
  <c r="P318"/>
  <c r="BI316"/>
  <c r="BH316"/>
  <c r="BG316"/>
  <c r="BF316"/>
  <c r="T316"/>
  <c r="R316"/>
  <c r="P316"/>
  <c r="BI314"/>
  <c r="BH314"/>
  <c r="BG314"/>
  <c r="BF314"/>
  <c r="T314"/>
  <c r="R314"/>
  <c r="P314"/>
  <c r="BI311"/>
  <c r="BH311"/>
  <c r="BG311"/>
  <c r="BF311"/>
  <c r="T311"/>
  <c r="R311"/>
  <c r="P311"/>
  <c r="BI293"/>
  <c r="BH293"/>
  <c r="BG293"/>
  <c r="BF293"/>
  <c r="T293"/>
  <c r="R293"/>
  <c r="P293"/>
  <c r="BI291"/>
  <c r="BH291"/>
  <c r="BG291"/>
  <c r="BF291"/>
  <c r="T291"/>
  <c r="R291"/>
  <c r="P291"/>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59"/>
  <c r="BH259"/>
  <c r="BG259"/>
  <c r="BF259"/>
  <c r="T259"/>
  <c r="R259"/>
  <c r="P259"/>
  <c r="BI257"/>
  <c r="BH257"/>
  <c r="BG257"/>
  <c r="BF257"/>
  <c r="T257"/>
  <c r="R257"/>
  <c r="P257"/>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29"/>
  <c r="BH229"/>
  <c r="BG229"/>
  <c r="BF229"/>
  <c r="T229"/>
  <c r="R229"/>
  <c r="P229"/>
  <c r="BI225"/>
  <c r="BH225"/>
  <c r="BG225"/>
  <c r="BF225"/>
  <c r="T225"/>
  <c r="R225"/>
  <c r="P225"/>
  <c r="BI217"/>
  <c r="BH217"/>
  <c r="BG217"/>
  <c r="BF217"/>
  <c r="T217"/>
  <c r="R217"/>
  <c r="P217"/>
  <c r="BI211"/>
  <c r="BH211"/>
  <c r="BG211"/>
  <c r="BF211"/>
  <c r="T211"/>
  <c r="R211"/>
  <c r="P211"/>
  <c r="BI206"/>
  <c r="BH206"/>
  <c r="BG206"/>
  <c r="BF206"/>
  <c r="T206"/>
  <c r="R206"/>
  <c r="P206"/>
  <c r="BI200"/>
  <c r="BH200"/>
  <c r="BG200"/>
  <c r="BF200"/>
  <c r="T200"/>
  <c r="R200"/>
  <c r="P200"/>
  <c r="BI194"/>
  <c r="BH194"/>
  <c r="BG194"/>
  <c r="BF194"/>
  <c r="T194"/>
  <c r="R194"/>
  <c r="P194"/>
  <c r="BI188"/>
  <c r="BH188"/>
  <c r="BG188"/>
  <c r="BF188"/>
  <c r="T188"/>
  <c r="R188"/>
  <c r="P188"/>
  <c r="BI182"/>
  <c r="BH182"/>
  <c r="BG182"/>
  <c r="BF182"/>
  <c r="T182"/>
  <c r="T181"/>
  <c r="R182"/>
  <c r="R181" s="1"/>
  <c r="P182"/>
  <c r="P181"/>
  <c r="BI172"/>
  <c r="BH172"/>
  <c r="BG172"/>
  <c r="BF172"/>
  <c r="T172"/>
  <c r="R172"/>
  <c r="P172"/>
  <c r="BI166"/>
  <c r="BH166"/>
  <c r="BG166"/>
  <c r="BF166"/>
  <c r="T166"/>
  <c r="R166"/>
  <c r="P166"/>
  <c r="BI163"/>
  <c r="BH163"/>
  <c r="BG163"/>
  <c r="BF163"/>
  <c r="T163"/>
  <c r="R163"/>
  <c r="P163"/>
  <c r="BI149"/>
  <c r="BH149"/>
  <c r="BG149"/>
  <c r="BF149"/>
  <c r="T149"/>
  <c r="R149"/>
  <c r="P149"/>
  <c r="BI138"/>
  <c r="BH138"/>
  <c r="BG138"/>
  <c r="BF138"/>
  <c r="T138"/>
  <c r="R138"/>
  <c r="P138"/>
  <c r="BI134"/>
  <c r="BH134"/>
  <c r="BG134"/>
  <c r="BF134"/>
  <c r="T134"/>
  <c r="R134"/>
  <c r="P134"/>
  <c r="BI112"/>
  <c r="BH112"/>
  <c r="BG112"/>
  <c r="BF112"/>
  <c r="T112"/>
  <c r="R112"/>
  <c r="P112"/>
  <c r="BI103"/>
  <c r="BH103"/>
  <c r="BG103"/>
  <c r="BF103"/>
  <c r="T103"/>
  <c r="R103"/>
  <c r="P103"/>
  <c r="BI97"/>
  <c r="BH97"/>
  <c r="BG97"/>
  <c r="BF97"/>
  <c r="T97"/>
  <c r="R97"/>
  <c r="P97"/>
  <c r="BI91"/>
  <c r="BH91"/>
  <c r="BG91"/>
  <c r="BF91"/>
  <c r="T91"/>
  <c r="R91"/>
  <c r="P91"/>
  <c r="J84"/>
  <c r="F84"/>
  <c r="F82"/>
  <c r="E80"/>
  <c r="J54"/>
  <c r="F54"/>
  <c r="F52"/>
  <c r="E50"/>
  <c r="J24"/>
  <c r="E24"/>
  <c r="J85" s="1"/>
  <c r="J23"/>
  <c r="J18"/>
  <c r="E18"/>
  <c r="F55" s="1"/>
  <c r="J17"/>
  <c r="J12"/>
  <c r="J82" s="1"/>
  <c r="E7"/>
  <c r="E78" s="1"/>
  <c r="J37" i="4"/>
  <c r="J36"/>
  <c r="AY57" i="1" s="1"/>
  <c r="J35" i="4"/>
  <c r="AX57" i="1" s="1"/>
  <c r="BI144" i="4"/>
  <c r="BH144"/>
  <c r="BG144"/>
  <c r="BF144"/>
  <c r="T144"/>
  <c r="R144"/>
  <c r="P144"/>
  <c r="BI142"/>
  <c r="BH142"/>
  <c r="BG142"/>
  <c r="BF142"/>
  <c r="T142"/>
  <c r="R142"/>
  <c r="P142"/>
  <c r="BI140"/>
  <c r="BH140"/>
  <c r="BG140"/>
  <c r="BF140"/>
  <c r="T140"/>
  <c r="R140"/>
  <c r="P140"/>
  <c r="BI137"/>
  <c r="BH137"/>
  <c r="BG137"/>
  <c r="BF137"/>
  <c r="T137"/>
  <c r="R137"/>
  <c r="P137"/>
  <c r="BI132"/>
  <c r="BH132"/>
  <c r="BG132"/>
  <c r="BF132"/>
  <c r="T132"/>
  <c r="R132"/>
  <c r="P132"/>
  <c r="BI126"/>
  <c r="BH126"/>
  <c r="BG126"/>
  <c r="BF126"/>
  <c r="T126"/>
  <c r="R126"/>
  <c r="P126"/>
  <c r="BI121"/>
  <c r="BH121"/>
  <c r="BG121"/>
  <c r="BF121"/>
  <c r="T121"/>
  <c r="R121"/>
  <c r="P121"/>
  <c r="BI115"/>
  <c r="BH115"/>
  <c r="BG115"/>
  <c r="BF115"/>
  <c r="T115"/>
  <c r="R115"/>
  <c r="P115"/>
  <c r="BI112"/>
  <c r="BH112"/>
  <c r="BG112"/>
  <c r="BF112"/>
  <c r="T112"/>
  <c r="R112"/>
  <c r="P112"/>
  <c r="BI110"/>
  <c r="BH110"/>
  <c r="BG110"/>
  <c r="BF110"/>
  <c r="T110"/>
  <c r="R110"/>
  <c r="P110"/>
  <c r="BI107"/>
  <c r="BH107"/>
  <c r="BG107"/>
  <c r="BF107"/>
  <c r="T107"/>
  <c r="R107"/>
  <c r="P107"/>
  <c r="BI104"/>
  <c r="BH104"/>
  <c r="BG104"/>
  <c r="BF104"/>
  <c r="T104"/>
  <c r="R104"/>
  <c r="P104"/>
  <c r="BI93"/>
  <c r="BH93"/>
  <c r="BG93"/>
  <c r="BF93"/>
  <c r="T93"/>
  <c r="T92" s="1"/>
  <c r="R93"/>
  <c r="R92" s="1"/>
  <c r="P93"/>
  <c r="P92" s="1"/>
  <c r="BI87"/>
  <c r="BH87"/>
  <c r="BG87"/>
  <c r="BF87"/>
  <c r="T87"/>
  <c r="T86" s="1"/>
  <c r="R87"/>
  <c r="R86"/>
  <c r="R85" s="1"/>
  <c r="P87"/>
  <c r="P86" s="1"/>
  <c r="P85" s="1"/>
  <c r="J80"/>
  <c r="F80"/>
  <c r="F78"/>
  <c r="E76"/>
  <c r="J54"/>
  <c r="F54"/>
  <c r="F52"/>
  <c r="E50"/>
  <c r="J24"/>
  <c r="E24"/>
  <c r="J81" s="1"/>
  <c r="J23"/>
  <c r="J18"/>
  <c r="E18"/>
  <c r="F55" s="1"/>
  <c r="J17"/>
  <c r="J12"/>
  <c r="J52" s="1"/>
  <c r="E7"/>
  <c r="E48" s="1"/>
  <c r="J37" i="3"/>
  <c r="J36"/>
  <c r="AY56" i="1" s="1"/>
  <c r="J35" i="3"/>
  <c r="AX56" i="1" s="1"/>
  <c r="BI161" i="3"/>
  <c r="BH161"/>
  <c r="BG161"/>
  <c r="BF161"/>
  <c r="T161"/>
  <c r="T160" s="1"/>
  <c r="R161"/>
  <c r="R160" s="1"/>
  <c r="P161"/>
  <c r="P160" s="1"/>
  <c r="BI155"/>
  <c r="BH155"/>
  <c r="BG155"/>
  <c r="BF155"/>
  <c r="T155"/>
  <c r="R155"/>
  <c r="P155"/>
  <c r="BI152"/>
  <c r="BH152"/>
  <c r="BG152"/>
  <c r="BF152"/>
  <c r="T152"/>
  <c r="R152"/>
  <c r="P152"/>
  <c r="BI144"/>
  <c r="BH144"/>
  <c r="BG144"/>
  <c r="BF144"/>
  <c r="T144"/>
  <c r="R144"/>
  <c r="P144"/>
  <c r="BI141"/>
  <c r="BH141"/>
  <c r="BG141"/>
  <c r="BF141"/>
  <c r="T141"/>
  <c r="R141"/>
  <c r="P141"/>
  <c r="BI138"/>
  <c r="BH138"/>
  <c r="BG138"/>
  <c r="BF138"/>
  <c r="T138"/>
  <c r="R138"/>
  <c r="P138"/>
  <c r="BI134"/>
  <c r="BH134"/>
  <c r="BG134"/>
  <c r="BF134"/>
  <c r="T134"/>
  <c r="R134"/>
  <c r="P134"/>
  <c r="BI129"/>
  <c r="BH129"/>
  <c r="BG129"/>
  <c r="BF129"/>
  <c r="T129"/>
  <c r="R129"/>
  <c r="P129"/>
  <c r="BI124"/>
  <c r="BH124"/>
  <c r="BG124"/>
  <c r="BF124"/>
  <c r="T124"/>
  <c r="R124"/>
  <c r="P124"/>
  <c r="BI116"/>
  <c r="BH116"/>
  <c r="BG116"/>
  <c r="BF116"/>
  <c r="T116"/>
  <c r="R116"/>
  <c r="P116"/>
  <c r="BI105"/>
  <c r="BH105"/>
  <c r="BG105"/>
  <c r="BF105"/>
  <c r="T105"/>
  <c r="R105"/>
  <c r="P105"/>
  <c r="BI92"/>
  <c r="BH92"/>
  <c r="BG92"/>
  <c r="BF92"/>
  <c r="T92"/>
  <c r="R92"/>
  <c r="P92"/>
  <c r="BI85"/>
  <c r="BH85"/>
  <c r="BG85"/>
  <c r="BF85"/>
  <c r="T85"/>
  <c r="R85"/>
  <c r="P85"/>
  <c r="J78"/>
  <c r="F78"/>
  <c r="F76"/>
  <c r="E74"/>
  <c r="J54"/>
  <c r="F54"/>
  <c r="F52"/>
  <c r="E50"/>
  <c r="J24"/>
  <c r="E24"/>
  <c r="J79" s="1"/>
  <c r="J23"/>
  <c r="J18"/>
  <c r="E18"/>
  <c r="F79"/>
  <c r="J17"/>
  <c r="J12"/>
  <c r="J76" s="1"/>
  <c r="E7"/>
  <c r="E72" s="1"/>
  <c r="J37" i="2"/>
  <c r="J36"/>
  <c r="AY55" i="1"/>
  <c r="J35" i="2"/>
  <c r="AX55" i="1" s="1"/>
  <c r="BI206" i="2"/>
  <c r="BH206"/>
  <c r="BG206"/>
  <c r="BF206"/>
  <c r="T206"/>
  <c r="R206"/>
  <c r="P206"/>
  <c r="BI194"/>
  <c r="BH194"/>
  <c r="BG194"/>
  <c r="BF194"/>
  <c r="T194"/>
  <c r="R194"/>
  <c r="P194"/>
  <c r="BI178"/>
  <c r="BH178"/>
  <c r="BG178"/>
  <c r="BF178"/>
  <c r="T178"/>
  <c r="R178"/>
  <c r="P178"/>
  <c r="BI172"/>
  <c r="BH172"/>
  <c r="BG172"/>
  <c r="BF172"/>
  <c r="T172"/>
  <c r="R172"/>
  <c r="P172"/>
  <c r="BI169"/>
  <c r="BH169"/>
  <c r="BG169"/>
  <c r="BF169"/>
  <c r="T169"/>
  <c r="R169"/>
  <c r="P169"/>
  <c r="BI165"/>
  <c r="BH165"/>
  <c r="BG165"/>
  <c r="BF165"/>
  <c r="T165"/>
  <c r="R165"/>
  <c r="P165"/>
  <c r="BI159"/>
  <c r="BH159"/>
  <c r="BG159"/>
  <c r="BF159"/>
  <c r="T159"/>
  <c r="R159"/>
  <c r="P159"/>
  <c r="BI154"/>
  <c r="BH154"/>
  <c r="BG154"/>
  <c r="BF154"/>
  <c r="T154"/>
  <c r="R154"/>
  <c r="P154"/>
  <c r="BI150"/>
  <c r="BH150"/>
  <c r="BG150"/>
  <c r="BF150"/>
  <c r="T150"/>
  <c r="R150"/>
  <c r="P150"/>
  <c r="BI142"/>
  <c r="BH142"/>
  <c r="BG142"/>
  <c r="BF142"/>
  <c r="T142"/>
  <c r="R142"/>
  <c r="P142"/>
  <c r="BI133"/>
  <c r="BH133"/>
  <c r="BG133"/>
  <c r="BF133"/>
  <c r="T133"/>
  <c r="R133"/>
  <c r="P133"/>
  <c r="BI130"/>
  <c r="BH130"/>
  <c r="BG130"/>
  <c r="BF130"/>
  <c r="T130"/>
  <c r="R130"/>
  <c r="P130"/>
  <c r="BI127"/>
  <c r="BH127"/>
  <c r="BG127"/>
  <c r="BF127"/>
  <c r="T127"/>
  <c r="R127"/>
  <c r="P127"/>
  <c r="BI119"/>
  <c r="BH119"/>
  <c r="BG119"/>
  <c r="BF119"/>
  <c r="T119"/>
  <c r="R119"/>
  <c r="P119"/>
  <c r="BI112"/>
  <c r="BH112"/>
  <c r="BG112"/>
  <c r="BF112"/>
  <c r="T112"/>
  <c r="R112"/>
  <c r="P112"/>
  <c r="BI106"/>
  <c r="BH106"/>
  <c r="BG106"/>
  <c r="BF106"/>
  <c r="T106"/>
  <c r="R106"/>
  <c r="P106"/>
  <c r="BI103"/>
  <c r="BH103"/>
  <c r="BG103"/>
  <c r="BF103"/>
  <c r="T103"/>
  <c r="R103"/>
  <c r="P103"/>
  <c r="BI100"/>
  <c r="BH100"/>
  <c r="BG100"/>
  <c r="BF100"/>
  <c r="T100"/>
  <c r="R100"/>
  <c r="P100"/>
  <c r="BI97"/>
  <c r="BH97"/>
  <c r="BG97"/>
  <c r="BF97"/>
  <c r="T97"/>
  <c r="R97"/>
  <c r="P97"/>
  <c r="BI94"/>
  <c r="BH94"/>
  <c r="BG94"/>
  <c r="BF94"/>
  <c r="T94"/>
  <c r="R94"/>
  <c r="P94"/>
  <c r="BI89"/>
  <c r="BH89"/>
  <c r="BG89"/>
  <c r="BF89"/>
  <c r="T89"/>
  <c r="R89"/>
  <c r="P89"/>
  <c r="BI86"/>
  <c r="BH86"/>
  <c r="BG86"/>
  <c r="BF86"/>
  <c r="T86"/>
  <c r="R86"/>
  <c r="P86"/>
  <c r="J79"/>
  <c r="F79"/>
  <c r="F77"/>
  <c r="E75"/>
  <c r="J54"/>
  <c r="F54"/>
  <c r="F52"/>
  <c r="E50"/>
  <c r="J24"/>
  <c r="E24"/>
  <c r="J80" s="1"/>
  <c r="J23"/>
  <c r="J18"/>
  <c r="E18"/>
  <c r="F80" s="1"/>
  <c r="J17"/>
  <c r="J12"/>
  <c r="J77" s="1"/>
  <c r="E7"/>
  <c r="E48" s="1"/>
  <c r="L50" i="1"/>
  <c r="AM50"/>
  <c r="AM49"/>
  <c r="L49"/>
  <c r="AM47"/>
  <c r="L47"/>
  <c r="L45"/>
  <c r="L44"/>
  <c r="BK92" i="11"/>
  <c r="BK89"/>
  <c r="BK103" i="10"/>
  <c r="BK87"/>
  <c r="BK247" i="9"/>
  <c r="BK219"/>
  <c r="BK211"/>
  <c r="BK207"/>
  <c r="BK205"/>
  <c r="BK203"/>
  <c r="BK192"/>
  <c r="BK190"/>
  <c r="BK188"/>
  <c r="BK186"/>
  <c r="BK178"/>
  <c r="BK171"/>
  <c r="BK142"/>
  <c r="BK125"/>
  <c r="BK114"/>
  <c r="BK104"/>
  <c r="BK151" i="8"/>
  <c r="BK141"/>
  <c r="BK135"/>
  <c r="BK131"/>
  <c r="BK110"/>
  <c r="BK97"/>
  <c r="BK86"/>
  <c r="BK135" i="7"/>
  <c r="BK128"/>
  <c r="BK123"/>
  <c r="BK102"/>
  <c r="BK98"/>
  <c r="BK264" i="6"/>
  <c r="BK234"/>
  <c r="BK208"/>
  <c r="BK203"/>
  <c r="BK200"/>
  <c r="BK193"/>
  <c r="BK188"/>
  <c r="BK174"/>
  <c r="BK171"/>
  <c r="BK162"/>
  <c r="BK146"/>
  <c r="BK142"/>
  <c r="BK135"/>
  <c r="BK118"/>
  <c r="BK115"/>
  <c r="BK111"/>
  <c r="BK100"/>
  <c r="BK94"/>
  <c r="BK390" i="5"/>
  <c r="BK350"/>
  <c r="BK334"/>
  <c r="BK326"/>
  <c r="BK318"/>
  <c r="BK279"/>
  <c r="BK251"/>
  <c r="BK247"/>
  <c r="BK225"/>
  <c r="BK182"/>
  <c r="BK138"/>
  <c r="BK112"/>
  <c r="BK97"/>
  <c r="BK121" i="4"/>
  <c r="BK161" i="3"/>
  <c r="BK152"/>
  <c r="BK134"/>
  <c r="BK105"/>
  <c r="BK178" i="2"/>
  <c r="BK169"/>
  <c r="BK142"/>
  <c r="BK103"/>
  <c r="BK97"/>
  <c r="BK89"/>
  <c r="AS54" i="1"/>
  <c r="BK115" i="10"/>
  <c r="BK241" i="9"/>
  <c r="BK222"/>
  <c r="BK148"/>
  <c r="BK137"/>
  <c r="BK132"/>
  <c r="BK122"/>
  <c r="BK117"/>
  <c r="BK112"/>
  <c r="BK91"/>
  <c r="BK145" i="8"/>
  <c r="BK123"/>
  <c r="BK115"/>
  <c r="BK100"/>
  <c r="BK148" i="7"/>
  <c r="BK141"/>
  <c r="BK110"/>
  <c r="BK276" i="6"/>
  <c r="BK342" i="5"/>
  <c r="BK281"/>
  <c r="BK249"/>
  <c r="BK245"/>
  <c r="BK217"/>
  <c r="BK211"/>
  <c r="BK200"/>
  <c r="BK163"/>
  <c r="BK140" i="4"/>
  <c r="BK132"/>
  <c r="BK115"/>
  <c r="BK144" i="3"/>
  <c r="BK138"/>
  <c r="BK124"/>
  <c r="BK85"/>
  <c r="BK194" i="2"/>
  <c r="BK172"/>
  <c r="BK165"/>
  <c r="BK154"/>
  <c r="BK130"/>
  <c r="BK119"/>
  <c r="BK106"/>
  <c r="BK100"/>
  <c r="BK94" i="11"/>
  <c r="BK180" i="10"/>
  <c r="BK175"/>
  <c r="BK172"/>
  <c r="BK162"/>
  <c r="BK147"/>
  <c r="BK131"/>
  <c r="BK93"/>
  <c r="BK237" i="9"/>
  <c r="BK128"/>
  <c r="BK107"/>
  <c r="BK98"/>
  <c r="BK133" i="8"/>
  <c r="BK128"/>
  <c r="BK119"/>
  <c r="BK133" i="7"/>
  <c r="BK126"/>
  <c r="BK273" i="6"/>
  <c r="BK268"/>
  <c r="BK260"/>
  <c r="BK254"/>
  <c r="BK239"/>
  <c r="BK230"/>
  <c r="BK219"/>
  <c r="BK88"/>
  <c r="BK379" i="5"/>
  <c r="BK372"/>
  <c r="BK363"/>
  <c r="BK352"/>
  <c r="BK323"/>
  <c r="BK316"/>
  <c r="BK311"/>
  <c r="BK291"/>
  <c r="BK283"/>
  <c r="BK257"/>
  <c r="BK229"/>
  <c r="BK206"/>
  <c r="BK188"/>
  <c r="BK172"/>
  <c r="BK134"/>
  <c r="BK91"/>
  <c r="BK144" i="4"/>
  <c r="BK137"/>
  <c r="BK126"/>
  <c r="BK110"/>
  <c r="BK104"/>
  <c r="BK87"/>
  <c r="BK155" i="3"/>
  <c r="BK206" i="2"/>
  <c r="BK159"/>
  <c r="BK150"/>
  <c r="BK127"/>
  <c r="BK112"/>
  <c r="BK94"/>
  <c r="BK86"/>
  <c r="BK86" i="11"/>
  <c r="BK155" i="10"/>
  <c r="BK152"/>
  <c r="BK137"/>
  <c r="BK128"/>
  <c r="BK239" i="9"/>
  <c r="BK235"/>
  <c r="BK162"/>
  <c r="BK134"/>
  <c r="BK130"/>
  <c r="BK119"/>
  <c r="BK96"/>
  <c r="BK138" i="8"/>
  <c r="BK152" i="7"/>
  <c r="BK146"/>
  <c r="BK139"/>
  <c r="BK87"/>
  <c r="BK258" i="6"/>
  <c r="BK244"/>
  <c r="BK225"/>
  <c r="BK388" i="5"/>
  <c r="BK377"/>
  <c r="BK369"/>
  <c r="BK358"/>
  <c r="BK348"/>
  <c r="BK340"/>
  <c r="BK314"/>
  <c r="BK293"/>
  <c r="BK285"/>
  <c r="BK277"/>
  <c r="BK259"/>
  <c r="BK243"/>
  <c r="BK194"/>
  <c r="BK166"/>
  <c r="BK149"/>
  <c r="BK103"/>
  <c r="BK142" i="4"/>
  <c r="BK112"/>
  <c r="BK107"/>
  <c r="BK93"/>
  <c r="BK141" i="3"/>
  <c r="BK129"/>
  <c r="BK116"/>
  <c r="BK92"/>
  <c r="BK133" i="2"/>
  <c r="S60" i="14" l="1"/>
  <c r="Q60"/>
  <c r="Q59" s="1"/>
  <c r="BL60"/>
  <c r="BL59" s="1"/>
  <c r="U60"/>
  <c r="U59" s="1"/>
  <c r="S59"/>
  <c r="T85" i="4"/>
  <c r="BK85" i="2"/>
  <c r="J85" s="1"/>
  <c r="J61" s="1"/>
  <c r="R85"/>
  <c r="BK153"/>
  <c r="J62" s="1"/>
  <c r="R153"/>
  <c r="T153"/>
  <c r="BK177"/>
  <c r="J63" s="1"/>
  <c r="R177"/>
  <c r="P84" i="3"/>
  <c r="P83" s="1"/>
  <c r="P82" s="1"/>
  <c r="AU56" i="1" s="1"/>
  <c r="T84" i="3"/>
  <c r="T83" s="1"/>
  <c r="T82" s="1"/>
  <c r="BK103" i="4"/>
  <c r="BK102"/>
  <c r="J63" s="1"/>
  <c r="T103"/>
  <c r="T102"/>
  <c r="T84" s="1"/>
  <c r="BK87" i="6"/>
  <c r="J87" s="1"/>
  <c r="J61" s="1"/>
  <c r="T87"/>
  <c r="P199"/>
  <c r="T199"/>
  <c r="P224"/>
  <c r="T224"/>
  <c r="P233"/>
  <c r="T233"/>
  <c r="BK86" i="7"/>
  <c r="J86" s="1"/>
  <c r="J61" s="1"/>
  <c r="P86"/>
  <c r="T86"/>
  <c r="BK109"/>
  <c r="J63" s="1"/>
  <c r="R109"/>
  <c r="BK85" i="8"/>
  <c r="J85" s="1"/>
  <c r="J61" s="1"/>
  <c r="R85"/>
  <c r="BK109"/>
  <c r="J62" s="1"/>
  <c r="R109"/>
  <c r="P90" i="9"/>
  <c r="P89" s="1"/>
  <c r="T90"/>
  <c r="T89" s="1"/>
  <c r="BK147"/>
  <c r="J65" s="1"/>
  <c r="R147"/>
  <c r="BK177"/>
  <c r="J66" s="1"/>
  <c r="R177"/>
  <c r="P210"/>
  <c r="P209" s="1"/>
  <c r="T210"/>
  <c r="T209" s="1"/>
  <c r="BK86" i="10"/>
  <c r="J86" s="1"/>
  <c r="J61" s="1"/>
  <c r="P86"/>
  <c r="R86"/>
  <c r="T86"/>
  <c r="BK136"/>
  <c r="J62" s="1"/>
  <c r="P136"/>
  <c r="R136"/>
  <c r="T136"/>
  <c r="BK161"/>
  <c r="J63" s="1"/>
  <c r="P161"/>
  <c r="R161"/>
  <c r="T161"/>
  <c r="BK91" i="11"/>
  <c r="J63" s="1"/>
  <c r="R91"/>
  <c r="R84"/>
  <c r="R83" s="1"/>
  <c r="P85" i="2"/>
  <c r="T85"/>
  <c r="P153"/>
  <c r="P177"/>
  <c r="T177"/>
  <c r="BK84" i="3"/>
  <c r="J84" s="1"/>
  <c r="J61" s="1"/>
  <c r="R84"/>
  <c r="R83" s="1"/>
  <c r="R82" s="1"/>
  <c r="P103" i="4"/>
  <c r="P102" s="1"/>
  <c r="P84" s="1"/>
  <c r="AU57" i="1" s="1"/>
  <c r="R103" i="4"/>
  <c r="R102"/>
  <c r="R84" s="1"/>
  <c r="BK90" i="5"/>
  <c r="J90" s="1"/>
  <c r="J61" s="1"/>
  <c r="P90"/>
  <c r="R90"/>
  <c r="T90"/>
  <c r="BK187"/>
  <c r="J63" s="1"/>
  <c r="P187"/>
  <c r="R187"/>
  <c r="T187"/>
  <c r="BK216"/>
  <c r="J64" s="1"/>
  <c r="P216"/>
  <c r="R216"/>
  <c r="T216"/>
  <c r="BK228"/>
  <c r="J65" s="1"/>
  <c r="P228"/>
  <c r="R228"/>
  <c r="T228"/>
  <c r="BK362"/>
  <c r="J68" s="1"/>
  <c r="P362"/>
  <c r="P361" s="1"/>
  <c r="R362"/>
  <c r="R361"/>
  <c r="T362"/>
  <c r="T361" s="1"/>
  <c r="P87" i="6"/>
  <c r="P86" s="1"/>
  <c r="P85" s="1"/>
  <c r="AU60" i="1" s="1"/>
  <c r="R87" i="6"/>
  <c r="BK199"/>
  <c r="J62"/>
  <c r="R199"/>
  <c r="BK224"/>
  <c r="J63"/>
  <c r="R224"/>
  <c r="BK233"/>
  <c r="J64"/>
  <c r="R233"/>
  <c r="R86" i="7"/>
  <c r="R85"/>
  <c r="R84" s="1"/>
  <c r="P109"/>
  <c r="T109"/>
  <c r="P85" i="8"/>
  <c r="T85"/>
  <c r="P109"/>
  <c r="T109"/>
  <c r="BK90" i="9"/>
  <c r="J90" s="1"/>
  <c r="J61" s="1"/>
  <c r="R90"/>
  <c r="R89"/>
  <c r="P147"/>
  <c r="T147"/>
  <c r="P177"/>
  <c r="T177"/>
  <c r="BK210"/>
  <c r="J68"/>
  <c r="R210"/>
  <c r="R209" s="1"/>
  <c r="P91" i="11"/>
  <c r="P84" s="1"/>
  <c r="P83" s="1"/>
  <c r="AU65" i="1" s="1"/>
  <c r="T91" i="11"/>
  <c r="T84" s="1"/>
  <c r="T83" s="1"/>
  <c r="F55" i="2"/>
  <c r="E73"/>
  <c r="BE97"/>
  <c r="BE103"/>
  <c r="BE112"/>
  <c r="BE127"/>
  <c r="BE130"/>
  <c r="BE133"/>
  <c r="BE159"/>
  <c r="BE169"/>
  <c r="BE178"/>
  <c r="J52" i="3"/>
  <c r="J55"/>
  <c r="BE85"/>
  <c r="BE105"/>
  <c r="BE116"/>
  <c r="BE124"/>
  <c r="BE129"/>
  <c r="BE138"/>
  <c r="BE144"/>
  <c r="BE161"/>
  <c r="J55" i="4"/>
  <c r="E74"/>
  <c r="J78"/>
  <c r="F81"/>
  <c r="BE104"/>
  <c r="BE107"/>
  <c r="BE112"/>
  <c r="BE121"/>
  <c r="BE137"/>
  <c r="BE140"/>
  <c r="BE144"/>
  <c r="E48" i="5"/>
  <c r="J52"/>
  <c r="J55"/>
  <c r="F85"/>
  <c r="BE97"/>
  <c r="BE103"/>
  <c r="BE134"/>
  <c r="BE138"/>
  <c r="BE163"/>
  <c r="BE182"/>
  <c r="BE188"/>
  <c r="BE194"/>
  <c r="BE206"/>
  <c r="BE225"/>
  <c r="BE229"/>
  <c r="BE243"/>
  <c r="BE247"/>
  <c r="BE257"/>
  <c r="BE259"/>
  <c r="BE279"/>
  <c r="BE283"/>
  <c r="BE291"/>
  <c r="BE311"/>
  <c r="BE316"/>
  <c r="BE326"/>
  <c r="BE340"/>
  <c r="BE342"/>
  <c r="BE352"/>
  <c r="BE372"/>
  <c r="BE379"/>
  <c r="BE208" i="6"/>
  <c r="BE219"/>
  <c r="BE230"/>
  <c r="BE239"/>
  <c r="BE244"/>
  <c r="BE254"/>
  <c r="BE264"/>
  <c r="BE273"/>
  <c r="BE276"/>
  <c r="E48" i="7"/>
  <c r="J52"/>
  <c r="J55"/>
  <c r="F81"/>
  <c r="BE98"/>
  <c r="BE135"/>
  <c r="BE139"/>
  <c r="BK151"/>
  <c r="J64" s="1"/>
  <c r="E48" i="8"/>
  <c r="J52"/>
  <c r="J55"/>
  <c r="F80"/>
  <c r="BE97"/>
  <c r="BE110"/>
  <c r="BE119"/>
  <c r="BE123"/>
  <c r="BE131"/>
  <c r="BE135"/>
  <c r="BE141"/>
  <c r="BE151"/>
  <c r="BK150"/>
  <c r="J63"/>
  <c r="E78" i="9"/>
  <c r="J82"/>
  <c r="J85"/>
  <c r="BE91"/>
  <c r="BE96"/>
  <c r="BE104"/>
  <c r="BE107"/>
  <c r="BE114"/>
  <c r="BE117"/>
  <c r="BE119"/>
  <c r="BE128"/>
  <c r="BE130"/>
  <c r="BE132"/>
  <c r="BE142"/>
  <c r="BE222"/>
  <c r="BE237"/>
  <c r="BE239"/>
  <c r="BE241"/>
  <c r="BK141"/>
  <c r="F55" i="10"/>
  <c r="E74"/>
  <c r="BE103"/>
  <c r="BE115"/>
  <c r="BE147"/>
  <c r="BE155"/>
  <c r="BE180"/>
  <c r="BK179"/>
  <c r="J64"/>
  <c r="E48" i="11"/>
  <c r="J52"/>
  <c r="F55"/>
  <c r="J55"/>
  <c r="BE86"/>
  <c r="BE94"/>
  <c r="J52" i="2"/>
  <c r="J55"/>
  <c r="BE86"/>
  <c r="BE89"/>
  <c r="BE94"/>
  <c r="BE100"/>
  <c r="BE106"/>
  <c r="BE119"/>
  <c r="BE142"/>
  <c r="BE150"/>
  <c r="BE154"/>
  <c r="BE165"/>
  <c r="BE172"/>
  <c r="BE194"/>
  <c r="BE206"/>
  <c r="E48" i="3"/>
  <c r="F55"/>
  <c r="BE92"/>
  <c r="BE134"/>
  <c r="BE141"/>
  <c r="BE152"/>
  <c r="BE155"/>
  <c r="BK160"/>
  <c r="J62" s="1"/>
  <c r="BE87" i="4"/>
  <c r="BE93"/>
  <c r="BE110"/>
  <c r="BE115"/>
  <c r="BE126"/>
  <c r="BE132"/>
  <c r="BE142"/>
  <c r="BK86"/>
  <c r="J86" s="1"/>
  <c r="J61" s="1"/>
  <c r="BK92"/>
  <c r="J62"/>
  <c r="BE91" i="5"/>
  <c r="BE112"/>
  <c r="BE149"/>
  <c r="BE166"/>
  <c r="BE172"/>
  <c r="BE200"/>
  <c r="BE211"/>
  <c r="BE217"/>
  <c r="BE245"/>
  <c r="BE249"/>
  <c r="BE251"/>
  <c r="BE277"/>
  <c r="BE281"/>
  <c r="BE285"/>
  <c r="BE293"/>
  <c r="BE314"/>
  <c r="BE318"/>
  <c r="BE323"/>
  <c r="BE334"/>
  <c r="BE348"/>
  <c r="BE350"/>
  <c r="BE358"/>
  <c r="BE363"/>
  <c r="BE369"/>
  <c r="BE377"/>
  <c r="BE388"/>
  <c r="BE390"/>
  <c r="BK181"/>
  <c r="J62"/>
  <c r="BK357"/>
  <c r="J66" s="1"/>
  <c r="E48" i="6"/>
  <c r="J52"/>
  <c r="F55"/>
  <c r="J55"/>
  <c r="BE88"/>
  <c r="BE94"/>
  <c r="BE100"/>
  <c r="BE111"/>
  <c r="BE115"/>
  <c r="BE118"/>
  <c r="BE135"/>
  <c r="BE142"/>
  <c r="BE146"/>
  <c r="BE162"/>
  <c r="BE171"/>
  <c r="BE174"/>
  <c r="BE188"/>
  <c r="BE193"/>
  <c r="BE200"/>
  <c r="BE203"/>
  <c r="BE225"/>
  <c r="BE234"/>
  <c r="BE258"/>
  <c r="BE260"/>
  <c r="BE268"/>
  <c r="BK275"/>
  <c r="J65" s="1"/>
  <c r="BE87" i="7"/>
  <c r="BE102"/>
  <c r="BE110"/>
  <c r="BE123"/>
  <c r="BE126"/>
  <c r="BE128"/>
  <c r="BE133"/>
  <c r="BE141"/>
  <c r="BE146"/>
  <c r="BE148"/>
  <c r="BE152"/>
  <c r="BK101"/>
  <c r="J62"/>
  <c r="BE86" i="8"/>
  <c r="BE100"/>
  <c r="BE115"/>
  <c r="BE128"/>
  <c r="BE133"/>
  <c r="BE138"/>
  <c r="BE145"/>
  <c r="F55" i="9"/>
  <c r="BE98"/>
  <c r="BE112"/>
  <c r="BE122"/>
  <c r="BE125"/>
  <c r="BE134"/>
  <c r="BE137"/>
  <c r="BE148"/>
  <c r="BE162"/>
  <c r="BE171"/>
  <c r="BE178"/>
  <c r="BE186"/>
  <c r="BE188"/>
  <c r="BE190"/>
  <c r="BE192"/>
  <c r="BE203"/>
  <c r="BE205"/>
  <c r="BE207"/>
  <c r="BE211"/>
  <c r="BE219"/>
  <c r="BE235"/>
  <c r="BE247"/>
  <c r="BK136"/>
  <c r="J62" s="1"/>
  <c r="J52" i="10"/>
  <c r="J55"/>
  <c r="BE87"/>
  <c r="BE93"/>
  <c r="BE128"/>
  <c r="BE131"/>
  <c r="BE137"/>
  <c r="BE152"/>
  <c r="BE162"/>
  <c r="BE172"/>
  <c r="BE175"/>
  <c r="BE89" i="11"/>
  <c r="BE92"/>
  <c r="BK85"/>
  <c r="J85" s="1"/>
  <c r="J61"/>
  <c r="BK88"/>
  <c r="J62"/>
  <c r="F34" i="2"/>
  <c r="BA55" i="1" s="1"/>
  <c r="F37" i="8"/>
  <c r="BD62" i="1" s="1"/>
  <c r="F37" i="9"/>
  <c r="BD63" i="1" s="1"/>
  <c r="F36" i="10"/>
  <c r="BC64" i="1" s="1"/>
  <c r="F35" i="11"/>
  <c r="BB65" i="1" s="1"/>
  <c r="J34" i="3"/>
  <c r="AW56" i="1" s="1"/>
  <c r="F36" i="4"/>
  <c r="BC57" i="1" s="1"/>
  <c r="F34" i="6"/>
  <c r="BA60" i="1" s="1"/>
  <c r="F37" i="6"/>
  <c r="BD60" i="1" s="1"/>
  <c r="F34" i="10"/>
  <c r="BA64" i="1" s="1"/>
  <c r="F35" i="2"/>
  <c r="BB55" i="1" s="1"/>
  <c r="F34" i="3"/>
  <c r="BA56" i="1" s="1"/>
  <c r="F37" i="3"/>
  <c r="BD56" i="1" s="1"/>
  <c r="F35" i="4"/>
  <c r="BB57" i="1" s="1"/>
  <c r="F34" i="5"/>
  <c r="BA58" i="1" s="1"/>
  <c r="F37" i="5"/>
  <c r="BD58" i="1" s="1"/>
  <c r="F37" i="7"/>
  <c r="BD61" i="1" s="1"/>
  <c r="F35" i="9"/>
  <c r="BB63" i="1" s="1"/>
  <c r="F36" i="2"/>
  <c r="BC55" i="1" s="1"/>
  <c r="J34" i="5"/>
  <c r="AW58" i="1" s="1"/>
  <c r="F36" i="7"/>
  <c r="BC61" i="1" s="1"/>
  <c r="F35" i="8"/>
  <c r="BB62" i="1" s="1"/>
  <c r="F36" i="11"/>
  <c r="BC65" i="1" s="1"/>
  <c r="F35" i="7"/>
  <c r="BB61" i="1" s="1"/>
  <c r="F34" i="8"/>
  <c r="BA62" i="1" s="1"/>
  <c r="F34" i="9"/>
  <c r="BA63" i="1" s="1"/>
  <c r="F35" i="10"/>
  <c r="BB64" i="1" s="1"/>
  <c r="F34" i="11"/>
  <c r="BA65" i="1" s="1"/>
  <c r="F37" i="11"/>
  <c r="BD65" i="1" s="1"/>
  <c r="J34" i="4"/>
  <c r="AW57" i="1" s="1"/>
  <c r="F36" i="5"/>
  <c r="BC58" i="1" s="1"/>
  <c r="J34" i="7"/>
  <c r="AW61" i="1" s="1"/>
  <c r="J34" i="8"/>
  <c r="AW62" i="1" s="1"/>
  <c r="F36" i="9"/>
  <c r="BC63" i="1" s="1"/>
  <c r="F37" i="2"/>
  <c r="BD55" i="1" s="1"/>
  <c r="F35" i="3"/>
  <c r="BB56" i="1" s="1"/>
  <c r="F34" i="4"/>
  <c r="BA57" i="1"/>
  <c r="F37" i="4"/>
  <c r="BD57" i="1" s="1"/>
  <c r="F35" i="5"/>
  <c r="BB58" i="1" s="1"/>
  <c r="J34" i="6"/>
  <c r="AW60" i="1" s="1"/>
  <c r="F36" i="6"/>
  <c r="BC60" i="1" s="1"/>
  <c r="F34" i="7"/>
  <c r="BA61" i="1" s="1"/>
  <c r="F36" i="8"/>
  <c r="BC62" i="1" s="1"/>
  <c r="J34" i="10"/>
  <c r="AW64" i="1" s="1"/>
  <c r="F37" i="10"/>
  <c r="BD64" i="1" s="1"/>
  <c r="J34" i="11"/>
  <c r="AW65" i="1" s="1"/>
  <c r="J34" i="2"/>
  <c r="AW55" i="1" s="1"/>
  <c r="F36" i="3"/>
  <c r="BC56" i="1" s="1"/>
  <c r="F35" i="6"/>
  <c r="BB60" i="1" s="1"/>
  <c r="J34" i="9"/>
  <c r="AW63" i="1" s="1"/>
  <c r="K30" i="14" l="1"/>
  <c r="K39" s="1"/>
  <c r="BK140" i="9"/>
  <c r="J63" s="1"/>
  <c r="P140"/>
  <c r="P88" s="1"/>
  <c r="AU63" i="1" s="1"/>
  <c r="T140" i="9"/>
  <c r="R140"/>
  <c r="R88"/>
  <c r="R89" i="5"/>
  <c r="R88" s="1"/>
  <c r="P89"/>
  <c r="P88" s="1"/>
  <c r="AU58" i="1" s="1"/>
  <c r="T84" i="2"/>
  <c r="T83" s="1"/>
  <c r="P84"/>
  <c r="P83" s="1"/>
  <c r="AU55" i="1" s="1"/>
  <c r="T85" i="10"/>
  <c r="T84" s="1"/>
  <c r="P85"/>
  <c r="P84" s="1"/>
  <c r="AU64" i="1" s="1"/>
  <c r="T88" i="9"/>
  <c r="R84" i="8"/>
  <c r="R83"/>
  <c r="T85" i="7"/>
  <c r="T84"/>
  <c r="T86" i="6"/>
  <c r="T85"/>
  <c r="R84" i="2"/>
  <c r="R83"/>
  <c r="T84" i="8"/>
  <c r="T83"/>
  <c r="P84"/>
  <c r="P83"/>
  <c r="AU62" i="1" s="1"/>
  <c r="R86" i="6"/>
  <c r="R85" s="1"/>
  <c r="T89" i="5"/>
  <c r="T88" s="1"/>
  <c r="R85" i="10"/>
  <c r="R84" s="1"/>
  <c r="P85" i="7"/>
  <c r="P84" s="1"/>
  <c r="AU61" i="1" s="1"/>
  <c r="BK84" i="2"/>
  <c r="J84" s="1"/>
  <c r="J60" s="1"/>
  <c r="BK83" i="3"/>
  <c r="J83" s="1"/>
  <c r="J60" s="1"/>
  <c r="BK85" i="4"/>
  <c r="J85" s="1"/>
  <c r="J60" s="1"/>
  <c r="J64"/>
  <c r="BK86" i="6"/>
  <c r="J86" s="1"/>
  <c r="J60" s="1"/>
  <c r="BK85" i="7"/>
  <c r="J85" s="1"/>
  <c r="J60" s="1"/>
  <c r="BK84" i="8"/>
  <c r="J84" s="1"/>
  <c r="J60" s="1"/>
  <c r="J64" i="9"/>
  <c r="BK209"/>
  <c r="J67"/>
  <c r="BK85" i="10"/>
  <c r="J85" s="1"/>
  <c r="J60" s="1"/>
  <c r="BK89" i="5"/>
  <c r="J89" s="1"/>
  <c r="J60" s="1"/>
  <c r="BK361"/>
  <c r="J67" s="1"/>
  <c r="BK89" i="9"/>
  <c r="J89" s="1"/>
  <c r="J60" s="1"/>
  <c r="BK84" i="11"/>
  <c r="J84" s="1"/>
  <c r="J60" s="1"/>
  <c r="F33" i="3"/>
  <c r="AZ56" i="1" s="1"/>
  <c r="F33" i="7"/>
  <c r="AZ61" i="1" s="1"/>
  <c r="F33" i="9"/>
  <c r="AZ63" i="1" s="1"/>
  <c r="J33" i="11"/>
  <c r="AV65" i="1" s="1"/>
  <c r="AT65" s="1"/>
  <c r="J33" i="3"/>
  <c r="AV56" i="1" s="1"/>
  <c r="AT56" s="1"/>
  <c r="J33" i="7"/>
  <c r="AV61" i="1" s="1"/>
  <c r="AT61" s="1"/>
  <c r="BB54"/>
  <c r="AX54" s="1"/>
  <c r="F33" i="2"/>
  <c r="AZ55" i="1"/>
  <c r="F33" i="8"/>
  <c r="AZ62" i="1" s="1"/>
  <c r="F33" i="11"/>
  <c r="AZ65" i="1" s="1"/>
  <c r="J33" i="2"/>
  <c r="AV55" i="1" s="1"/>
  <c r="AT55" s="1"/>
  <c r="F33" i="6"/>
  <c r="AZ60" i="1" s="1"/>
  <c r="BD54"/>
  <c r="W33" s="1"/>
  <c r="F33" i="4"/>
  <c r="AZ57" i="1" s="1"/>
  <c r="J33" i="6"/>
  <c r="AV60" i="1" s="1"/>
  <c r="AT60" s="1"/>
  <c r="J33" i="10"/>
  <c r="AV64" i="1" s="1"/>
  <c r="AT64" s="1"/>
  <c r="BC54"/>
  <c r="W32" s="1"/>
  <c r="J33" i="5"/>
  <c r="AV58" i="1" s="1"/>
  <c r="AT58" s="1"/>
  <c r="F33" i="5"/>
  <c r="AZ58" i="1" s="1"/>
  <c r="F33" i="10"/>
  <c r="AZ64" i="1" s="1"/>
  <c r="BA54"/>
  <c r="W30" s="1"/>
  <c r="J33" i="4"/>
  <c r="AV57" i="1" s="1"/>
  <c r="AT57" s="1"/>
  <c r="J33" i="8"/>
  <c r="AV62" i="1" s="1"/>
  <c r="AT62" s="1"/>
  <c r="J33" i="9"/>
  <c r="AV63" i="1" s="1"/>
  <c r="AT63" s="1"/>
  <c r="BK82" i="3" l="1"/>
  <c r="J82"/>
  <c r="J59" s="1"/>
  <c r="BK85" i="6"/>
  <c r="J85" s="1"/>
  <c r="J59" s="1"/>
  <c r="BK84" i="7"/>
  <c r="J84" s="1"/>
  <c r="J59" s="1"/>
  <c r="BK83" i="8"/>
  <c r="J83" s="1"/>
  <c r="J59" s="1"/>
  <c r="BK88" i="9"/>
  <c r="J88" s="1"/>
  <c r="J59" s="1"/>
  <c r="BK84" i="10"/>
  <c r="J84" s="1"/>
  <c r="J59" s="1"/>
  <c r="BK83" i="2"/>
  <c r="J83" s="1"/>
  <c r="J59" s="1"/>
  <c r="BK84" i="4"/>
  <c r="J84" s="1"/>
  <c r="J59" s="1"/>
  <c r="BK88" i="5"/>
  <c r="J88" s="1"/>
  <c r="J30" s="1"/>
  <c r="AG58" i="1" s="1"/>
  <c r="AN58" s="1"/>
  <c r="BK83" i="11"/>
  <c r="J83" s="1"/>
  <c r="J59" s="1"/>
  <c r="AZ54" i="1"/>
  <c r="AV54" s="1"/>
  <c r="AK29" s="1"/>
  <c r="AY54"/>
  <c r="AU54"/>
  <c r="W31"/>
  <c r="AW54"/>
  <c r="AK30" s="1"/>
  <c r="J39" i="5" l="1"/>
  <c r="J59"/>
  <c r="W29" i="1"/>
  <c r="J30" i="3"/>
  <c r="AG56" i="1" s="1"/>
  <c r="AN56" s="1"/>
  <c r="J30" i="10"/>
  <c r="AG64" i="1"/>
  <c r="AN64" s="1"/>
  <c r="J30" i="11"/>
  <c r="AG65" i="1" s="1"/>
  <c r="AN65" s="1"/>
  <c r="J30" i="8"/>
  <c r="AG62" i="1" s="1"/>
  <c r="AN62" s="1"/>
  <c r="J30" i="4"/>
  <c r="AG57" i="1" s="1"/>
  <c r="AN57" s="1"/>
  <c r="J30" i="7"/>
  <c r="AG61" i="1" s="1"/>
  <c r="AN61" s="1"/>
  <c r="J30" i="9"/>
  <c r="AG63" i="1" s="1"/>
  <c r="AN63" s="1"/>
  <c r="J30" i="6"/>
  <c r="AG60" i="1" s="1"/>
  <c r="AN60" s="1"/>
  <c r="J30" i="2"/>
  <c r="AG55" i="1" s="1"/>
  <c r="AN55" s="1"/>
  <c r="AT54"/>
  <c r="J39" i="2" l="1"/>
  <c r="J39" i="4"/>
  <c r="J39" i="10"/>
  <c r="J39" i="11"/>
  <c r="J39" i="3"/>
  <c r="J39" i="6"/>
  <c r="J39" i="7"/>
  <c r="J39" i="8"/>
  <c r="J39" i="9"/>
  <c r="AG54" i="1"/>
  <c r="AK26" s="1"/>
  <c r="AK35" s="1"/>
  <c r="AN54" l="1"/>
</calcChain>
</file>

<file path=xl/sharedStrings.xml><?xml version="1.0" encoding="utf-8"?>
<sst xmlns="http://schemas.openxmlformats.org/spreadsheetml/2006/main" count="14003" uniqueCount="1632">
  <si>
    <t>Export Komplet</t>
  </si>
  <si>
    <t>VZ</t>
  </si>
  <si>
    <t>2.0</t>
  </si>
  <si>
    <t/>
  </si>
  <si>
    <t>False</t>
  </si>
  <si>
    <t>{f9fe20a6-a4c0-49c1-bb07-b83e4f4b388e}</t>
  </si>
  <si>
    <t>&gt;&gt;  skryté sloupce  &lt;&lt;</t>
  </si>
  <si>
    <t>0,01</t>
  </si>
  <si>
    <t>21</t>
  </si>
  <si>
    <t>15</t>
  </si>
  <si>
    <t>REKAPITULACE STAVBY</t>
  </si>
  <si>
    <t>v ---  níže se nacházejí doplnkové a pomocné údaje k sestavám  --- v</t>
  </si>
  <si>
    <t>0,001</t>
  </si>
  <si>
    <t>Kód:</t>
  </si>
  <si>
    <t>Stavba:</t>
  </si>
  <si>
    <t>Skládka TKO Štěpánovice - III.etepa - 3.část</t>
  </si>
  <si>
    <t>KSO:</t>
  </si>
  <si>
    <t>823 29</t>
  </si>
  <si>
    <t>CC-CZ:</t>
  </si>
  <si>
    <t>24204</t>
  </si>
  <si>
    <t>Místo:</t>
  </si>
  <si>
    <t>k.ú.Štěpánovice u Klatov, k.ú.Dehtín</t>
  </si>
  <si>
    <t>Datum:</t>
  </si>
  <si>
    <t>24. 9. 2020</t>
  </si>
  <si>
    <t>CZ-CPV:</t>
  </si>
  <si>
    <t>45000000-7</t>
  </si>
  <si>
    <t>CZ-CPA:</t>
  </si>
  <si>
    <t>43.12.11</t>
  </si>
  <si>
    <t>Zadavatel:</t>
  </si>
  <si>
    <t>IČ:</t>
  </si>
  <si>
    <t>Město Klatovy, Nám.Míru 62/I,339 01 Klatovy</t>
  </si>
  <si>
    <t>DIČ:</t>
  </si>
  <si>
    <t>Zhotovitel:</t>
  </si>
  <si>
    <t xml:space="preserve"> </t>
  </si>
  <si>
    <t>Projektant:</t>
  </si>
  <si>
    <t>INTERPROJEKT ODPADY s.r.o., Praha 6</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</si>
  <si>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</si>
  <si>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</si>
  <si>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</si>
  <si>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</si>
  <si>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</si>
  <si>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</si>
  <si>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</si>
  <si>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</si>
  <si>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</si>
  <si>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</si>
  <si>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</si>
  <si>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</si>
  <si>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</si>
  <si>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</si>
  <si>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</si>
  <si>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</si>
  <si>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</si>
  <si>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</si>
  <si>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</si>
  <si>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</si>
  <si>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</si>
  <si>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</si>
  <si>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</si>
  <si>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</si>
  <si>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</si>
  <si>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</si>
  <si>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</si>
  <si>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</si>
  <si>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</si>
  <si>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</si>
  <si>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</si>
  <si>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</si>
  <si>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</si>
  <si>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</si>
  <si>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</si>
  <si>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</si>
  <si>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</si>
  <si>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</si>
  <si>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</si>
  <si>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</si>
  <si>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</si>
  <si>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</si>
  <si>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</si>
  <si>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</si>
  <si>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Terénní úpravy</t>
  </si>
  <si>
    <t>STA</t>
  </si>
  <si>
    <t>1</t>
  </si>
  <si>
    <t>{29cba402-e4ea-4e6d-905f-040026867bd9}</t>
  </si>
  <si>
    <t>2</t>
  </si>
  <si>
    <t>SO 02</t>
  </si>
  <si>
    <t>Hráz</t>
  </si>
  <si>
    <t>{605793e1-422c-4a56-b1f9-9d26aa039f3c}</t>
  </si>
  <si>
    <t>SO 03</t>
  </si>
  <si>
    <t>Těsnění podloží</t>
  </si>
  <si>
    <t>{e43fe183-7111-413d-9ff2-360c82245227}</t>
  </si>
  <si>
    <t>SO 04</t>
  </si>
  <si>
    <t>Drenáže</t>
  </si>
  <si>
    <t>ING</t>
  </si>
  <si>
    <t>{3e100f7d-41af-4a1e-af8f-93b6539ecd09}</t>
  </si>
  <si>
    <t>SO 06</t>
  </si>
  <si>
    <t>Záchytný příkop</t>
  </si>
  <si>
    <t>{d97bee3b-19e9-4041-9b4e-169dfe2b60ad}</t>
  </si>
  <si>
    <t>SO 07</t>
  </si>
  <si>
    <t>Oplocení</t>
  </si>
  <si>
    <t>{903631c9-9fe8-4a53-a595-9481d324c06e}</t>
  </si>
  <si>
    <t>SO 08</t>
  </si>
  <si>
    <t>Provozní komunikace</t>
  </si>
  <si>
    <t>{12332d7d-cb73-4bf1-8a84-e65bdd174ad0}</t>
  </si>
  <si>
    <t>SO 09</t>
  </si>
  <si>
    <t>Výtlak</t>
  </si>
  <si>
    <t>{882767c2-1466-4223-b4b7-76b06cb86f4f}</t>
  </si>
  <si>
    <t>SO 10</t>
  </si>
  <si>
    <t>Spodní drenáž</t>
  </si>
  <si>
    <t>{5d1980ea-5199-409f-8af4-9d51cee0801c}</t>
  </si>
  <si>
    <t>VON</t>
  </si>
  <si>
    <t>Vedlejší a ostatní náklady</t>
  </si>
  <si>
    <t>{378a6fe3-901f-4a74-a679-cbf31502e4db}</t>
  </si>
  <si>
    <t>KRYCÍ LIST SOUPISU PRACÍ</t>
  </si>
  <si>
    <t>Objekt:</t>
  </si>
  <si>
    <t>SO 01 - Terénní úpravy</t>
  </si>
  <si>
    <t>REKAPITULACE ČLENĚNÍ SOUPISU PRACÍ</t>
  </si>
  <si>
    <t>Kód dílu - Popis</t>
  </si>
  <si>
    <t>Cena celkem [CZK]</t>
  </si>
  <si>
    <t>-1</t>
  </si>
  <si>
    <t>HSV - Práce a dodávky HSV</t>
  </si>
  <si>
    <t xml:space="preserve">    1 - Zemní práce</t>
  </si>
  <si>
    <t xml:space="preserve">    9 - Ostatní konstrukce a práce, bourání</t>
  </si>
  <si>
    <t xml:space="preserve">    997 - Přesun sutě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</si>
  <si>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</si>
  <si>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</si>
  <si>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</si>
  <si>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</si>
  <si>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</si>
  <si>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</si>
  <si>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</si>
  <si>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</si>
  <si>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</si>
  <si>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</si>
  <si>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</si>
  <si>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</si>
  <si>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</si>
  <si>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</si>
  <si>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</si>
  <si>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</si>
  <si>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</si>
  <si>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</si>
  <si>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111251103</t>
  </si>
  <si>
    <t>Odstranění křovin a stromů průměru kmene do 100 mm i s kořeny sklonu terénu do 1:5 z celkové plochy přes 500 m2 strojně</t>
  </si>
  <si>
    <t>m2</t>
  </si>
  <si>
    <t>CS ÚRS 2020 02</t>
  </si>
  <si>
    <t>4</t>
  </si>
  <si>
    <t>-514007133</t>
  </si>
  <si>
    <t>PP</t>
  </si>
  <si>
    <t>Odstranění křovin a stromů s odstraněním kořenů strojně průměru kmene do 100 mm v rovině nebo ve svahu sklonu terénu do 1:5, při celkové ploše přes 500 m2</t>
  </si>
  <si>
    <t>PSC</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</si>
  <si>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</si>
  <si>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11125100R</t>
  </si>
  <si>
    <t>Drcení ořezaných větví , kmenů s odvozem na deponii skládky</t>
  </si>
  <si>
    <t>m3</t>
  </si>
  <si>
    <t>-979213432</t>
  </si>
  <si>
    <t>Drcení ořezaných větví, kmenů strojně - (štěpkování) s naložením na dopravní prostředek a odvozem drtě na deponii skládky</t>
  </si>
  <si>
    <t xml:space="preserve">Poznámka k souboru cen:_x000D_
1. V cenách nejsou započteny náklady na uložení drti na skládku._x000D_
2. Měří se objem nadrcené hmoty._x000D_
</t>
  </si>
  <si>
    <t>VV</t>
  </si>
  <si>
    <t>stromy - 40 ks, křoviny -590 m2</t>
  </si>
  <si>
    <t>18</t>
  </si>
  <si>
    <t>3</t>
  </si>
  <si>
    <t>112101101</t>
  </si>
  <si>
    <t>Odstranění stromů listnatých průměru kmene do 300 mm</t>
  </si>
  <si>
    <t>kus</t>
  </si>
  <si>
    <t>-1313530325</t>
  </si>
  <si>
    <t>Odstranění stromů s odřezáním kmene a s odvětvením listnatých, průměru kmene přes 100 do 300 mm</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</si>
  <si>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</si>
  <si>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112101102</t>
  </si>
  <si>
    <t>Odstranění stromů listnatých průměru kmene do 500 mm</t>
  </si>
  <si>
    <t>270202863</t>
  </si>
  <si>
    <t>Odstranění stromů s odřezáním kmene a s odvětvením listnatých, průměru kmene přes 300 do 500 mm</t>
  </si>
  <si>
    <t>5</t>
  </si>
  <si>
    <t>112251101</t>
  </si>
  <si>
    <t>Odstranění pařezů D do 300 mm</t>
  </si>
  <si>
    <t>1974713283</t>
  </si>
  <si>
    <t>Odstranění pařezů strojně s jejich vykopáním, vytrháním nebo odstřelením průměru přes 100 do 300 mm</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</si>
  <si>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</si>
  <si>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6</t>
  </si>
  <si>
    <t>112251102</t>
  </si>
  <si>
    <t>Odstranění pařezů D do 500 mm</t>
  </si>
  <si>
    <t>2019407261</t>
  </si>
  <si>
    <t>Odstranění pařezů strojně s jejich vykopáním, vytrháním nebo odstřelením průměru přes 300 do 500 mm</t>
  </si>
  <si>
    <t>7</t>
  </si>
  <si>
    <t>113106242</t>
  </si>
  <si>
    <t>Rozebrání vozovek ze silničních dílců se spárami zalitými cementovou maltou strojně pl přes 200 m2</t>
  </si>
  <si>
    <t>1307740963</t>
  </si>
  <si>
    <t>Rozebrání dlažeb a dílců vozovek a ploch s přemístěním hmot na skládku na vzdálenost do 3 m nebo s naložením na dopravní prostředek, s jakoukoliv výplní spár strojně plochy jednotlivě přes 200 m2 ze silničních dílců jakýchkoliv rozměrů, s ložem z kameniva nebo živice se spárami zalitými cementovou maltou</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</si>
  <si>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</si>
  <si>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odstranění stávající areálové panelové komunikace</t>
  </si>
  <si>
    <t>odstranění podkladů je započítáno v objemu odkopávek na skládce</t>
  </si>
  <si>
    <t>611</t>
  </si>
  <si>
    <t>8</t>
  </si>
  <si>
    <t>121151123</t>
  </si>
  <si>
    <t>Sejmutí ornice plochy přes 500 m2 tl vrstvy do 200 mm strojně</t>
  </si>
  <si>
    <t>45952931</t>
  </si>
  <si>
    <t>Sejmutí ornice strojně při souvislé ploše přes 500 m2, tl. vrstvy do 200 mm</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</si>
  <si>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</si>
  <si>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sejmutí ornice v celé ploše skládky v tl.200 mm</t>
  </si>
  <si>
    <t>tato položka zahrnuje provedení zemního zámku celkové hloubky cca 300 mm</t>
  </si>
  <si>
    <t>ornice se přemístí na mezideponii do 500 m pro další využití</t>
  </si>
  <si>
    <t>11814,6</t>
  </si>
  <si>
    <t>9</t>
  </si>
  <si>
    <t>122251107</t>
  </si>
  <si>
    <t>Odkopávky a prokopávky nezapažené v hornině třídy těžitelnosti I, skupiny 3 objem přes 5000 m3 strojně</t>
  </si>
  <si>
    <t>-1025207588</t>
  </si>
  <si>
    <t>Odkopávky a prokopávky nezapažené strojně v hornině třídy těžitelnosti I skupiny 3 přes 5 000 m3</t>
  </si>
  <si>
    <t xml:space="preserve">Poznámka k souboru cen:_x000D_
1. V cenách jsou započteny i náklady na přehození výkopku na vzdálenost do 3 m nebo naložení na dopravní prostředek._x000D_
</t>
  </si>
  <si>
    <t>terénní úpravy - odkopávky</t>
  </si>
  <si>
    <t>výměra dle projektanta - s odpočtem ornice</t>
  </si>
  <si>
    <t>24332-2362,92</t>
  </si>
  <si>
    <t>v SO 10 je zahrnut odkop v ploše 50x100 m tl.500 mm pro spodní plošnou drenáž - tyto práce budou prováděny v průběhu SO 01, ale zahrnuty do SO 10</t>
  </si>
  <si>
    <t>v SO 10 budou prováděny také rýhy pro sběrné drény - tyto práce budou prováděny v průběhu SO 01, ale zahrnuty do SO 10</t>
  </si>
  <si>
    <t>10</t>
  </si>
  <si>
    <t>162201421</t>
  </si>
  <si>
    <t>Vodorovné přemístění pařezů do 1 km D do 300 mm</t>
  </si>
  <si>
    <t>-1452177234</t>
  </si>
  <si>
    <t>Vodorovné přemístění větví, kmenů nebo pařezů s naložením, složením a dopravou do 1000 m pařezů kmenů, průměru přes 100 do 300 mm</t>
  </si>
  <si>
    <t xml:space="preserve">Poznámka k souboru cen:_x000D_
1. Průměr kmene i pařezu se měří v místě řezu._x000D_
2. Měrná jednotka kus je 1 strom._x000D_
</t>
  </si>
  <si>
    <t>11</t>
  </si>
  <si>
    <t>162201422</t>
  </si>
  <si>
    <t>Vodorovné přemístění pařezů do 1 km D do 500 mm</t>
  </si>
  <si>
    <t>-1491267567</t>
  </si>
  <si>
    <t>Vodorovné přemístění větví, kmenů nebo pařezů s naložením, složením a dopravou do 1000 m pařezů kmenů, průměru přes 300 do 500 mm</t>
  </si>
  <si>
    <t>12</t>
  </si>
  <si>
    <t>162351103</t>
  </si>
  <si>
    <t>Vodorovné přemístění do 500 m výkopku/sypaniny z horniny třídy těžitelnosti I, skupiny 1 až 3</t>
  </si>
  <si>
    <t>-2056534977</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</si>
  <si>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</si>
  <si>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</si>
  <si>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odvoz na mezideponii v areálu</t>
  </si>
  <si>
    <t>ornice</t>
  </si>
  <si>
    <t>11814,6*0,2</t>
  </si>
  <si>
    <t>zemina z odkopávek</t>
  </si>
  <si>
    <t>Součet</t>
  </si>
  <si>
    <t>13</t>
  </si>
  <si>
    <t>181951112</t>
  </si>
  <si>
    <t>Úprava pláně v hornině třídy těžitelnosti I, skupiny 1 až 3 se zhutněním strojně</t>
  </si>
  <si>
    <t>-1259516489</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</si>
  <si>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</si>
  <si>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</si>
  <si>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rovná plocha</t>
  </si>
  <si>
    <t>8836,8</t>
  </si>
  <si>
    <t>svahy</t>
  </si>
  <si>
    <t>2977,8</t>
  </si>
  <si>
    <t>14</t>
  </si>
  <si>
    <t>182151111</t>
  </si>
  <si>
    <t>Svahování v zářezech v hornině třídy těžitelnosti I, skupiny 1 až 3 strojně</t>
  </si>
  <si>
    <t>-175162901</t>
  </si>
  <si>
    <t>Svahování trvalých svahů do projektovaných profilů strojně s potřebným přemístěním výkopku při svahování v zářezech v hornině třídy těžitelnosti I, skupiny 1 až 3</t>
  </si>
  <si>
    <t xml:space="preserve">Poznámka k souboru cen:_x000D_
1. Ceny jsou určeny pro svahování všech nově zřizovaných ploch výkopů nebo násypů ve sklonu přes 1:5._x000D_
2. Úprava ploch vodorovných nebo ve sklonu do 1 : 5 se oceňuje cenami souboru cen 181 Úprava pláně vyrovnáním výškových rozdílů strojně._x000D_
</t>
  </si>
  <si>
    <t>Ostatní konstrukce a práce, bourání</t>
  </si>
  <si>
    <t>966008212</t>
  </si>
  <si>
    <t>Bourání odvodňovacího žlabu z betonových příkopových tvárnic š do 800 mm</t>
  </si>
  <si>
    <t>m</t>
  </si>
  <si>
    <t>1734323879</t>
  </si>
  <si>
    <t>Bourání odvodňovacího žlabu s odklizením a uložením vybouraného materiálu na skládku na vzdálenost do 10 m nebo s naložením na dopravní prostředek z betonových příkopových tvárnic nebo desek šířky přes 500 do 800 mm</t>
  </si>
  <si>
    <t xml:space="preserve">Poznámka k souboru cen:_x000D_
1. V cenách jsou započteny i náklady na bouráním obetonování žlabu a případné bourání betonového lože._x000D_
2. V cenách nejsou započteny náklady na zemní práce nutné při rozebírání žlabů._x000D_
3. Přemístění vybouraného materiálu na vzdálenost přes 10 m se oceňuje cenami souborů cen 997 22-1 Vodorovné přemístění vybouraných hmot._x000D_
</t>
  </si>
  <si>
    <t>demontáž příkopu podél západní hranice skládky</t>
  </si>
  <si>
    <t>161</t>
  </si>
  <si>
    <t>16</t>
  </si>
  <si>
    <t>966071711</t>
  </si>
  <si>
    <t>Bourání sloupků a vzpěr plotových ocelových do 2,5 m zabetonovaných</t>
  </si>
  <si>
    <t>-1337179916</t>
  </si>
  <si>
    <t>Bourání plotových sloupků a vzpěr ocelových trubkových nebo profilovaných výšky do 2,50 m zabetonovaných</t>
  </si>
  <si>
    <t xml:space="preserve">Poznámka k souboru cen:_x000D_
1. V cenách jsou započteny i náklady na odklizení materiálu na vzdálenost do 20 m nebo naložení na dopravní prostředek._x000D_
</t>
  </si>
  <si>
    <t>betonové patky budou vybourány, sloupky nad patkami se odřežou</t>
  </si>
  <si>
    <t>betonové patky budou odvezeny na stávající skládku (10,052 t )</t>
  </si>
  <si>
    <t>153</t>
  </si>
  <si>
    <t>17</t>
  </si>
  <si>
    <t>966071721</t>
  </si>
  <si>
    <t>Bourání sloupků a vzpěr plotových ocelových do 2,5 m odřezáním</t>
  </si>
  <si>
    <t>1776745181</t>
  </si>
  <si>
    <t>Bourání plotových sloupků a vzpěr ocelových trubkových nebo profilovaných výšky do 2,50 m odřezáním</t>
  </si>
  <si>
    <t>966071822</t>
  </si>
  <si>
    <t>Rozebrání oplocení z drátěného pletiva se čtvercovými oky výšky do 2,0 m</t>
  </si>
  <si>
    <t>2055800597</t>
  </si>
  <si>
    <t>Rozebrání oplocení z pletiva drátěného se čtvercovými oky, výšky přes 1,6 do 2,0 m</t>
  </si>
  <si>
    <t xml:space="preserve">Poznámka k souboru cen:_x000D_
1. V cenách jsou započteny i náklady na odklizení materiálu na vzdálenost do 20 m nebo naložení na dopravní prostředek._x000D_
2. V cenách nejsou započteny náklady na demontáž sloupků._x000D_
</t>
  </si>
  <si>
    <t>19</t>
  </si>
  <si>
    <t>966073812</t>
  </si>
  <si>
    <t>Rozebrání vrat a vrátek k oplocení plochy do 10 m2</t>
  </si>
  <si>
    <t>61567640</t>
  </si>
  <si>
    <t>Rozebrání vrat a vrátek k oplocení plochy jednotlivě přes 6 do 10 m2</t>
  </si>
  <si>
    <t>1 x 2 kř vrata</t>
  </si>
  <si>
    <t>997</t>
  </si>
  <si>
    <t>Přesun sutě</t>
  </si>
  <si>
    <t>20</t>
  </si>
  <si>
    <t>997013501</t>
  </si>
  <si>
    <t>Odvoz suti a vybouraných hmot na skládku nebo meziskládku do 1 km se složením</t>
  </si>
  <si>
    <t>t</t>
  </si>
  <si>
    <t>-1590471433</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</si>
  <si>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</si>
  <si>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</si>
  <si>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místní skládka</t>
  </si>
  <si>
    <t>betonové patky se zbytky sloupků</t>
  </si>
  <si>
    <t>10,052</t>
  </si>
  <si>
    <t>Mezisoučet</t>
  </si>
  <si>
    <t>Kovošrot</t>
  </si>
  <si>
    <t>odřezané sloupky oplocení</t>
  </si>
  <si>
    <t>0,913</t>
  </si>
  <si>
    <t>pletivo</t>
  </si>
  <si>
    <t>0,448</t>
  </si>
  <si>
    <t>vrata</t>
  </si>
  <si>
    <t>0,285</t>
  </si>
  <si>
    <t>997013509</t>
  </si>
  <si>
    <t>Příplatek k odvozu suti a vybouraných hmot na skládku ZKD 1 km přes 1 km</t>
  </si>
  <si>
    <t>613995952</t>
  </si>
  <si>
    <t>Odvoz suti a vybouraných hmot na skládku nebo meziskládku se složením, na vzdálenost Příplatek k ceně za každý další i započatý 1 km přes 1 km</t>
  </si>
  <si>
    <t>1,646*9 'Přepočtené koeficientem množství</t>
  </si>
  <si>
    <t>22</t>
  </si>
  <si>
    <t>997221571</t>
  </si>
  <si>
    <t>Vodorovná doprava vybouraných hmot do 1 km</t>
  </si>
  <si>
    <t>462442946</t>
  </si>
  <si>
    <t>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</si>
  <si>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prostředky._x000D_
2. Je-li na dopravní dráze pro vodorovnou dopravu vybouraných hmot překážka, pro kterou je nutno vybourané hmoty překládat z jednoho dopravního prostředku na druhý, oceňuje se tato doprava v každém úseku samostatně._x000D_
</t>
  </si>
  <si>
    <t>panely</t>
  </si>
  <si>
    <t>259,675</t>
  </si>
  <si>
    <t>žlabovky</t>
  </si>
  <si>
    <t>56,35</t>
  </si>
  <si>
    <t>SO 02 - Hráz</t>
  </si>
  <si>
    <t>122251104</t>
  </si>
  <si>
    <t>Odkopávky a prokopávky nezapažené v hornině třídy těžitelnosti I, skupiny 3 objem do 500 m3 strojně</t>
  </si>
  <si>
    <t>-1995784934</t>
  </si>
  <si>
    <t>Odkopávky a prokopávky nezapažené strojně v hornině třídy těžitelnosti I skupiny 3 přes 100 do 500 m3</t>
  </si>
  <si>
    <t>odkopávka pro kotevní zářez</t>
  </si>
  <si>
    <t>zářez se vyplní lomovým kamenem</t>
  </si>
  <si>
    <t>výměra dle projektanta</t>
  </si>
  <si>
    <t>358,3</t>
  </si>
  <si>
    <t>1073045459</t>
  </si>
  <si>
    <t>odvoz výkopku na mezideponii</t>
  </si>
  <si>
    <t xml:space="preserve">odkopávka pro zářez </t>
  </si>
  <si>
    <t>odvoz z mezideponie na násyp hráze</t>
  </si>
  <si>
    <t>1480,7</t>
  </si>
  <si>
    <t>odvoz z mezideponie na dělící hrázku ( je rozdělena na dvě fáze )</t>
  </si>
  <si>
    <t>434+724</t>
  </si>
  <si>
    <t>dovoz ornice, popř.biologicky zúrodnitelné zeminy na ohumusování vzdušného líce hráze v tl.100 mm</t>
  </si>
  <si>
    <t>858*0,1</t>
  </si>
  <si>
    <t>167151111</t>
  </si>
  <si>
    <t>Nakládání výkopku z hornin třídy těžitelnosti I, skupiny 1 až 3 přes 100 m3</t>
  </si>
  <si>
    <t>-1143273976</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</si>
  <si>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</si>
  <si>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</si>
  <si>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 xml:space="preserve">nakládání zeminy, ornice ( biologicky zúrodnitelné zeminy ) na mezideponii </t>
  </si>
  <si>
    <t>171151111</t>
  </si>
  <si>
    <t>Uložení sypaniny z hornin nesoudržných sypkých do násypů zhutněných strojně</t>
  </si>
  <si>
    <t>66117313</t>
  </si>
  <si>
    <t>Uložení sypanin do násypů strojně s rozprostřením sypaniny ve vrstvách a s hrubým urovnáním zhutněných z hornin nesoudržných sypkých</t>
  </si>
  <si>
    <t xml:space="preserve">Poznámka k souboru cen:_x000D_
1. Ceny lze použít i pro uložení sypaniny s předepsaným zhutněním na trvalé skládky, do koryt vodotečí a do prohlubní terénu._x000D_
2. Cenu 25-1101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nelze použít:_x000D_
a) pro uložení sypaniny do hrází; uložení netříděné sypaniny do hrází se oceňuje cenami souboru cen 171 uložení netříděných sypanin do hrází,_x000D_
b) pro uložení sypaniny do ochranných valů nebo těch jejich částí, jejichž šířka je menší než 3 m. Toto uložení se oceňuje cenami souboru cen 175 Obsyp objektů._x000D_
4. V cenách není započteno hutnění boků násypů. Toto hutnění se oceňuje cenami souboru cen 171 15-11 Hutnění boků násypů z hornin soudržných a sypkých._x000D_
</t>
  </si>
  <si>
    <t>hráz</t>
  </si>
  <si>
    <t>dělící hrázka</t>
  </si>
  <si>
    <t>174151101</t>
  </si>
  <si>
    <t>Zásyp jam, šachet rýh nebo kolem objektů sypaninou se zhutněním</t>
  </si>
  <si>
    <t>11271474</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</si>
  <si>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</si>
  <si>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</si>
  <si>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zásyp kotevního zářezu lomovým kamenem</t>
  </si>
  <si>
    <t>M</t>
  </si>
  <si>
    <t>58344003</t>
  </si>
  <si>
    <t>kamenivo drcené hrubé frakce 63/125</t>
  </si>
  <si>
    <t>288165680</t>
  </si>
  <si>
    <t>358,3*1,85 'Přepočtené koeficientem množství</t>
  </si>
  <si>
    <t>181006121</t>
  </si>
  <si>
    <t>Rozprostření zemin tl vrstvy do 0,1 m schopných zúrodnění ve sklonu přes 1:5</t>
  </si>
  <si>
    <t>1524719661</t>
  </si>
  <si>
    <t>Rozprostření zemin schopných zúrodnění ve sklonu přes 1:5, tloušťka vrstvy do 0,10 m</t>
  </si>
  <si>
    <t>vzdušný líc hráze</t>
  </si>
  <si>
    <t>858</t>
  </si>
  <si>
    <t>181411122</t>
  </si>
  <si>
    <t>Založení lučního trávníku výsevem plochy do 1000 m2 ve svahu do 1:2</t>
  </si>
  <si>
    <t>-1943132220</t>
  </si>
  <si>
    <t>Založení trávníku na půdě předem připravené plochy do 1000 m2 výsevem včetně utažení lučního na svahu přes 1:5 do 1:2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</si>
  <si>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</si>
  <si>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00572100</t>
  </si>
  <si>
    <t>osivo jetelotráva intenzivní víceletá</t>
  </si>
  <si>
    <t>kg</t>
  </si>
  <si>
    <t>-1501801293</t>
  </si>
  <si>
    <t>858*0,02 'Přepočtené koeficientem množství</t>
  </si>
  <si>
    <t>282347484</t>
  </si>
  <si>
    <t>922,95</t>
  </si>
  <si>
    <t>633,15</t>
  </si>
  <si>
    <t>182211121</t>
  </si>
  <si>
    <t>Svahování násypů ručně</t>
  </si>
  <si>
    <t>320049713</t>
  </si>
  <si>
    <t>Svahování trvalých svahů do projektovaných profilů ručně s potřebným přemístěním výkopku při svahování násypů v jakékoliv hornině</t>
  </si>
  <si>
    <t xml:space="preserve">Poznámka k souboru cen:_x000D_
1. Ceny jsou určeny pro svahování všech nově zřizovaných ploch výkopů nebo násypů ve sklonu přes 1 : 5._x000D_
2. Úprava ploch vodorovných nebo ve sklonu do 1 : 5 se oceňuje cenami souboru cen 181 Úprava pláně vyrovnáním výškových rozdílů ručně._x000D_
</t>
  </si>
  <si>
    <t>185804312</t>
  </si>
  <si>
    <t>Zalití rostlin vodou plocha přes 20 m2</t>
  </si>
  <si>
    <t>-87911956</t>
  </si>
  <si>
    <t>Zalití rostlin vodou plochy záhonů jednotlivě přes 20 m2</t>
  </si>
  <si>
    <t>3 x zalití v množství 10 l/m2</t>
  </si>
  <si>
    <t>3*858</t>
  </si>
  <si>
    <t>2574*0,01 'Přepočtené koeficientem množství</t>
  </si>
  <si>
    <t>919726124</t>
  </si>
  <si>
    <t>Geotextilie pro ochranu, separaci a filtraci netkaná měrná hmotnost do 800 g/m2</t>
  </si>
  <si>
    <t>-224091239</t>
  </si>
  <si>
    <t>Geotextilie netkaná pro ochranu, separaci nebo filtraci měrná hmotnost přes 500 do 800 g/m2</t>
  </si>
  <si>
    <t xml:space="preserve">Poznámka k souboru cen:_x000D_
1. V cenách jsou započteny i náklady na položení a dodání geotextilie včetně přesahů._x000D_
</t>
  </si>
  <si>
    <t>geotextilie separační např.FIBERTEX600M vpichovaná netkaná z PP</t>
  </si>
  <si>
    <t>položka zahrnuje přesah 10%</t>
  </si>
  <si>
    <t>1556,1</t>
  </si>
  <si>
    <t>SO 03 - Těsnění podloží</t>
  </si>
  <si>
    <t xml:space="preserve">    4 - Vodorovné konstrukce</t>
  </si>
  <si>
    <t>PSV - Práce a dodávky PSV</t>
  </si>
  <si>
    <t xml:space="preserve">    711 - Izolace proti vodě, vlhkosti a plynům</t>
  </si>
  <si>
    <t>Vodorovné konstrukce</t>
  </si>
  <si>
    <t>457572211</t>
  </si>
  <si>
    <t>Filtrační vrstvy z kameniva těženého hrubého se zhutněním frakce od 4 až 8 do 16 až 32 mm</t>
  </si>
  <si>
    <t>12108156</t>
  </si>
  <si>
    <t>Filtrační vrstvy jakékoliv tloušťky a sklonu z hrubého těženého kameniva se zhutněním do 10 pojezdů/m3, frakce 16-32 mm</t>
  </si>
  <si>
    <t xml:space="preserve">Poznámka k souboru cen:_x000D_
1. Ceny jsou určeny při jakémkoliv množství filtračních vrstev._x000D_
2. Ceny neplatí, je-li předepsáno mísení více frakcí kameniva v jedné vrstvě; tyto práce se oceňují individuálně._x000D_
3. V cenách jsou započteny i náklady na:_x000D_
a) průměrné množství kameniva zatlačeného do podloží,_x000D_
b) urovnání líce vrstvy._x000D_
4. Objem se stanoví v m3 filtrační vrstvy._x000D_
5. Příplatek k cenám je určen pro položky -1111 až -2111._x000D_
</t>
  </si>
  <si>
    <t>plošná drenáž tl.300 mm z kameniva těženého tříděného 16/32 mm</t>
  </si>
  <si>
    <t>8867,25*0,3</t>
  </si>
  <si>
    <t>-1615644861</t>
  </si>
  <si>
    <t>geotextilie ochranná na těsnící fólií HDPE 1,5 mm</t>
  </si>
  <si>
    <t>např.FIBERTEX600M pokud se použije na plošnou drenáž kamenivo tříděné 16/32 mm a ne drcené s ostrými hranami, pak se musí použít např FIBERTEX800M</t>
  </si>
  <si>
    <t>pevnost v tahu 30/40 kN/m</t>
  </si>
  <si>
    <t>CBR test 5800 N</t>
  </si>
  <si>
    <t>tl.5 mm</t>
  </si>
  <si>
    <t>8867,25</t>
  </si>
  <si>
    <t>PSV</t>
  </si>
  <si>
    <t>Práce a dodávky PSV</t>
  </si>
  <si>
    <t>711</t>
  </si>
  <si>
    <t>Izolace proti vodě, vlhkosti a plynům</t>
  </si>
  <si>
    <t>711151101</t>
  </si>
  <si>
    <t>Provedení izolace proti zemní vlhkosti vodorovné hydroizolační rohoží bentonitovou</t>
  </si>
  <si>
    <t>-1205714483</t>
  </si>
  <si>
    <t>Provedení izolace proti zemní vlhkosti bentonitovou rohoží na ploše vodorovné V</t>
  </si>
  <si>
    <t>7427,7</t>
  </si>
  <si>
    <t>56284517</t>
  </si>
  <si>
    <t>rohož bentonitová 5,0 kg/m2</t>
  </si>
  <si>
    <t>32</t>
  </si>
  <si>
    <t>-934984663</t>
  </si>
  <si>
    <t>7427,7*1,15 'Přepočtené koeficientem množství</t>
  </si>
  <si>
    <t>711151102</t>
  </si>
  <si>
    <t>Provedení izolace proti zemní vlhkosti svislé hydroizolační rohoží bentonitovou</t>
  </si>
  <si>
    <t>519450890</t>
  </si>
  <si>
    <t>Provedení izolace proti zemní vlhkosti bentonitovou rohoží na ploše svislé S</t>
  </si>
  <si>
    <t>1095167125</t>
  </si>
  <si>
    <t>1439,55*1,2 'Přepočtené koeficientem množství</t>
  </si>
  <si>
    <t>71146110R</t>
  </si>
  <si>
    <t>Provedení izolace proti tlakové vodě vodorovné fólií svařováním</t>
  </si>
  <si>
    <t>-1754367181</t>
  </si>
  <si>
    <t>Provedení izolace proti povrchové a podpovrchové tlakové vodě fóliemi na ploše vodorovné V svařováním</t>
  </si>
  <si>
    <t xml:space="preserve">Poznámka k souboru cen:_x000D_
1. Izolace plochy jednotlivě do 10 m2 se oceňují skladebně cenou příslušné izolace a cenou 711 49-9097 Příplatek za plochu do 10 m2._x000D_
2. Cenami lze oceňovat i montáž izolací proti zemní vlhkosti._x000D_
</t>
  </si>
  <si>
    <t>skládka</t>
  </si>
  <si>
    <t xml:space="preserve">plocha vodorovná </t>
  </si>
  <si>
    <t>28323112</t>
  </si>
  <si>
    <t>fólie HDPE (940-950kg/m3)na skládky a proti zemní vlhkosti nad úrovní terénu tl 1,5mm</t>
  </si>
  <si>
    <t>-380106006</t>
  </si>
  <si>
    <t>např. fólie GSE HDPE 1,5 mm</t>
  </si>
  <si>
    <t>71146210R</t>
  </si>
  <si>
    <t>Provedení izolace proti tlakové vodě svislé fólií svařováním</t>
  </si>
  <si>
    <t>-838810407</t>
  </si>
  <si>
    <t>Provedení izolace proti povrchové a podpovrchové tlakové vodě fóliemi na ploše svislé S svařováním</t>
  </si>
  <si>
    <t xml:space="preserve">svahy </t>
  </si>
  <si>
    <t>1439,55</t>
  </si>
  <si>
    <t>310522550</t>
  </si>
  <si>
    <t>7115000R1</t>
  </si>
  <si>
    <t>svar extruzní - propojení na stávající těsnění</t>
  </si>
  <si>
    <t>1948511409</t>
  </si>
  <si>
    <t>167,4</t>
  </si>
  <si>
    <t>7115000R2</t>
  </si>
  <si>
    <t>kotevní zámek sever + jih - napojení na spodní těsnění</t>
  </si>
  <si>
    <t>1228230930</t>
  </si>
  <si>
    <t>7115000R3</t>
  </si>
  <si>
    <t>geoelektrický monitorovací systém např.MEDIUM s garantovanou funkčností 10 let - dodávka + montáž</t>
  </si>
  <si>
    <t>-125618390</t>
  </si>
  <si>
    <t>998711102</t>
  </si>
  <si>
    <t>Přesun hmot tonážní pro izolace proti vodě, vlhkosti a plynům v objektech výšky do 12 m</t>
  </si>
  <si>
    <t>-21961453</t>
  </si>
  <si>
    <t>Přesun hmot pro izolace proti vodě, vlhkosti a plynům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</si>
  <si>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</si>
  <si>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SO 04 - Drenáže</t>
  </si>
  <si>
    <t xml:space="preserve">    2 - Zakládání</t>
  </si>
  <si>
    <t xml:space="preserve">    5 - Komunikace pozemní</t>
  </si>
  <si>
    <t xml:space="preserve">    8 - Trubní vedení</t>
  </si>
  <si>
    <t xml:space="preserve">    998 - Přesun hmot</t>
  </si>
  <si>
    <t>M - Práce a dodávky M</t>
  </si>
  <si>
    <t xml:space="preserve">    23-M - Montáže potrubí</t>
  </si>
  <si>
    <t>131251103</t>
  </si>
  <si>
    <t>Hloubení jam nezapažených v hornině třídy těžitelnosti I, skupiny 3 objem do 100 m3 strojně</t>
  </si>
  <si>
    <t>1771990962</t>
  </si>
  <si>
    <t>Hloubení nezapažených jam a zářezů strojně s urovnáním dna do předepsaného profilu a spádu v hornině třídy těžitelnosti I skupiny 3 přes 50 do 100 m3</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</si>
  <si>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</si>
  <si>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výkres č.404/SO 04 Přepojovací šachta Š9</t>
  </si>
  <si>
    <t>hloubení mezi kótou 436,23 a 434,3</t>
  </si>
  <si>
    <t>(7*7+3,5*3,5)/2*(436,23-434,3)</t>
  </si>
  <si>
    <t>132251254</t>
  </si>
  <si>
    <t>Hloubení rýh nezapažených š do 2000 mm v hornině třídy těžitelnosti I, skupiny 3 objem do 500 m3 strojně</t>
  </si>
  <si>
    <t>-1760884722</t>
  </si>
  <si>
    <t>Hloubení nezapažených rýh šířky přes 800 do 2 000 mm strojně s urovnáním dna do předepsaného profilu a spádu v hornině třídy těžitelnosti I skupiny 3 přes 100 do 500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</si>
  <si>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</si>
  <si>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svodné potrubí čisté a výluhové vody ve společném výkopu</t>
  </si>
  <si>
    <t>potrubí PE 315x27,8 mm délky 45,50 m´</t>
  </si>
  <si>
    <t>45,5*(1,2+5,2)/2*2</t>
  </si>
  <si>
    <t>-641816852</t>
  </si>
  <si>
    <t>odvoz přebytečného výkopku ze svodného potrubí drenáže na mezideponii</t>
  </si>
  <si>
    <t>podsyp a obsyp potrubí:</t>
  </si>
  <si>
    <t>45,5*1,6*(0,1+0,315+0,3)</t>
  </si>
  <si>
    <t>výkopek z šachty Š9</t>
  </si>
  <si>
    <t>-175441635</t>
  </si>
  <si>
    <t>zásyp výkopkem rýhy svodných drenáží</t>
  </si>
  <si>
    <t>vytěženo</t>
  </si>
  <si>
    <t>291,2</t>
  </si>
  <si>
    <t>odpočet podsyp a obsyp potrubí:</t>
  </si>
  <si>
    <t>-45,5*1,6*(0,1+0,315+0,3)</t>
  </si>
  <si>
    <t>odplyňovací studnyS6, S7, S8 - 3 ks</t>
  </si>
  <si>
    <t>štěrkový zásyp - obsyp prostoru mezi pažnicí PE DN200 a ocelovou pažnicí DN1000</t>
  </si>
  <si>
    <t>(3,14*0,5*0,5*2-3,14*0,1*0,1*2)*3</t>
  </si>
  <si>
    <t>zásyp štěrkopískem kolem nové prefa Přepojovací šachty Š9</t>
  </si>
  <si>
    <t>59,106</t>
  </si>
  <si>
    <t>odpočet</t>
  </si>
  <si>
    <t>část šachty a podkladní betonová deska</t>
  </si>
  <si>
    <t>-3,5*3,5*0,15</t>
  </si>
  <si>
    <t>-3,06*3,06*(1,93-0,15)</t>
  </si>
  <si>
    <t>58333674</t>
  </si>
  <si>
    <t>kamenivo těžené hrubé frakce 16/32</t>
  </si>
  <si>
    <t>868209122</t>
  </si>
  <si>
    <t>4,522*1,85 'Přepočtené koeficientem množství</t>
  </si>
  <si>
    <t>58331200</t>
  </si>
  <si>
    <t>štěrkopísek netříděný zásypový</t>
  </si>
  <si>
    <t>1168796901</t>
  </si>
  <si>
    <t>40,601*1,85 'Přepočtené koeficientem množství</t>
  </si>
  <si>
    <t>175151101</t>
  </si>
  <si>
    <t>Obsypání potrubí strojně sypaninou bez prohození, uloženou do 3 m</t>
  </si>
  <si>
    <t>885041753</t>
  </si>
  <si>
    <t>Obsypání potrubí strojně sypaninou z vhodných třídy těžitelnosti I a II, skupiny 1 až 4 nebo materiálem připraveným podél výkopu ve vzdálenosti do 3 m od jeho kraje, pro jakoukoliv hloubku výkopu a míru zhutnění bez prohození sypaniny</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</si>
  <si>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</si>
  <si>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výkres č.406/SO 04 Vzorový příčný řez 2</t>
  </si>
  <si>
    <t xml:space="preserve">2 x potrubí svodné drenáže ve společném výkopu </t>
  </si>
  <si>
    <t>45,5*1,6*(0,315+0,3)</t>
  </si>
  <si>
    <t>odpočet potrubí:</t>
  </si>
  <si>
    <t>-3,14*0,1575*0,1575*45,5*2</t>
  </si>
  <si>
    <t>výkres č.405/SO 04 Vzorový příčný řez 1</t>
  </si>
  <si>
    <t>obsyp sběrného drénu D7 kamenivem fr.16/32 mm ( sběrný drén je položen na ochrannou geotextilii do plošné drenáže z kameniva těž. 16/32 mm tl.300 mm )</t>
  </si>
  <si>
    <t>167,28*1,30*0,6</t>
  </si>
  <si>
    <t>58337310</t>
  </si>
  <si>
    <t>štěrkopísek frakce 0/4</t>
  </si>
  <si>
    <t>1014977917</t>
  </si>
  <si>
    <t>37,684*1,85 'Přepočtené koeficientem množství</t>
  </si>
  <si>
    <t>58343930</t>
  </si>
  <si>
    <t>kamenivo drcené hrubé frakce 16/32</t>
  </si>
  <si>
    <t>-2019478416</t>
  </si>
  <si>
    <t>130,478*1,85 'Přepočtené koeficientem množství</t>
  </si>
  <si>
    <t>-1009833867</t>
  </si>
  <si>
    <t>45,5*5,2</t>
  </si>
  <si>
    <t>sběrný drén</t>
  </si>
  <si>
    <t>167,28*1,30</t>
  </si>
  <si>
    <t>Zakládání</t>
  </si>
  <si>
    <t>271532212</t>
  </si>
  <si>
    <t>Podsyp pod základové konstrukce se zhutněním z hrubého kameniva frakce 16 až 32 mm</t>
  </si>
  <si>
    <t>888329566</t>
  </si>
  <si>
    <t>Podsyp pod základové konstrukce se zhutněním a urovnáním povrchu z kameniva hrubého, frakce 16 - 32 mm</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</si>
  <si>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</si>
  <si>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vyrovnávací podsyp pod panely Plynových studní - 3 ks</t>
  </si>
  <si>
    <t>3*1</t>
  </si>
  <si>
    <t>451572111</t>
  </si>
  <si>
    <t>Lože pod potrubí otevřený výkop z kameniva drobného těženého</t>
  </si>
  <si>
    <t>-1061812833</t>
  </si>
  <si>
    <t>Lože pod potrubí, stoky a drobné objekty v otevřeném výkopu z kameniva drobného těženého 0 až 4 mm</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</si>
  <si>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</si>
  <si>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45,5*1,2*0,1</t>
  </si>
  <si>
    <t>452313131</t>
  </si>
  <si>
    <t>Podkladní bloky z betonu prostého tř. C 12/15 otevřený výkop</t>
  </si>
  <si>
    <t>1510973745</t>
  </si>
  <si>
    <t>Podkladní a zajišťovací konstrukce z betonu prostého v otevřeném výkopu bloky pro potrubí z betonu tř. C 12/15</t>
  </si>
  <si>
    <t xml:space="preserve">Poznámka k souboru cen:_x000D_
1. Ceny -1121 až -1191 a -1192 lze použít i pro ochrannou vrstvu pod železobetonové konstrukce._x000D_
2. Ceny -2121 až -2191 a -2192 jsou určeny pro jakékoliv úkosy sedel._x000D_
</t>
  </si>
  <si>
    <t>Š9</t>
  </si>
  <si>
    <t>ozn.7 - betonové podkladky - 2 ks</t>
  </si>
  <si>
    <t>1,2*0,1*0,15*2</t>
  </si>
  <si>
    <t>452321131</t>
  </si>
  <si>
    <t>Podkladní desky ze ŽB tř. C 12/15 otevřený výkop</t>
  </si>
  <si>
    <t>-1458949698</t>
  </si>
  <si>
    <t>Podkladní a zajišťovací konstrukce z betonu železového v otevřeném výkopu desky pod potrubí, stoky a drobné objekty z betonu tř. C 12/15</t>
  </si>
  <si>
    <t>podkladní betonová deska tl.150 mm pod novou prefa šachtu Š9</t>
  </si>
  <si>
    <t>vyztužena KARI sítí 8/150/150 mm při obou površích</t>
  </si>
  <si>
    <t>3,5*3,5*0,15</t>
  </si>
  <si>
    <t>452353101</t>
  </si>
  <si>
    <t>Bednění podkladních bloků otevřený výkop</t>
  </si>
  <si>
    <t>-1507786379</t>
  </si>
  <si>
    <t>Bednění podkladních a zajišťovacích konstrukcí v otevřeném výkopu bloků pro potrubí</t>
  </si>
  <si>
    <t>(1,2+0,1)*2*0,15*2</t>
  </si>
  <si>
    <t>452368211</t>
  </si>
  <si>
    <t>Výztuž podkladních desek nebo bloků nebo pražců otevřený výkop ze svařovaných sítí Kari</t>
  </si>
  <si>
    <t>1791797118</t>
  </si>
  <si>
    <t>Výztuž podkladních desek, bloků nebo pražců v otevřeném výkopu ze svařovaných sítí typu Kari</t>
  </si>
  <si>
    <t>3,5*3,5*0,006*2</t>
  </si>
  <si>
    <t>Komunikace pozemní</t>
  </si>
  <si>
    <t>584121108</t>
  </si>
  <si>
    <t>Osazení silničních dílců z ŽB do lože z kameniva těženého tl 40 mm plochy do 15 m2</t>
  </si>
  <si>
    <t>-1749076042</t>
  </si>
  <si>
    <t>Osazení silničních dílců ze železového betonu s podkladem z kameniva těženého do tl. 40 mm jakéhokoliv druhu a velikosti, na plochu jednotlivě do 15 m2</t>
  </si>
  <si>
    <t xml:space="preserve">Poznámka k souboru cen:_x000D_
1. V ceně nejsou započteny náklady na:_x000D_
a) dodání dílců, které se oceňuje ve specifikaci,_x000D_
b) výplň spár, které se oceňují cenami souboru cen 599 . 4-11 Vyplnění spár mezi silničními dílci jakékoliv tloušťky._x000D_
2. Počet měrných jednotek se určuje v m2 půdorysné plochy krytu z dílců včetně spár._x000D_
</t>
  </si>
  <si>
    <t>výkres č.407/SO 04 Plynová studna</t>
  </si>
  <si>
    <t>Plynová studna - S6, S7, S8</t>
  </si>
  <si>
    <t>osazení ocelové pažnice DN1000 vždy na 2 x panel silniční 2x1x0,15 m</t>
  </si>
  <si>
    <t>celkem 6 x panel</t>
  </si>
  <si>
    <t>2*1*2*3</t>
  </si>
  <si>
    <t>59381136</t>
  </si>
  <si>
    <t>panel silniční 2,00x1,00x0,15m</t>
  </si>
  <si>
    <t>325387903</t>
  </si>
  <si>
    <t>2*3</t>
  </si>
  <si>
    <t>Trubní vedení</t>
  </si>
  <si>
    <t>857352122</t>
  </si>
  <si>
    <t>Montáž litinových tvarovek jednoosých přírubových otevřený výkop DN 200</t>
  </si>
  <si>
    <t>-114519333</t>
  </si>
  <si>
    <t>Montáž litinových tvarovek na potrubí litinovém tlakovém jednoosých na potrubí z trub přírubových v otevřeném výkopu, kanálu nebo v šachtě DN 200</t>
  </si>
  <si>
    <t xml:space="preserve">Poznámka k souboru cen:_x000D_
1. V cenách souboru cen nejsou započteny náklady na:_x000D_
a) dodání tvarovek; tyto se oceňují ve specifikaci,_x000D_
b) podkladní konstrukci ze štěrkopísku - podkladní vrstva ze štěrkopísku se oceňuje cenou 564 28-111 Podklad ze štěrkopísku._x000D_
2. V cenách 857 ..-1141, -1151, -3141 a -3151 nejsou započteny náklady nadodání těsnících nebo zámkových kroužků; tyto se oceňují ve specifikaci._x000D_
</t>
  </si>
  <si>
    <t>Přepojovací šachta Š9</t>
  </si>
  <si>
    <t>ozn.1 - zaslepovací příruba DN200, PN16</t>
  </si>
  <si>
    <t>ozn.4 - trouba přírubová DN200, PN16 délka 1500 mm ( složeno z délky 500+1000 mm )</t>
  </si>
  <si>
    <t>ozn.6 - přírubový adaptér QUICK GS zámkový, DN200, PN16</t>
  </si>
  <si>
    <t>Plynová studna - 3 ks</t>
  </si>
  <si>
    <t>zaslepovací příruba DN200, PN6</t>
  </si>
  <si>
    <t>55253664</t>
  </si>
  <si>
    <t>příruba zaslepovací litinová vodovodní PN10/16 X-kus DN 200</t>
  </si>
  <si>
    <t>365401743</t>
  </si>
  <si>
    <t>55253303</t>
  </si>
  <si>
    <t>trouba přírubová litinová vodovodní  PN10 DN 200 dl 500mm</t>
  </si>
  <si>
    <t>640735372</t>
  </si>
  <si>
    <t>55253308</t>
  </si>
  <si>
    <t>trouba přírubová litinová vodovodní  PN10 DN 200 dl 1000mm</t>
  </si>
  <si>
    <t>-2119008970</t>
  </si>
  <si>
    <t>23</t>
  </si>
  <si>
    <t>553000R1</t>
  </si>
  <si>
    <t>přírubový adaptér zámkový DN200, PN16</t>
  </si>
  <si>
    <t>1285714267</t>
  </si>
  <si>
    <t>přírubový adaptér  zámkový DN200, PN16</t>
  </si>
  <si>
    <t>24</t>
  </si>
  <si>
    <t>857354122</t>
  </si>
  <si>
    <t>Montáž litinových tvarovek odbočných přírubových otevřený výkop DN 200</t>
  </si>
  <si>
    <t>-1457956771</t>
  </si>
  <si>
    <t>Montáž litinových tvarovek na potrubí litinovém tlakovém odbočných na potrubí z trub přírubových v otevřeném výkopu, kanálu nebo v šachtě DN 200</t>
  </si>
  <si>
    <t>ozn.2 - T-kus DN200/200 otočný, PN16, dl.520 mm</t>
  </si>
  <si>
    <t>25</t>
  </si>
  <si>
    <t>55253536</t>
  </si>
  <si>
    <t>tvarovka přírubová litinová vodovodní s přírubovou odbočkou PN10 T-kus DN 200/200</t>
  </si>
  <si>
    <t>-558988086</t>
  </si>
  <si>
    <t>26</t>
  </si>
  <si>
    <t>857372122</t>
  </si>
  <si>
    <t>Montáž litinových tvarovek jednoosých přírubových otevřený výkop DN 300</t>
  </si>
  <si>
    <t>-476815564</t>
  </si>
  <si>
    <t>Montáž litinových tvarovek na potrubí litinovém tlakovém jednoosých na potrubí z trub přírubových v otevřeném výkopu, kanálu nebo v šachtě DN 300</t>
  </si>
  <si>
    <t>ozn.10 - trouba přírubová DN300, PN16 délky 1500 mm ( složeno z délky 500+1000 mm )</t>
  </si>
  <si>
    <t>ozn.11 - přírubový adaptér QUICK GS, DN300, PN16</t>
  </si>
  <si>
    <t>ozn.12 - trouba přírubová DN300, PN16 délky 1000 mm</t>
  </si>
  <si>
    <t>Přepojovací šachta Š8 ( stávající šachta )</t>
  </si>
  <si>
    <t>ozn.12 - přírubový adaptér QUICK GS, DN300, PN16</t>
  </si>
  <si>
    <t>ozn.11 - trouba přírubová DN300, PN16 délky 1000 mm</t>
  </si>
  <si>
    <t>ozn.21 - atypické koleno DN300 8°</t>
  </si>
  <si>
    <t>27</t>
  </si>
  <si>
    <t>55253332</t>
  </si>
  <si>
    <t>trouba přírubová litinová vodovodní  PN10 DN 300 dl 500mm</t>
  </si>
  <si>
    <t>-1345943398</t>
  </si>
  <si>
    <t>28</t>
  </si>
  <si>
    <t>5525397R</t>
  </si>
  <si>
    <t>koleno přírubové z tvárné litiny,práškový epoxid tl 250µm FFK-kus DN 300-8° - atypický výrobek</t>
  </si>
  <si>
    <t>43252567</t>
  </si>
  <si>
    <t>29</t>
  </si>
  <si>
    <t>55253337</t>
  </si>
  <si>
    <t>trouba přírubová litinová vodovodní  PN10 DN 300 dl 1000mm</t>
  </si>
  <si>
    <t>1578677168</t>
  </si>
  <si>
    <t>30</t>
  </si>
  <si>
    <t>553000R2</t>
  </si>
  <si>
    <t>přírubový adaptér zámkový DN300, PN16</t>
  </si>
  <si>
    <t>119170897</t>
  </si>
  <si>
    <t>31</t>
  </si>
  <si>
    <t>857374122</t>
  </si>
  <si>
    <t>Montáž litinových tvarovek odbočných přírubových otevřený výkop DN 300</t>
  </si>
  <si>
    <t>760449711</t>
  </si>
  <si>
    <t>Montáž litinových tvarovek na potrubí litinovém tlakovém odbočných na potrubí z trub přírubových v otevřeném výkopu, kanálu nebo v šachtě DN 300</t>
  </si>
  <si>
    <t>ozn.8 - T-kus DN300/200 otočný, PN16, dl.520 mm</t>
  </si>
  <si>
    <t>55253548</t>
  </si>
  <si>
    <t>tvarovka přírubová litinová s přírubovou odbočkou,práškový epoxid tl 250µm T-kus DN 300/200</t>
  </si>
  <si>
    <t>-990611346</t>
  </si>
  <si>
    <t>33</t>
  </si>
  <si>
    <t>871354202</t>
  </si>
  <si>
    <t>Montáž kanalizačního potrubí z PE SDR11 otevřený výkop sklon do 20 % svařovaných na tupo D 225x20,5 mm</t>
  </si>
  <si>
    <t>1587584312</t>
  </si>
  <si>
    <t>Montáž kanalizačního potrubí z plastů z polyetylenu PE 100 svařovaných na tupo v otevřeném výkopu ve sklonu do 20 % SDR 11/PN16 D 225 x 20,5 mm</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</si>
  <si>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</si>
  <si>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 xml:space="preserve">sběrný drén D7 - položeno na ochrannou geotextilii a obsypáno drenážním kamenivem </t>
  </si>
  <si>
    <t>sběrný drén je veden podél uzavírací hrázky</t>
  </si>
  <si>
    <t>část drenážního kameniva tl.300 mm zahrnuta v SO 03</t>
  </si>
  <si>
    <t>zbytek drenážního obsypu na výšku cca 600 bude zahrnut v SO 04</t>
  </si>
  <si>
    <t>potrubí plné</t>
  </si>
  <si>
    <t>25,55</t>
  </si>
  <si>
    <t>potrubí perforované po 2/3 obvodu bude perforováno dodatečně</t>
  </si>
  <si>
    <t>141,73</t>
  </si>
  <si>
    <t>pažnice celoperforovaná v ocelové pažnici DN1000 ( 3 x odplyňovací studna )</t>
  </si>
  <si>
    <t>3*4</t>
  </si>
  <si>
    <t>34</t>
  </si>
  <si>
    <t>28613401</t>
  </si>
  <si>
    <t>potrubí kanalizační tlakové PE100 SDR11 tyče 12m se signalizační vrstvou 225x20,5mm</t>
  </si>
  <si>
    <t>1840151050</t>
  </si>
  <si>
    <t>179,28*1,015 'Přepočtené koeficientem množství</t>
  </si>
  <si>
    <t>35</t>
  </si>
  <si>
    <t>WVN.PRI200XXXXX</t>
  </si>
  <si>
    <t>VOLNÁ PŘÍRUBA D 200 (K LEMOVÉMU NÁKRUŽKU)</t>
  </si>
  <si>
    <t>-272750535</t>
  </si>
  <si>
    <t xml:space="preserve"> VOLNÁ PŘÍRUBA D 200 (K LEMOVÉMU NÁKRUŽKU)</t>
  </si>
  <si>
    <t>36</t>
  </si>
  <si>
    <t>WVN.TLN200XXXXX</t>
  </si>
  <si>
    <t xml:space="preserve">LEMOVÝ NÁKRUŽEK 200 </t>
  </si>
  <si>
    <t>-504676906</t>
  </si>
  <si>
    <t>LEMOVÝ NÁKRUŽEK 200</t>
  </si>
  <si>
    <t>37</t>
  </si>
  <si>
    <t>871374201</t>
  </si>
  <si>
    <t>Montáž kanalizačního potrubí z PE SDR11 otevřený výkop sklon do 20 % svařovaných na tupo D 315x28,6 mm</t>
  </si>
  <si>
    <t>36137012</t>
  </si>
  <si>
    <t>Montáž kanalizačního potrubí z plastů z polyetylenu PE 100 svařovaných na tupo v otevřeném výkopu ve sklonu do 20 % SDR 11/PN16 D 315 x 28,6 mm</t>
  </si>
  <si>
    <t>svodné potrubí čisté a výluhové vody plné</t>
  </si>
  <si>
    <t>45,5*2</t>
  </si>
  <si>
    <t>38</t>
  </si>
  <si>
    <t>28613404</t>
  </si>
  <si>
    <t>potrubí kanalizační tlakové PE100 SDR11 tyče 12m se signalizační vrstvou 315x28,6mm</t>
  </si>
  <si>
    <t>339967918</t>
  </si>
  <si>
    <t>91*1,015 'Přepočtené koeficientem množství</t>
  </si>
  <si>
    <t>39</t>
  </si>
  <si>
    <t>8720000R3</t>
  </si>
  <si>
    <t>Dodatečná perforace potrubí PE-HD D225 mm na stavbě</t>
  </si>
  <si>
    <t>-1356746559</t>
  </si>
  <si>
    <t>40</t>
  </si>
  <si>
    <t>877351213</t>
  </si>
  <si>
    <t>Montáž T-kusů svařovaných na tupo na vodovodním potrubí z PE trub d 200</t>
  </si>
  <si>
    <t>1595264825</t>
  </si>
  <si>
    <t>Montáž tvarovek na vodovodním plastovém potrubí z polyetylenu PE 100 svařovaných na tupo SDR 11/PN16 T-kusů d 200</t>
  </si>
  <si>
    <t xml:space="preserve">Poznámka k souboru cen:_x000D_
1. V cenách montáže tvarovek nejsou započteny náklady na dodání tvarovek. Tyto náklady se oceňují ve specifikaci._x000D_
</t>
  </si>
  <si>
    <t>T-kus DN200/DN200</t>
  </si>
  <si>
    <t>41</t>
  </si>
  <si>
    <t>28615184</t>
  </si>
  <si>
    <t>T-kus SDR11 PE 100 D 225mm</t>
  </si>
  <si>
    <t>384880633</t>
  </si>
  <si>
    <t>42</t>
  </si>
  <si>
    <t>891372222</t>
  </si>
  <si>
    <t>Montáž kanalizačních šoupátek s ručním kolečkem v šachtách DN 300</t>
  </si>
  <si>
    <t>1275791727</t>
  </si>
  <si>
    <t>Montáž kanalizačních armatur na potrubí šoupátek uzavíracích v šachtách s ručním kolečkem DN 300</t>
  </si>
  <si>
    <t xml:space="preserve">Poznámka k souboru cen:_x000D_
1. V cenách jsou započteny i náklady na:_x000D_
a) u šoupátek ceny -2122 na vytvoření otvorů ve stropech šachet pro prostup zemních souprav šoupátek,_x000D_
b) u stavítek ceny -2322 chemické kotvy s vyvrtáním otvoru a chemickou patronou, osazení rámů a vodícího zařízení._x000D_
2. V cenách nejsou započteny náklady na:_x000D_
a) dodání šoupátek, zemních souprav, šoupátkových koleček, šoupátkových klíčů, stavítek a vodícího zařízení; tyto náklady se oceňují ve specifikaci,_x000D_
b) osazení šoupátkových poklopů; osazení poklopů se oceňuje příslušnými cenami souboru cen 899 40-11 Osazení poklopů litinových části A 01 tohoto katalogu._x000D_
c)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katalogu._x000D_
</t>
  </si>
  <si>
    <t>ozn.3 - šoupě DN200, PN16 např.EURO typ 23 ( krátká verze )</t>
  </si>
  <si>
    <t>43</t>
  </si>
  <si>
    <t>42221457</t>
  </si>
  <si>
    <t>šoupátko odpadní voda litina GGG 50 krátká stavební dl PN10/16 DN 200x230mm</t>
  </si>
  <si>
    <t>-1276440136</t>
  </si>
  <si>
    <t>44</t>
  </si>
  <si>
    <t>42210103</t>
  </si>
  <si>
    <t>kolo ruční pro DN 200 D 350mm</t>
  </si>
  <si>
    <t>-772326893</t>
  </si>
  <si>
    <t>45</t>
  </si>
  <si>
    <t>89340000R</t>
  </si>
  <si>
    <t>Přepojovací šachta Š9 - prefa šachta včetně vstupního komínu, poklopu, prostupů - doprava + dodávka + montáž</t>
  </si>
  <si>
    <t>-461593193</t>
  </si>
  <si>
    <t>prefa šachta vnitřního rozměru 2780x2300x2000 mm ( v )</t>
  </si>
  <si>
    <t>vstupní komín výšky 1760 mm</t>
  </si>
  <si>
    <t>998</t>
  </si>
  <si>
    <t>Přesun hmot</t>
  </si>
  <si>
    <t>46</t>
  </si>
  <si>
    <t>998276101</t>
  </si>
  <si>
    <t>Přesun hmot pro trubní vedení z trub z plastických hmot otevřený výkop</t>
  </si>
  <si>
    <t>917089412</t>
  </si>
  <si>
    <t>Přesun hmot pro trubní vedení hloubené z trub z plastických hmot nebo sklolaminátových pro vodovody nebo kanalizace v otevřeném výkopu dopravní vzdálenost do 15 m</t>
  </si>
  <si>
    <t xml:space="preserve">Poznámka k souboru cen:_x000D_
1. Ceny přesunu hmot nelze užít pro zeminu, sypaniny, štěrkopísek, kamenivo ap. Případná manipulace s tímto materiálem se oceňuje soubory cen 162 ..-.... Vodorovné přemístění výkopku nebo sypaniny katalogu 800-1 Zemní práce._x000D_
</t>
  </si>
  <si>
    <t>Práce a dodávky M</t>
  </si>
  <si>
    <t>23-M</t>
  </si>
  <si>
    <t>Montáže potrubí</t>
  </si>
  <si>
    <t>47</t>
  </si>
  <si>
    <t>230011218</t>
  </si>
  <si>
    <t>Montáž potrubí trouby ocelové hladké tř.11-13 D 1020 mm, tl 10,0 mm</t>
  </si>
  <si>
    <t>64</t>
  </si>
  <si>
    <t>-933506252</t>
  </si>
  <si>
    <t>Montáž potrubí z trub ocelových hladkých tř. 11 až 13 Ø 1020 mm, tl. 10,0 mm</t>
  </si>
  <si>
    <t>Odplyňovací studny - S6, S7, S8</t>
  </si>
  <si>
    <t>ocelová pažnice délky 3,50 m ( osazena na silniční panely ) - 3 ks</t>
  </si>
  <si>
    <t>3*3,5</t>
  </si>
  <si>
    <t>48</t>
  </si>
  <si>
    <t>1403328R</t>
  </si>
  <si>
    <t>trubka ocelová hladká jakost 11 375 1020x10mm opatřena úchyty např. z plechu P10 pro možnost manipulace</t>
  </si>
  <si>
    <t>128</t>
  </si>
  <si>
    <t>642488910</t>
  </si>
  <si>
    <t>10,5*1,05 'Přepočtené koeficientem množství</t>
  </si>
  <si>
    <t>49</t>
  </si>
  <si>
    <t>230023104</t>
  </si>
  <si>
    <t>Montáž trubní díly přivařovací tř.11-13 do 10 kg D 219 mm tl 10 mm</t>
  </si>
  <si>
    <t>32961731</t>
  </si>
  <si>
    <t>Montáž trubních dílů přivařovacích hmotnosti přes 3 do 10 kg tř. 11 až 13 Ø 219 mm, tl. 10,0 mm</t>
  </si>
  <si>
    <t>50</t>
  </si>
  <si>
    <t>3194642R</t>
  </si>
  <si>
    <t>příruba plochá přivařovací DN200 PN6</t>
  </si>
  <si>
    <t>-301241894</t>
  </si>
  <si>
    <t>51</t>
  </si>
  <si>
    <t>230025199</t>
  </si>
  <si>
    <t>Montáž trubní díly přivařovací tř.11-13 do 250 kg D 1020 mm tl 10 mm</t>
  </si>
  <si>
    <t>-1852808471</t>
  </si>
  <si>
    <t>Montáž trubních dílů přivařovacích hmotnosti přes 50 do 250 kg tř. 11 až 13 Ø 1020 mm, tl. 10 mm</t>
  </si>
  <si>
    <t>příruba plochá přivařovací DN1000</t>
  </si>
  <si>
    <t>příruba zaslepovací DN1000</t>
  </si>
  <si>
    <t>52</t>
  </si>
  <si>
    <t>3194643R</t>
  </si>
  <si>
    <t>příruba plochá přivařovací DN1000 PN6</t>
  </si>
  <si>
    <t>256</t>
  </si>
  <si>
    <t>-1051089235</t>
  </si>
  <si>
    <t>53</t>
  </si>
  <si>
    <t>3194644R</t>
  </si>
  <si>
    <t>příruba zaslepovací DN1000 PN6</t>
  </si>
  <si>
    <t>-1592022114</t>
  </si>
  <si>
    <t>SO 06 - Záchytný příkop</t>
  </si>
  <si>
    <t>124253101</t>
  </si>
  <si>
    <t>Vykopávky pro koryta vodotečí v hornině třídy těžitelnosti I, skupiny 3 objem do 1000 m3 strojně</t>
  </si>
  <si>
    <t>-1456270743</t>
  </si>
  <si>
    <t>Vykopávky pro koryta vodotečí strojně v hornině třídy těžitelnosti I skupiny 3 přes 100 do 1 000 m3</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</si>
  <si>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vodotečí._x000D_
2. V cenách jsou započteny i náklady na přehození výkopku na vzdálenost do 3 m nebo naložení na dopravní prostředek._x000D_
3. Ceny nelze použít pro:_x000D_
a) vykopávky koryt vodotečí, které jsou dle projektu pod úrovní pracovní hladiny vody; tyto zemní práce se oceňují cenami souboru cen 127 . 5-.1 Vykopávky pod vodou strojně,_x000D_
b) vykopávky koryt vodotečí v prostorách s rozepřeným nebo vzepřeným pažením; tyto zemní práce se oceňují cenami souboru cen 131 . 5-.20. Hloubení zapažených jam a zářezů části A 03 tohoto katalogu. Štětová stěna vzepřená nebo rozepřená se z hlediska ocenění považuje za vzepřené nebo rozepřené pažení,_x000D_
c) vykopávky pod obrysem výkopu pro koryta vodotečí (pro opěrné zdi, patky, apod.); tyto zemní práce se oceňují podle své povahy cenami souboru cen 131 . 5-.20. Hloubení nezapažených jam, 131 . 5-.1. Hloubení zapažených jam, 132 . 5-.1. Hloubení rýh do 800 mm, 132 . 5-.2. Hloubení rýh do 2000 mm, 132 . 5 Hloubená vykopávka pod základy ručně 133 . 5- .10. Hloubení zapažených i nezapažených šachet části A03,_x000D_
d) hloubení zatrubněných nebo zastropených koryt vodotečí; tyto práce se oceňují cenami souboru cen 123 . 5-.1 Vykopávky zářezů se šikmými stěnami pro podzemní vedení._x000D_
</t>
  </si>
  <si>
    <t>trasa A, B, C - meliorační žlabovky, dlažba z LK před a za propustkem</t>
  </si>
  <si>
    <t>28,37+213,84+128,96 = 371,17 m´</t>
  </si>
  <si>
    <t>371,17*(2,2+0,4)/2*0,6</t>
  </si>
  <si>
    <t>132251101</t>
  </si>
  <si>
    <t>Hloubení rýh nezapažených  š do 800 mm v hornině třídy těžitelnosti I, skupiny 3 objem do 20 m3 strojně</t>
  </si>
  <si>
    <t>2137811941</t>
  </si>
  <si>
    <t>Hloubení nezapažených rýh šířky do 800 mm strojně s urovnáním dna do předepsaného profilu a spádu v hornině třídy těžitelnosti I skupiny 3 do 20 m3</t>
  </si>
  <si>
    <t xml:space="preserve">Poznámka k souboru cen:_x000D_
1. V cenách jsou započteny i náklady na přehození výkopku na přilehlém terénu na vzdálenost do 3 m od podélné osy rýhy nebo naložení na dopravní prostředek._x000D_
</t>
  </si>
  <si>
    <t>prahy</t>
  </si>
  <si>
    <t>na trase A a B na začátku a konci oblouků</t>
  </si>
  <si>
    <t>0,3*2,2*1*6</t>
  </si>
  <si>
    <t>132254203</t>
  </si>
  <si>
    <t>Hloubení zapažených rýh š do 2000 mm v hornině třídy těžitelnosti I, skupiny 3 objem do 100 m3</t>
  </si>
  <si>
    <t>1279765650</t>
  </si>
  <si>
    <t>Hloubení zapažených rýh šířky přes 800 do 2 000 mm strojně s urovnáním dna do předepsaného profilu a spádu v hornině třídy těžitelnosti I skupiny 3 přes 50 do 100 m3</t>
  </si>
  <si>
    <t>propustek + čela</t>
  </si>
  <si>
    <t>(19,32+2*1,2)*1,5*2</t>
  </si>
  <si>
    <t>prohloubení pro patky čel</t>
  </si>
  <si>
    <t>1,2*1,2*0,4*2</t>
  </si>
  <si>
    <t>trasa C - výtokové potrubí a čelo</t>
  </si>
  <si>
    <t>19*1*1,5</t>
  </si>
  <si>
    <t>1,2*1,2*0,8</t>
  </si>
  <si>
    <t>151101111</t>
  </si>
  <si>
    <t>Odstranění příložného pažení a rozepření stěn rýh hl do 2 m</t>
  </si>
  <si>
    <t>-1086555088</t>
  </si>
  <si>
    <t>Odstranění pažení a rozepření stěn rýh pro podzemní vedení s uložením materiálu na vzdálenost do 3 m od kraje výkopu příložné, hloubky do 2 m</t>
  </si>
  <si>
    <t>(19,32+2*1,2)*2*2</t>
  </si>
  <si>
    <t>151102101</t>
  </si>
  <si>
    <t>Zřízení příložného pažení a rozepření stěn rýh do 20 m2 hl do 2 m při překopech inženýrských sítí</t>
  </si>
  <si>
    <t>-1775533048</t>
  </si>
  <si>
    <t>Zřízení pažení a rozepření stěn rýh při překopech inženýrských sítí plochy do 20 m2 pro jakoukoliv mezerovitost příložné, hloubky do 2 m</t>
  </si>
  <si>
    <t xml:space="preserve">Poznámka k souboru cen:_x000D_
1. Ceny jsou určeny pouze pro případy havárií, přeložek nebo běžných oprav inženýrských sítí._x000D_
2. Ceny nelze použít v rámci výstavby nových inženýrských sítí._x000D_
3. Ceny jsou určeny pro roubení a rozepření stěn i jiných výkopů se svislými stěnami, pokud jsou tyto výkopy pro podzemní vedení rozměru do 1250 mm._x000D_
4. Plocha mezer mezi pažinami příložného pažení se od plochy příložného pažení neodečítá; nezapažené plochy u pažení zátažného nebo hnaného se od plochy pažení odečítají._x000D_
</t>
  </si>
  <si>
    <t>-1171040977</t>
  </si>
  <si>
    <t>odvoz přebytečného výkopku na mezideponii</t>
  </si>
  <si>
    <t>19*1*(0,1+0,315+0,3)</t>
  </si>
  <si>
    <t xml:space="preserve">propustek s obetonováním a podsypem </t>
  </si>
  <si>
    <t>(19,32+2*1,2)*1,1*1,36</t>
  </si>
  <si>
    <t>betonové prahy</t>
  </si>
  <si>
    <t>1564848619</t>
  </si>
  <si>
    <t>výkres č.603/SO 06 Vzorový příčný řez 1</t>
  </si>
  <si>
    <t>kamenivo fr.32/63 mm v tl.200 mm</t>
  </si>
  <si>
    <t>svahy příkopů zpevněné kamenivem fr.32/63 mm ( zbývající část svahů nad žlabovkami )</t>
  </si>
  <si>
    <t>371,17*0,4*2*0,2</t>
  </si>
  <si>
    <t>58343959</t>
  </si>
  <si>
    <t>kamenivo drcené hrubé frakce 32/63</t>
  </si>
  <si>
    <t>1280051760</t>
  </si>
  <si>
    <t>59,387*1,85 'Přepočtené koeficientem množství</t>
  </si>
  <si>
    <t>-130157259</t>
  </si>
  <si>
    <t>kolem propustku</t>
  </si>
  <si>
    <t>odpočet:</t>
  </si>
  <si>
    <t>-(19,32+2*1,2)*1,1*1,36</t>
  </si>
  <si>
    <t>zásyp rýhy výustního potrubí</t>
  </si>
  <si>
    <t>celkem vytěženo</t>
  </si>
  <si>
    <t>-19*(0,1+0,315+0,3)</t>
  </si>
  <si>
    <t>-1043684850</t>
  </si>
  <si>
    <t>trasa C je v nejnižším místě zakončena trubkou, která prochází pod hrází ( SO 02 ) a je zaústěna do stáv.příkopu</t>
  </si>
  <si>
    <t>potrubí PE DN300</t>
  </si>
  <si>
    <t>18,92*1*(0,315+0,3)</t>
  </si>
  <si>
    <t>-3,14*0,1575*0,1575*18,92</t>
  </si>
  <si>
    <t>58341341</t>
  </si>
  <si>
    <t>kamenivo drcené drobné frakce 0/4</t>
  </si>
  <si>
    <t>-1417299984</t>
  </si>
  <si>
    <t>10,162*1,85 'Přepočtené koeficientem množství</t>
  </si>
  <si>
    <t>973674198</t>
  </si>
  <si>
    <t>svahy příkopů</t>
  </si>
  <si>
    <t>371,17*0,8*2</t>
  </si>
  <si>
    <t>dno příkopů</t>
  </si>
  <si>
    <t>371,17*0,4</t>
  </si>
  <si>
    <t>19*1</t>
  </si>
  <si>
    <t>propustek - dno a nad násypem</t>
  </si>
  <si>
    <t>19,32*1,5*2</t>
  </si>
  <si>
    <t>dlažba z LK svahy a dno</t>
  </si>
  <si>
    <t>-1947278277</t>
  </si>
  <si>
    <t>svahy vyhloubených příkopů pro osazení žlabovek</t>
  </si>
  <si>
    <t>182251101</t>
  </si>
  <si>
    <t>Svahování násypů strojně</t>
  </si>
  <si>
    <t>107212778</t>
  </si>
  <si>
    <t>Svahování trvalých svahů do projektovaných profilů strojně s potřebným přemístěním výkopku při svahování násypů v jakékoliv hornině</t>
  </si>
  <si>
    <t>371,17*0,4*2</t>
  </si>
  <si>
    <t>451312111</t>
  </si>
  <si>
    <t>Podklad pod dlažbu z betonu prostého C 20/25 tl přes 100 do 150 mm</t>
  </si>
  <si>
    <t>1058141823</t>
  </si>
  <si>
    <t>Podklad pod dlažbu z betonu prostého bez zvýšených nároků na prostředí tř. C 20/25 tl. přes 100 do 150 mm</t>
  </si>
  <si>
    <t xml:space="preserve">Poznámka k souboru cen:_x000D_
1. Ceny nelze použít pro beton pod dlažbu dna vývaru; tento beton se oceňuje cenami souboru cen 27 . 31- . . Základové pásy z betonu prostého._x000D_
2. V cenách jsou započteny i náklady na zvětšení objemu betonu způsobené nerovností podloží._x000D_
</t>
  </si>
  <si>
    <t>-2055141470</t>
  </si>
  <si>
    <t>trasa C je v nejnižším místě zakončena trubkou PE DN300, která prochází pod hrází ( SO 02 ) a je zaústěna do stáv.příkopu</t>
  </si>
  <si>
    <t>19*1*0,1</t>
  </si>
  <si>
    <t>452318510</t>
  </si>
  <si>
    <t>Zajišťovací práh z betonu prostého se zvýšenými nároky na prostředí</t>
  </si>
  <si>
    <t>-1625983195</t>
  </si>
  <si>
    <t>Zajišťovací práh z betonu prostého se zvýšenými nároky na prostředí na dně a ve svahu melioračních kanálů s patkami nebo bez patek</t>
  </si>
  <si>
    <t xml:space="preserve">Poznámka k souboru cen:_x000D_
1. V cenách jsou započteny i náklady na bednění a odbednění._x000D_
2. Do objemu prahu se započítává i objem základů nebo patek._x000D_
</t>
  </si>
  <si>
    <t>propustek - 2 x patka pod čely</t>
  </si>
  <si>
    <t>1,2*1,2*0,8*2</t>
  </si>
  <si>
    <t>pod čelem výtoku PE DN300 - 1 x patka</t>
  </si>
  <si>
    <t>465513227</t>
  </si>
  <si>
    <t>Dlažba z lomového kamene na cementovou maltu s vyspárováním tl 250 mm pro hráze</t>
  </si>
  <si>
    <t>-1026054871</t>
  </si>
  <si>
    <t>Dlažba z lomového kamene lomařsky upraveného na cementovou maltu, s vyspárováním cementovou maltou, tl. kamene 250 mm</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</si>
  <si>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Lože z kameniva._x000D_
3. Plocha se stanoví v m2 rozvinuté lícní plochy dlažby._x000D_
</t>
  </si>
  <si>
    <t>opevnění příkopu před a za propustkem dlažbou z LK</t>
  </si>
  <si>
    <t>-1863111506</t>
  </si>
  <si>
    <t>18,92</t>
  </si>
  <si>
    <t>-1211235784</t>
  </si>
  <si>
    <t>18,92*1,015 'Přepočtené koeficientem množství</t>
  </si>
  <si>
    <t>919521120</t>
  </si>
  <si>
    <t>Zřízení silničního propustku z trub betonových nebo ŽB DN 400</t>
  </si>
  <si>
    <t>-306073362</t>
  </si>
  <si>
    <t>Zřízení silničního propustku z trub betonových nebo železobetonových DN 400 mm</t>
  </si>
  <si>
    <t xml:space="preserve">Poznámka k souboru cen:_x000D_
1. Ceny jsou určeny pro trubní propustky spádu do 10 %._x000D_
2. V cenách jsou započteny i náklady na:_x000D_
a) podkladní vrstvu ze štěrkopísku a podkladní vrstvu (lože) z betonu prostého,_x000D_
b) utěsnění trub cementovou maltou._x000D_
3. V cenách nejsou započteny náklady na:_x000D_
a) zemní práce, které se oceňují cenami části A 01 katalogu 800-1 Zemní práce;_x000D_
b) dodání trub, které se oceňuje ve specifikaci; ztratné lze dohodnout ve výši 1 %,_x000D_
c) obetonování trub, které se oceňuje cenou 919 53-5555._x000D_
</t>
  </si>
  <si>
    <t>výkres č.605/SO 06 Propustek</t>
  </si>
  <si>
    <t>19,32</t>
  </si>
  <si>
    <t>5922202R</t>
  </si>
  <si>
    <t>trouba drátkobetonová DN400 např.TDH-Q 400/2500/Z s integrovaným těsněním</t>
  </si>
  <si>
    <t>2088250874</t>
  </si>
  <si>
    <t>1 x bude trubka zkrácena na 2,245 m</t>
  </si>
  <si>
    <t>7*2,5</t>
  </si>
  <si>
    <t>17,5*1,01 'Přepočtené koeficientem množství</t>
  </si>
  <si>
    <t>919535556</t>
  </si>
  <si>
    <t>Obetonování trubního propustku betonem se zvýšenými nároky na prostředí tř. C 25/30</t>
  </si>
  <si>
    <t>1917994349</t>
  </si>
  <si>
    <t>Obetonování trubního propustku betonem prostým se zvýšenými nároky na prostředí tř. C 25/30</t>
  </si>
  <si>
    <t xml:space="preserve">Poznámka k souboru cen:_x000D_
1. V ceně jsou započteny i náklady na popř. nutné bednění a odbednění._x000D_
2. Pro výpočet přesunu hmot se celková hmotnost položky sníží o hmotnost betonu, pokud je beton dodáván přímo na místo zabudování nebo do prostoru technologické manipulace._x000D_
</t>
  </si>
  <si>
    <t>podbetonování tl.500 mm</t>
  </si>
  <si>
    <t>obetonování nad troubou tl.200 mm</t>
  </si>
  <si>
    <t>L = 6*2,5+2,245 = 17,245 m´</t>
  </si>
  <si>
    <t>17,245*1*1</t>
  </si>
  <si>
    <t>-3,14*0,28*0,28*17,245</t>
  </si>
  <si>
    <t>919716111</t>
  </si>
  <si>
    <t>Výztuž cementobetonového krytu ze svařovaných sítí hmotnosti do 7,5 kg/m2</t>
  </si>
  <si>
    <t>1239392710</t>
  </si>
  <si>
    <t>Ocelová výztuž cementobetonového krytu ze svařovaných sítí hmotnosti do 7,5 kg/m2</t>
  </si>
  <si>
    <t>KARI síŤ 8/150/150 po obvodu obetonování propustku</t>
  </si>
  <si>
    <t>17,245*1*4*0,006</t>
  </si>
  <si>
    <t>9200000R1</t>
  </si>
  <si>
    <t>Čelo propustku pro potrubí DN400 např.TBM 650/750/400 - dodávka + montáž</t>
  </si>
  <si>
    <t>-1607184382</t>
  </si>
  <si>
    <t>9200000R2</t>
  </si>
  <si>
    <t>Čelo výtoku pro potrubí DN300 např.TBM 650/750/300 - dodávka + montáž</t>
  </si>
  <si>
    <t>-681362623</t>
  </si>
  <si>
    <t>trasa C - výtok potrubí PE DN300 do stávajícího příkopu</t>
  </si>
  <si>
    <t>9200000R3</t>
  </si>
  <si>
    <t>Čelo výtoku pro potrubí DN300 opatřeno KARI sítí jako ochrana proti vnikání splavenin do odtokového potrubí - dodávka + montáž</t>
  </si>
  <si>
    <t>-918625138</t>
  </si>
  <si>
    <t>0,65*0,75*0,006</t>
  </si>
  <si>
    <t>935112211</t>
  </si>
  <si>
    <t>Osazení příkopového žlabu do betonu tl 100 mm z betonových tvárnic š 800 mm</t>
  </si>
  <si>
    <t>-445983801</t>
  </si>
  <si>
    <t>Osazení betonového příkopového žlabu s vyplněním a zatřením spár cementovou maltou s ložem tl. 100 mm z betonu prostého z betonových příkopových tvárnic šířky přes 500 do 800 mm</t>
  </si>
  <si>
    <t xml:space="preserve">Poznámka k souboru cen:_x000D_
1. V cenách jsou započteny i náklady na dodání hmot pro lože a pro vyplnění spár._x000D_
2. V cenách nejsou započteny náklady na dodání příkopových tvárnic nebo betonových desek, které se oceňují ve specifikaci._x000D_
3. Množství měrných jednotek se určuje:_x000D_
a) pro příkopy z betonových tvárnic (žlabu) v m délky jejich podélné osy,_x000D_
b) pro příkopy z betonových desek v m2 rozvinuté lícní plochy dlažby (žlabu),_x000D_
c) pro lože z kameniva nebo z betonu prostého v cenách -1911 a -2911 v m2 rozvinuté lícní plochy dlažby (žlabu)._x000D_
4. Šířkou žlabu příkopových tvárnic se rozumí největší světlá šířka tvárnice._x000D_
</t>
  </si>
  <si>
    <t>trasa A, B, C - meliorační žlabovky</t>
  </si>
  <si>
    <t xml:space="preserve">28,37+213,84+128,96 </t>
  </si>
  <si>
    <t>5922701R</t>
  </si>
  <si>
    <t>žlabovka příkopová betonová šířky do 600 mm tl.100 mm</t>
  </si>
  <si>
    <t>1123560951</t>
  </si>
  <si>
    <t>998223011</t>
  </si>
  <si>
    <t>Přesun hmot pro pozemní komunikace s krytem dlážděným</t>
  </si>
  <si>
    <t>-1419455391</t>
  </si>
  <si>
    <t>Přesun hmot pro pozemní komunikace s krytem dlážděným dopravní vzdálenost do 200 m jakékoliv délky objektu</t>
  </si>
  <si>
    <t>SO 07 - Oplocení</t>
  </si>
  <si>
    <t xml:space="preserve">    3 - Svislé a kompletní konstrukce</t>
  </si>
  <si>
    <t>133251101</t>
  </si>
  <si>
    <t>Hloubení šachet nezapažených v hornině třídy těžitelnosti I, skupiny 3 objem do 20 m3</t>
  </si>
  <si>
    <t>337008858</t>
  </si>
  <si>
    <t>Hloubení nezapažených šachet strojně v hornině třídy těžitelnosti I skupiny 3 do 20 m3</t>
  </si>
  <si>
    <t xml:space="preserve">Poznámka k souboru cen:_x000D_
1. Ceny jsou určeny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3 m od hrany šachty nebo naložení na dopravní prostředek._x000D_
</t>
  </si>
  <si>
    <t>hloubení pro patky oplocení</t>
  </si>
  <si>
    <t>sloupky plotové - 107 ks</t>
  </si>
  <si>
    <t>0,3*0,3*0,8*107</t>
  </si>
  <si>
    <t>vzpěry plotové - 14 ks</t>
  </si>
  <si>
    <t>0,4*0,4*0,5*14</t>
  </si>
  <si>
    <t>sloupky vratové - 2 ks</t>
  </si>
  <si>
    <t>0,5*0,5*0,8*2</t>
  </si>
  <si>
    <t>1129606108</t>
  </si>
  <si>
    <t>275313711</t>
  </si>
  <si>
    <t>Základové patky z betonu tř. C 20/25</t>
  </si>
  <si>
    <t>-851547703</t>
  </si>
  <si>
    <t>Základy z betonu prostého patky a bloky z betonu kamenem neprokládaného tř. C 20/25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</si>
  <si>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</si>
  <si>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beton patek plotových sloupků a vzpěr je zahrnut v položce Montáž sloupků a vzpěr plotových v množství 0,072 m3/kus = 121 x 0,072 = 8,712 m3 betonu</t>
  </si>
  <si>
    <t>základ vratových sloupků</t>
  </si>
  <si>
    <t>0,4*1,035 'Přepočtené koeficientem množství</t>
  </si>
  <si>
    <t>Svislé a kompletní konstrukce</t>
  </si>
  <si>
    <t>338171123</t>
  </si>
  <si>
    <t>Osazování sloupků a vzpěr plotových ocelových v do 2,60 m se zabetonováním</t>
  </si>
  <si>
    <t>1431982800</t>
  </si>
  <si>
    <t>Montáž sloupků a vzpěr plotových ocelových trubkových nebo profilovaných výšky do 2,60 m se zabetonováním do 0,08 m3 do připravených jamek</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</si>
  <si>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</si>
  <si>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sloupky průměru 48 mm délky 3 m</t>
  </si>
  <si>
    <t>49,9/3 = 18 ks</t>
  </si>
  <si>
    <t>(151,8-4)/3 = 51 ks</t>
  </si>
  <si>
    <t>34,7/3 = 13 ks</t>
  </si>
  <si>
    <t>44,6/3 = 16 ks</t>
  </si>
  <si>
    <t>22,2/3 = 9 ks</t>
  </si>
  <si>
    <t>18+51+13+16+9</t>
  </si>
  <si>
    <t>vzpěry průměru 38 mm délky 2,50 m</t>
  </si>
  <si>
    <t>55342265</t>
  </si>
  <si>
    <t>sloupek plotový ocelový poplastovaný 3000/48x1,5mm</t>
  </si>
  <si>
    <t>1932733806</t>
  </si>
  <si>
    <t>55342274</t>
  </si>
  <si>
    <t>vzpěra plotová 38x1,5mm včetně krytky s uchem 2500mm</t>
  </si>
  <si>
    <t>-1081439951</t>
  </si>
  <si>
    <t>348101240</t>
  </si>
  <si>
    <t>Osazení vrat a vrátek k oplocení na ocelové sloupky do 8 m2</t>
  </si>
  <si>
    <t>-1462925635</t>
  </si>
  <si>
    <t>Osazení vrat a vrátek k oplocení na sloupky ocelové, plochy jednotlivě přes 6 do 8 m2</t>
  </si>
  <si>
    <t xml:space="preserve">Poznámka k souboru cen:_x000D_
1. V cenách jsou započteny i náklady na montážní materiál. Jedná se o drobný materiál, proto není v kalkulaci jmenovitě uveden. Tento materiál je součásti výrobní režie._x000D_
2. V cenách nejsou započteny náklady na dodávku vrat a vrátek; tyto se oceňují ve specifikaci._x000D_
</t>
  </si>
  <si>
    <t>1 x 2 kř otevíravá vrata 4 x 2 m</t>
  </si>
  <si>
    <t>5534236R</t>
  </si>
  <si>
    <t>brána plotová dvoukřídlá Pz s PVC vrstvou 4000x2000mm včetně 2 x plotový sloupek</t>
  </si>
  <si>
    <t>-1026947017</t>
  </si>
  <si>
    <t>348401130</t>
  </si>
  <si>
    <t>Montáž oplocení ze strojového pletiva s napínacími dráty výšky do 2,0 m</t>
  </si>
  <si>
    <t>957874955</t>
  </si>
  <si>
    <t>Montáž oplocení z pletiva strojového s napínacími dráty přes 1,6 do 2,0 m</t>
  </si>
  <si>
    <t xml:space="preserve">Poznámka k souboru cen:_x000D_
1. V cenách nejsou započteny náklady na dodávku pletiva a drátů, tyto se oceňují ve specifikaci._x000D_
</t>
  </si>
  <si>
    <t>49,9+151,8-4+34,7+44,6+22,2</t>
  </si>
  <si>
    <t>31327504</t>
  </si>
  <si>
    <t>pletivo drátěné plastifikované se čtvercovými oky 50/2,2mm v 2000mm</t>
  </si>
  <si>
    <t>1299461592</t>
  </si>
  <si>
    <t>348401350</t>
  </si>
  <si>
    <t>Rozvinutí, montáž a napnutí napínacího drátu na oplocení</t>
  </si>
  <si>
    <t>1987392491</t>
  </si>
  <si>
    <t>Montáž oplocení z pletiva rozvinutí, uchycení a napnutí drátu napínacího</t>
  </si>
  <si>
    <t>3 x napínací drát</t>
  </si>
  <si>
    <t>(49,9+151,8-4+34,7+44,6+22,2)*3</t>
  </si>
  <si>
    <t>15619100</t>
  </si>
  <si>
    <t>drát poplastovaný kruhový napínací 2,5/3,5mm</t>
  </si>
  <si>
    <t>-780199614</t>
  </si>
  <si>
    <t>348401360</t>
  </si>
  <si>
    <t>Přiháčkování strojového pletiva k napínacímu drátu na oplocení</t>
  </si>
  <si>
    <t>1488657852</t>
  </si>
  <si>
    <t>Montáž oplocení z pletiva rozvinutí, uchycení a napnutí drátu přiháčkování pletiva k napínacímu drátu</t>
  </si>
  <si>
    <t>998232110</t>
  </si>
  <si>
    <t>Přesun hmot pro oplocení zděné z cihel nebo tvárnic v do 3 m</t>
  </si>
  <si>
    <t>811900126</t>
  </si>
  <si>
    <t>Přesun hmot pro oplocení se svislou nosnou konstrukcí zděnou z cihel, tvárnic, bloků, popř. kovovou nebo dřevěnou vodorovná dopravní vzdálenost do 50 m, pro oplocení výšky do 3 m</t>
  </si>
  <si>
    <t xml:space="preserve">Poznámka k souboru cen:_x000D_
1. Cenu -2111 lze použít i pro oplocení ze sloupků a dílců prefabrikovaných dřevěných, kovových nebo železobetonových_x000D_
</t>
  </si>
  <si>
    <t>SO 08 - Provozní komunikace</t>
  </si>
  <si>
    <t>-745686653</t>
  </si>
  <si>
    <t>výkres č.805/SO08 Vzorové příčné řezy R1 a R2</t>
  </si>
  <si>
    <t xml:space="preserve">krajnice </t>
  </si>
  <si>
    <t>průměrná šířka krajnice = 0,75 m</t>
  </si>
  <si>
    <t>vozovka asfaltová</t>
  </si>
  <si>
    <t>49,79*0,75*0,55*2</t>
  </si>
  <si>
    <t>vozovka panelová</t>
  </si>
  <si>
    <t>196,83*0,75*0,53*2</t>
  </si>
  <si>
    <t>58343872</t>
  </si>
  <si>
    <t>kamenivo drcené hrubé frakce 8/16</t>
  </si>
  <si>
    <t>-927760557</t>
  </si>
  <si>
    <t>197,557*1,85 'Přepočtené koeficientem množství</t>
  </si>
  <si>
    <t>181252305</t>
  </si>
  <si>
    <t>Úprava pláně pro silnice a dálnice na násypech se zhutněním</t>
  </si>
  <si>
    <t>1084991034</t>
  </si>
  <si>
    <t>Úprava pláně na stavbách silnic a dálnic strojně na násypech se zhutněním</t>
  </si>
  <si>
    <t xml:space="preserve">Poznámka k souboru cen:_x000D_
1. Ceny 15-2301, 15-2302, 25-2301 a 25-2305 jsou určeny pro urovnání nově zřizovaných ploch vodorovných nebo ve sklonu do 1:5 pod zpevnění ploch jakéhokoliv druhu, pod humusování, drnování a dále předepíše-li projekt urovnání pláně z jiného důvodu._x000D_
2. Cena 15-2303 je určena pro vyplnění sypaninou prohlubní zářezů v horninách třídy těžitelnosti II a III, skupiny 5 až 7._x000D_
3. Ceny neplatí pro zhutnění podloží pod násypy; toto zhutnění se oceňuje cenou 171 15-2101 Zhutnění podloží pod násypy._x000D_
4. Ceny neplatí pro urovnání lavic šířky do 3 m přerušujících svahy, pro urovnání dna příkopů pro jakoukoliv jejich šířku; toto urovnání se oceňuje cenami souboru cen 182 Svahování trvalých svahů do projektovaných profilů._x000D_
5. Urovnání ploch ve sklonu přes 1:5 (svahování) se oceňuje cenou 182 20-1101 Svahování trvalých svahů do projektovaných profilů._x000D_
6. Vyplnění prohlubní v horninách třídy II a III betonem nebo stabilizací se oceňuje cenami části A 01 katalogu 822-1 Komunikace pozemní a letiště._x000D_
</t>
  </si>
  <si>
    <t>zhutnění koruny hráze</t>
  </si>
  <si>
    <t>asfaltová vozovka</t>
  </si>
  <si>
    <t>49,79*6,7</t>
  </si>
  <si>
    <t>panelová vozovka</t>
  </si>
  <si>
    <t>196,83*6,7</t>
  </si>
  <si>
    <t>564251111</t>
  </si>
  <si>
    <t>Podklad nebo podsyp ze štěrkopísku ŠP tl 150 mm</t>
  </si>
  <si>
    <t>1615506606</t>
  </si>
  <si>
    <t>Podklad nebo podsyp ze štěrkopísku ŠP s rozprostřením, vlhčením a zhutněním, po zhutnění tl. 150 mm</t>
  </si>
  <si>
    <t>fr.0/32 mm</t>
  </si>
  <si>
    <t>196,83*4</t>
  </si>
  <si>
    <t>564761111</t>
  </si>
  <si>
    <t>Podklad z kameniva hrubého drceného vel. 32-63 mm tl 200 mm</t>
  </si>
  <si>
    <t>-750135957</t>
  </si>
  <si>
    <t>Podklad nebo kryt z kameniva hrubého drceného vel. 32-63 mm s rozprostřením a zhutněním, po zhutnění tl. 200 mm</t>
  </si>
  <si>
    <t>564871111</t>
  </si>
  <si>
    <t>Podklad ze štěrkodrtě ŠD tl 250 mm</t>
  </si>
  <si>
    <t>-1912887458</t>
  </si>
  <si>
    <t>Podklad ze štěrkodrti ŠD s rozprostřením a zhutněním, po zhutnění tl. 250 mm</t>
  </si>
  <si>
    <t>49,79*4</t>
  </si>
  <si>
    <t>564952111</t>
  </si>
  <si>
    <t>Podklad z mechanicky zpevněného kameniva MZK tl 150 mm</t>
  </si>
  <si>
    <t>-923523940</t>
  </si>
  <si>
    <t>Podklad z mechanicky zpevněného kameniva MZK (minerální beton) s rozprostřením a s hutněním, po zhutnění tl. 150 mm</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</si>
  <si>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</si>
  <si>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565135101</t>
  </si>
  <si>
    <t>Asfaltový beton vrstva podkladní ACP 16 (obalované kamenivo OKS) tl 50 mm š do 1,5 m</t>
  </si>
  <si>
    <t>-80616315</t>
  </si>
  <si>
    <t>Asfaltový beton vrstva podkladní ACP 16 (obalované kamenivo střednězrnné - OKS) s rozprostřením a zhutněním v pruhu šířky do 1,5 m, po zhutnění tl. 50 mm</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</si>
  <si>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</si>
  <si>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573111112</t>
  </si>
  <si>
    <t>Postřik živičný infiltrační s posypem z asfaltu množství 1 kg/m2</t>
  </si>
  <si>
    <t>1333779196</t>
  </si>
  <si>
    <t>Postřik infiltrační PI z asfaltu silničního s posypem kamenivem, v množství 1,00 kg/m2</t>
  </si>
  <si>
    <t>573211107</t>
  </si>
  <si>
    <t>Postřik živičný spojovací z asfaltu v množství 0,30 kg/m2</t>
  </si>
  <si>
    <t>-50839544</t>
  </si>
  <si>
    <t>Postřik spojovací PS bez posypu kamenivem z asfaltu silničního, v množství 0,30 kg/m2</t>
  </si>
  <si>
    <t>577134121</t>
  </si>
  <si>
    <t>Asfaltový beton vrstva obrusná ACO 11 (ABS) tř. I tl 40 mm š přes 3 m z nemodifikovaného asfaltu</t>
  </si>
  <si>
    <t>24779447</t>
  </si>
  <si>
    <t>Asfaltový beton vrstva obrusná ACO 11 (ABS) s rozprostřením a se zhutněním z nemodifikovaného asfaltu v pruhu šířky přes 3 m tř. I, po zhutnění tl. 40 mm</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</si>
  <si>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</si>
  <si>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577156121</t>
  </si>
  <si>
    <t>Asfaltový beton vrstva ložní ACL 22 (ABVH) tl 60 mm š přes 3 m z nemodifikovaného asfaltu</t>
  </si>
  <si>
    <t>899847617</t>
  </si>
  <si>
    <t>Asfaltový beton vrstva ložní ACL 22 (ABVH) s rozprostřením a zhutněním z nemodifikovaného asfaltu v pruhu šířky přes 3 m, po zhutnění tl. 60 mm</t>
  </si>
  <si>
    <t xml:space="preserve">Poznámka k souboru cen:_x000D_
1. Cenami 577 1.-60 lze oceňovat např. chodníky, úzké cesty a vjezdy v pruhu šířky do 1,5 m jakékoliv délky a jednotlivé plochy velikosti do 10 m2._x000D_
2. ČSN EN 13108-1 připouští pro ACL 22 pouze tl. 60 až 90 mm._x000D_
</t>
  </si>
  <si>
    <t>584121112</t>
  </si>
  <si>
    <t>Osazení silničních dílců z ŽB do lože z kameniva těženého tl 40 mm plochy přes 200 m2</t>
  </si>
  <si>
    <t>-1968305309</t>
  </si>
  <si>
    <t>Osazení silničních dílců ze železového betonu s podkladem z kameniva těženého do tl. 40 mm jakéhokoliv druhu a velikosti, na plochu jednotlivě přes 200 m2</t>
  </si>
  <si>
    <t>59381009</t>
  </si>
  <si>
    <t>panel silniční 3,00x1,00x0,15m</t>
  </si>
  <si>
    <t>592504435</t>
  </si>
  <si>
    <t>196,83*4/3/1</t>
  </si>
  <si>
    <t>zaokr.</t>
  </si>
  <si>
    <t>263</t>
  </si>
  <si>
    <t>998226011</t>
  </si>
  <si>
    <t>Přesun hmot pro pozemní komunikace a letiště s krytem montovaným z ŽB dílců</t>
  </si>
  <si>
    <t>-798734485</t>
  </si>
  <si>
    <t>Přesun hmot pro pozemní komunikace a letiště s krytem montovaným ze silničních dílců ze železového nebo předpjatého betonu dopravní vzdálenost do 200 m jakékoliv délky objektu</t>
  </si>
  <si>
    <t>SO 09 - Výtlak</t>
  </si>
  <si>
    <t xml:space="preserve">    722 - Zdravotechnika - vnitřní vodovod</t>
  </si>
  <si>
    <t xml:space="preserve">    767 - Konstrukce zámečnické</t>
  </si>
  <si>
    <t xml:space="preserve">    783 - Dokončovací práce - nátěry</t>
  </si>
  <si>
    <t>857312122</t>
  </si>
  <si>
    <t>Montáž litinových tvarovek jednoosých přírubových otevřený výkop DN 150</t>
  </si>
  <si>
    <t>1116762970</t>
  </si>
  <si>
    <t>Montáž litinových tvarovek na potrubí litinovém tlakovém jednoosých na potrubí z trub přírubových v otevřeném výkopu, kanálu nebo v šachtě DN 150</t>
  </si>
  <si>
    <t>speciální příruba např.S2000 DN150</t>
  </si>
  <si>
    <t>2+2</t>
  </si>
  <si>
    <t>40015016016</t>
  </si>
  <si>
    <t>PŘÍRUBA S2000 150/160</t>
  </si>
  <si>
    <t>-730274946</t>
  </si>
  <si>
    <t>871324201</t>
  </si>
  <si>
    <t>Montáž kanalizačního potrubí z PE SDR11 otevřený výkop sklon do 20 % svařovaných na tupo D 160x14,6 mm</t>
  </si>
  <si>
    <t>-1230845828</t>
  </si>
  <si>
    <t>Montáž kanalizačního potrubí z plastů z polyetylenu PE 100 svařovaných na tupo v otevřeném výkopu ve sklonu do 20 % SDR 11/PN16 D 160 x 14,6 mm</t>
  </si>
  <si>
    <t>výkres č.904/SO 09 Výtlačné potrubí - vzorový řez uložením</t>
  </si>
  <si>
    <t>potrubí vedeno v krajnici vozovky</t>
  </si>
  <si>
    <t>50,4</t>
  </si>
  <si>
    <t>28613388</t>
  </si>
  <si>
    <t>potrubí kanalizační tlakové PE100 SDR11 návin se signalizační vrstvou 160x14,6mm</t>
  </si>
  <si>
    <t>-1994597651</t>
  </si>
  <si>
    <t>50,4*1,015 'Přepočtené koeficientem množství</t>
  </si>
  <si>
    <t>891261112</t>
  </si>
  <si>
    <t>Montáž vodovodních šoupátek otevřený výkop DN 100</t>
  </si>
  <si>
    <t>424929321</t>
  </si>
  <si>
    <t>Montáž vodovodních armatur na potrubí šoupátek nebo klapek uzavíracích v otevřeném výkopu nebo v šachtách s osazením zemní soupravy (bez poklopů) DN 100</t>
  </si>
  <si>
    <t xml:space="preserve">Poznámka k souboru cen:_x000D_
1. V cenách jsou započteny i náklady:_x000D_
a) u šoupátek ceny -1112 na vytvoření otvorů ve stropech šachet pro prostup zemních souprav šoupátek,_x000D_
b) u hlavních ventilů ceny -3111 na osazení zemních souprav,_x000D_
c) u navrtávacích pasů ceny -9111 na výkop montážních jamek, opravu izolace ocelových trubek a na osazení zemních souprav._x000D_
2. V cenách nejsou započteny náklady na:_x000D_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specifikaci,_x000D_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ceníku,_x000D_
c) obsyp odvodňovacího zařízení hydrantů ze štěrku nebo štěrkopísku; obsyp se oceňuje příslušnými cenami souboru cen 451 5 . - . 1 Lože pod potrubí, stoky a drobné objekty části A 01 tohoto katalogu,_x000D_
d) osazení hydrantových, šoupátkových a ventilových poklopů; osazení poklopů se oceňuje příslušnými cenami souboru cen 899 40-11 Osazení poklopů litinových části A 01 tohoto katalogu._x000D_
3. V cenách 891 52-4121 a -5211 nejsou započteny náklady na dodání těsnících pryžových kroužků. Tyto se oceňují ve specifikaci, nejsou-li zahrnuty v ceně trub._x000D_
4. V cenách 891 ..-5313 nejsou započteny náklady na dodání potrubní spojky. Tyto jsou zahrnuty v ceně trub._x000D_
</t>
  </si>
  <si>
    <t>klapka uzavírací DN100</t>
  </si>
  <si>
    <t>55128078</t>
  </si>
  <si>
    <t>klapka uzavírací mezipřírubová PN16 T 120°C disk litina DN 100</t>
  </si>
  <si>
    <t>-906165429</t>
  </si>
  <si>
    <t>891311112</t>
  </si>
  <si>
    <t>Montáž vodovodních šoupátek otevřený výkop DN 150</t>
  </si>
  <si>
    <t>-300359398</t>
  </si>
  <si>
    <t>Montáž vodovodních armatur na potrubí šoupátek nebo klapek uzavíracích v otevřeném výkopu nebo v šachtách s osazením zemní soupravy (bez poklopů) DN 150</t>
  </si>
  <si>
    <t>55128080</t>
  </si>
  <si>
    <t>klapka uzavírací mezipřírubová PN16 T 120°C disk litina DN 150</t>
  </si>
  <si>
    <t>-1319078305</t>
  </si>
  <si>
    <t>892351111</t>
  </si>
  <si>
    <t>Tlaková zkouška vodou potrubí DN 150 nebo 200</t>
  </si>
  <si>
    <t>1862926664</t>
  </si>
  <si>
    <t>Tlakové zkoušky vodou na potrubí DN 150 nebo 200</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</si>
  <si>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</si>
  <si>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892372111</t>
  </si>
  <si>
    <t>Zabezpečení konců potrubí DN do 300 při tlakových zkouškách vodou</t>
  </si>
  <si>
    <t>1471171096</t>
  </si>
  <si>
    <t>Tlakové zkoušky vodou zabezpečení konců potrubí při tlakových zkouškách DN do 300</t>
  </si>
  <si>
    <t>894411311</t>
  </si>
  <si>
    <t>Osazení betonových nebo železobetonových dílců pro šachty skruží rovných</t>
  </si>
  <si>
    <t>-1233612219</t>
  </si>
  <si>
    <t xml:space="preserve">Poznámka k souboru cen:_x000D_
1. V cenách nejsou započteny náklady na dodání betonových nebo železobetonových dílců a těsnění; dodání těchto se oceňuje ve specifikaci._x000D_
</t>
  </si>
  <si>
    <t>7799</t>
  </si>
  <si>
    <t>STUDN.SKRUŽ 800x600</t>
  </si>
  <si>
    <t>947623043</t>
  </si>
  <si>
    <t>89500000R</t>
  </si>
  <si>
    <t>úprava spodních stěn betonové skruže pro možnost vložení potrubí PE DN150 ( betonové útesy )</t>
  </si>
  <si>
    <t>-647128177</t>
  </si>
  <si>
    <t>899721111</t>
  </si>
  <si>
    <t>Signalizační vodič DN do 150 mm na potrubí</t>
  </si>
  <si>
    <t>-321451896</t>
  </si>
  <si>
    <t>Signalizační vodič na potrubí DN do 150 mm</t>
  </si>
  <si>
    <t>899722111</t>
  </si>
  <si>
    <t>Krytí potrubí z plastů výstražnou fólií z PVC 20 cm</t>
  </si>
  <si>
    <t>1032653367</t>
  </si>
  <si>
    <t>Krytí potrubí z plastů výstražnou fólií z PVC šířky 20 cm</t>
  </si>
  <si>
    <t>415661559</t>
  </si>
  <si>
    <t>722</t>
  </si>
  <si>
    <t>Zdravotechnika - vnitřní vodovod</t>
  </si>
  <si>
    <t>722253133</t>
  </si>
  <si>
    <t>Spojka hadicová požární B 75</t>
  </si>
  <si>
    <t>-1409265682</t>
  </si>
  <si>
    <t>Požární příslušenství a armatury hadicové spojky požární B 75</t>
  </si>
  <si>
    <t>výkres č.902/SO 09 Odbočka -schéma potrubí</t>
  </si>
  <si>
    <t>ozn.10</t>
  </si>
  <si>
    <t>1+1</t>
  </si>
  <si>
    <t>767</t>
  </si>
  <si>
    <t>Konstrukce zámečnické</t>
  </si>
  <si>
    <t>767995111</t>
  </si>
  <si>
    <t>Montáž atypických zámečnických konstrukcí hmotnosti do 5 kg</t>
  </si>
  <si>
    <t>-1488732626</t>
  </si>
  <si>
    <t>Montáž ostatních atypických zámečnických konstrukcí hmotnosti do 5 kg</t>
  </si>
  <si>
    <t xml:space="preserve">Poznámka k souboru cen:_x000D_
1. Určení cen se řídí hmotností jednotlivě montovaného dílu konstrukce._x000D_
</t>
  </si>
  <si>
    <t>2 x poklop armaturních šachtic z ocelového plechu tl.5 mm</t>
  </si>
  <si>
    <t>poklop průměru 660 mm rozdělen na dva půlkruhy</t>
  </si>
  <si>
    <t>uprostřed půlkruhů je otvor pro prostup OC trubky DN100</t>
  </si>
  <si>
    <t>každý půlkruh optřen ocelovým držadlem z pásové oceli</t>
  </si>
  <si>
    <t>poklop - 2 kusy = 4 x půlkruh s otvorem pro potrubí OC DN100</t>
  </si>
  <si>
    <t>plech P tl.5 mm</t>
  </si>
  <si>
    <t>3,14*0,33*0,33*43,3*2</t>
  </si>
  <si>
    <t>držadlo na půlkruhu</t>
  </si>
  <si>
    <t>pásová ocel - 4 x 50x5 mm délky 330 mm</t>
  </si>
  <si>
    <t>4*0,33*1,96</t>
  </si>
  <si>
    <t>13611218</t>
  </si>
  <si>
    <t>plech ocelový hladký jakost S235JR tl 5mm tabule</t>
  </si>
  <si>
    <t>-520536536</t>
  </si>
  <si>
    <t>3,14*0,33*0,33*0,0433*2</t>
  </si>
  <si>
    <t>0,03*1,08 'Přepočtené koeficientem množství</t>
  </si>
  <si>
    <t>13010218</t>
  </si>
  <si>
    <t>tyč ocelová plochá jakost 11 375 50x5mm</t>
  </si>
  <si>
    <t>2022145548</t>
  </si>
  <si>
    <t>4*0,33*0,00196</t>
  </si>
  <si>
    <t>0,003*1,08 'Přepočtené koeficientem množství</t>
  </si>
  <si>
    <t>783</t>
  </si>
  <si>
    <t>Dokončovací práce - nátěry</t>
  </si>
  <si>
    <t>783301311</t>
  </si>
  <si>
    <t>Odmaštění zámečnických konstrukcí vodou ředitelným odmašťovačem</t>
  </si>
  <si>
    <t>-283342261</t>
  </si>
  <si>
    <t>Příprava podkladu zámečnických konstrukcí před provedením nátěru odmaštění odmašťovačem vodou ředitelným</t>
  </si>
  <si>
    <t>3,14*0,33*0,33*2*2</t>
  </si>
  <si>
    <t>4*0,33*0,05*2</t>
  </si>
  <si>
    <t>783314101</t>
  </si>
  <si>
    <t>Základní jednonásobný syntetický nátěr zámečnických konstrukcí</t>
  </si>
  <si>
    <t>1528904209</t>
  </si>
  <si>
    <t>Základní nátěr zámečnických konstrukcí jednonásobný syntetický</t>
  </si>
  <si>
    <t>783315101</t>
  </si>
  <si>
    <t>Mezinátěr jednonásobný syntetický standardní zámečnických konstrukcí</t>
  </si>
  <si>
    <t>-1526173245</t>
  </si>
  <si>
    <t>Mezinátěr zámečnických konstrukcí jednonásobný syntetický standardní</t>
  </si>
  <si>
    <t>783317101</t>
  </si>
  <si>
    <t>Krycí jednonásobný syntetický standardní nátěr zámečnických konstrukcí</t>
  </si>
  <si>
    <t>767312976</t>
  </si>
  <si>
    <t>Krycí nátěr (email) zámečnických konstrukcí jednonásobný syntetický standardní</t>
  </si>
  <si>
    <t>783601731</t>
  </si>
  <si>
    <t>Odmaštění vodou ředitelným odmašťovačem potrubí DN do 100 mm</t>
  </si>
  <si>
    <t>1827615478</t>
  </si>
  <si>
    <t>Příprava podkladu armatur a kovových potrubí před provedením nátěru potrubí přes DN 50 do DN 100 mm odmaštěním, odmašťovačem vodou ředitelným</t>
  </si>
  <si>
    <t>ozn.8</t>
  </si>
  <si>
    <t>2*0,4</t>
  </si>
  <si>
    <t>0,2*2</t>
  </si>
  <si>
    <t>ozn.9</t>
  </si>
  <si>
    <t>ocelový trubkový oblouk DN100, R=2DN</t>
  </si>
  <si>
    <t>0,6*2</t>
  </si>
  <si>
    <t>783614561</t>
  </si>
  <si>
    <t>Základní jednonásobný syntetický nátěr potrubí DN do 100 mm</t>
  </si>
  <si>
    <t>-214675798</t>
  </si>
  <si>
    <t>Základní nátěr armatur a kovových potrubí jednonásobný potrubí přes DN 50 do DN 100 mm syntetický</t>
  </si>
  <si>
    <t>783615561</t>
  </si>
  <si>
    <t>Mezinátěr jednonásobný syntetický nátěr potrubí DN do 100 mm</t>
  </si>
  <si>
    <t>-414382345</t>
  </si>
  <si>
    <t>Mezinátěr armatur a kovových potrubí potrubí přes DN 50 do DN 100 mm syntetický standardní</t>
  </si>
  <si>
    <t>783617631</t>
  </si>
  <si>
    <t>Krycí dvojnásobný syntetický nátěr potrubí DN do 100 mm</t>
  </si>
  <si>
    <t>-91851155</t>
  </si>
  <si>
    <t>Krycí nátěr (email) armatur a kovových potrubí potrubí přes DN 50 do DN 100 mm dvojnásobný syntetický standardní</t>
  </si>
  <si>
    <t>230011072</t>
  </si>
  <si>
    <t>Montáž potrubí trouby ocelové hladké tř.11-13 D 108 mm, tl 8,0 mm</t>
  </si>
  <si>
    <t>-143285518</t>
  </si>
  <si>
    <t>Montáž potrubí z trub ocelových hladkých tř. 11 až 13 Ø 108 mm, tl. 8,0 mm</t>
  </si>
  <si>
    <t>14011078</t>
  </si>
  <si>
    <t>trubka ocelová bezešvá hladká jakost 11 353 108x8,0mm</t>
  </si>
  <si>
    <t>-1462125840</t>
  </si>
  <si>
    <t>1,2*1,05 'Přepočtené koeficientem množství</t>
  </si>
  <si>
    <t>230023072</t>
  </si>
  <si>
    <t>Montáž trubní díly přivařovací tř.11-13 do 10 kg D 108 mm tl 10 mm</t>
  </si>
  <si>
    <t>-1314835479</t>
  </si>
  <si>
    <t>Montáž trubních dílů přivařovacích hmotnosti přes 3 do 10 kg tř. 11 až 13 Ø 108 mm, tl. 10,0 mm</t>
  </si>
  <si>
    <t>ozn.3</t>
  </si>
  <si>
    <t>ocelová plochá přivařovací příruba DN150</t>
  </si>
  <si>
    <t>ozn.6</t>
  </si>
  <si>
    <t>ocelová plochá přivařovací příruba DN100</t>
  </si>
  <si>
    <t>31630545</t>
  </si>
  <si>
    <t>oblouk trubkový typ 3D tvar 90° - K3 D 108,0mm tl 3,6mm</t>
  </si>
  <si>
    <t>691419346</t>
  </si>
  <si>
    <t>316400R1</t>
  </si>
  <si>
    <t>plochá příruba přivařovací DN100</t>
  </si>
  <si>
    <t>700063541</t>
  </si>
  <si>
    <t>316400R2</t>
  </si>
  <si>
    <t>plochá příruba přivařovací DN150</t>
  </si>
  <si>
    <t>446799322</t>
  </si>
  <si>
    <t>230023091</t>
  </si>
  <si>
    <t>Montáž trubní díly přivařovací tř.11-13 do 10 kg D 159 mm tl 8,0 mm</t>
  </si>
  <si>
    <t>337139370</t>
  </si>
  <si>
    <t>Montáž trubních dílů přivařovacích hmotnosti přes 3 do 10 kg tř. 11 až 13 Ø 159 mm, tl. 8,0 mm</t>
  </si>
  <si>
    <t>ozn.4</t>
  </si>
  <si>
    <t>T-kus DN150/100</t>
  </si>
  <si>
    <t>316400R3</t>
  </si>
  <si>
    <t>varný T-kus DN150/100</t>
  </si>
  <si>
    <t>-1401119969</t>
  </si>
  <si>
    <t>SO 10 - Spodní drenáž</t>
  </si>
  <si>
    <t>122251106</t>
  </si>
  <si>
    <t>Odkopávky a prokopávky nezapažené v hornině třídy těžitelnosti I, skupiny 3 objem do 5000 m3 strojně</t>
  </si>
  <si>
    <t>-1716250549</t>
  </si>
  <si>
    <t>Odkopávky a prokopávky nezapažené strojně v hornině třídy těžitelnosti I skupiny 3 přes 1 000 do 5 000 m3</t>
  </si>
  <si>
    <t>po provedení SO 01 Terénní úpravy budou provedeny odkopávky SO 10 pro plošnou drenáž a rýhy pro pokládku drenáže mimo tuto plochu</t>
  </si>
  <si>
    <t>výkres č.1001/SO 10 Situace</t>
  </si>
  <si>
    <t>2715,3*0,5</t>
  </si>
  <si>
    <t>132251104</t>
  </si>
  <si>
    <t>Hloubení rýh nezapažených  š do 800 mm v hornině třídy těžitelnosti I, skupiny 3 objem přes 100 m3 strojně</t>
  </si>
  <si>
    <t>-1606466395</t>
  </si>
  <si>
    <t>Hloubení nezapažených rýh šířky do 800 mm strojně s urovnáním dna do předepsaného profilu a spádu v hornině třídy těžitelnosti I skupiny 3 přes 100 m3</t>
  </si>
  <si>
    <t xml:space="preserve">výkres č.1004/SO 10 Vzorový řez </t>
  </si>
  <si>
    <t>rýhy pro drenáže mimo plošnou drenáž</t>
  </si>
  <si>
    <t>svodný drén</t>
  </si>
  <si>
    <t>(86+17)*(0,6+1,2)/2*0,6</t>
  </si>
  <si>
    <t>sběrné drény</t>
  </si>
  <si>
    <t>(41+17+15+27+48+53+53+25,5+24,2+22,9)*(0,6+1,2)/2*0,6</t>
  </si>
  <si>
    <t>-905122798</t>
  </si>
  <si>
    <t>odvoz přebytečného výkopku na deponii v areálu skládky</t>
  </si>
  <si>
    <t>odkopávky</t>
  </si>
  <si>
    <t>rýhy</t>
  </si>
  <si>
    <t>-1387197999</t>
  </si>
  <si>
    <t>drenáže mimo plošnou drenáž</t>
  </si>
  <si>
    <t>potrubí PE DN100 perforované</t>
  </si>
  <si>
    <t>(86+17)*(0,6+1,2)/2*0,5</t>
  </si>
  <si>
    <t>(41+17+15+27+48+53+53+25,5+24,2+22,9)*(0,6+1,2)/2*0,5</t>
  </si>
  <si>
    <t>-(86+17+41+17+15+27+48+53+53+24,2+22,9)*3,14*0,055*0,055</t>
  </si>
  <si>
    <t>-1648126823</t>
  </si>
  <si>
    <t>189,482*1,85 'Přepočtené koeficientem množství</t>
  </si>
  <si>
    <t>1218411440</t>
  </si>
  <si>
    <t>pláň po odkopání 500 mm</t>
  </si>
  <si>
    <t>2715,3</t>
  </si>
  <si>
    <t>-1506186876</t>
  </si>
  <si>
    <t>drenáž v rýze mimo plošnou drenáž</t>
  </si>
  <si>
    <t>(86+17)*0,6*0,1</t>
  </si>
  <si>
    <t>(41+17+15+27+48+53+53+25,5+24,2+22,9)*0,6*0,1</t>
  </si>
  <si>
    <t>457539110</t>
  </si>
  <si>
    <t>Příplatek za přesné urovnání filtračních vrstev</t>
  </si>
  <si>
    <t>348396874</t>
  </si>
  <si>
    <t>Filtrační vrstvy jakékoliv tloušťky a sklonu Příplatek k cenám za filtrační vrstvu pod plášťová těsnění s velmi přesným urovnáním</t>
  </si>
  <si>
    <t>pod bentonitové těsnění vrstva ze štěrkopísku tl.50 mm</t>
  </si>
  <si>
    <t>2715,3*0,05</t>
  </si>
  <si>
    <t>457572111</t>
  </si>
  <si>
    <t>Filtrační vrstvy ze štěrkopísku se zhutněním frakce od 0 až 8 do 0 až 32 mm</t>
  </si>
  <si>
    <t>-254518948</t>
  </si>
  <si>
    <t>Filtrační vrstvy jakékoliv tloušťky a sklonu ze štěrkopísků se zhutněním do 10 pojezdů/m3, frakce od 0-8 do 0-32 mm</t>
  </si>
  <si>
    <t>1679930008</t>
  </si>
  <si>
    <t>plošná drenáž tl.450 mm z kameniva těženého tříděného 16/32 mm</t>
  </si>
  <si>
    <t>2715,3*0,45</t>
  </si>
  <si>
    <t>871264301</t>
  </si>
  <si>
    <t>Montáž kanalizačního potrubí z PE SDR17 otevřený výkop sklon do 20 % svařovaných na tupo D 110x6,6 mm</t>
  </si>
  <si>
    <t>-1739512236</t>
  </si>
  <si>
    <t>Montáž kanalizačního potrubí z plastů z polyetylenu PE 100 svařovaných na tupo v otevřeném výkopu ve sklonu do 20 % SDR 17/PN 10 D 110 x 6,6 mm</t>
  </si>
  <si>
    <t>svodný dren a sběrné drenáže</t>
  </si>
  <si>
    <t>potrubí perforované</t>
  </si>
  <si>
    <t>154,5</t>
  </si>
  <si>
    <t>27+48+53*4+54,7+25,5+24,2+22,9+21,6+20,3+18,9</t>
  </si>
  <si>
    <t>28613416</t>
  </si>
  <si>
    <t>potrubí kanalizační tlakové PE100 SDR17 návin se signalizační vrstvou 110x6,6mm</t>
  </si>
  <si>
    <t>-822678328</t>
  </si>
  <si>
    <t>629,6*1,015 'Přepočtené koeficientem množství</t>
  </si>
  <si>
    <t>8720000R1</t>
  </si>
  <si>
    <t>Dodatečná perforace potrubí PE-HD D110 mm na stavbě</t>
  </si>
  <si>
    <t>-823514963</t>
  </si>
  <si>
    <t>potrubí PE 110x6,3 mm - potrubí perforované</t>
  </si>
  <si>
    <t>629,6</t>
  </si>
  <si>
    <t>11119545</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</si>
  <si>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</si>
  <si>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</si>
  <si>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</si>
  <si>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</si>
  <si>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</si>
  <si>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</si>
  <si>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</si>
  <si>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</si>
  <si>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</si>
  <si>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010001000</t>
  </si>
  <si>
    <t>kpl</t>
  </si>
  <si>
    <t>1024</t>
  </si>
  <si>
    <t>762327566</t>
  </si>
  <si>
    <t>VRN3</t>
  </si>
  <si>
    <t>Zařízení staveniště</t>
  </si>
  <si>
    <t>030001000</t>
  </si>
  <si>
    <t>-442173444</t>
  </si>
  <si>
    <t>VRN4</t>
  </si>
  <si>
    <t>Inženýrská činnost</t>
  </si>
  <si>
    <t>043154000</t>
  </si>
  <si>
    <t>Zkoušky hutnicí</t>
  </si>
  <si>
    <t>-1152244411</t>
  </si>
  <si>
    <t>043194000</t>
  </si>
  <si>
    <t>Ostatní zkoušky</t>
  </si>
  <si>
    <t>1710416096</t>
  </si>
  <si>
    <t>Kontrolní zkoušky:</t>
  </si>
  <si>
    <t>1) křivka zrnitosti využitelná pro orientační výpočet koeficientu filtrace á 3000 m2</t>
  </si>
  <si>
    <t>2) stupeň zhutnění á 1500 m2</t>
  </si>
  <si>
    <t>3) rovinnost výkopu +- 5 cm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</si>
  <si>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</si>
  <si>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</si>
  <si>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</si>
  <si>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</si>
  <si>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</si>
  <si>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</si>
  <si>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</si>
  <si>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</si>
  <si>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</si>
  <si>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</si>
  <si>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</si>
  <si>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</si>
  <si>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Stavební objekt inženýrský</t>
  </si>
  <si>
    <t>PRO</t>
  </si>
  <si>
    <t>Provozní soubor</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</si>
  <si>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</si>
  <si>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</si>
  <si>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</si>
  <si>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</si>
  <si>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</si>
  <si>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</si>
  <si>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</si>
  <si>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</si>
  <si>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</si>
  <si>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</si>
  <si>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</si>
  <si>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</si>
  <si>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</si>
  <si>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</si>
  <si>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</si>
  <si>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</si>
  <si>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</si>
  <si>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</si>
  <si>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</si>
  <si>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</si>
  <si>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</si>
  <si>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</si>
  <si>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</si>
  <si>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</si>
  <si>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</si>
  <si>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</si>
  <si>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</si>
  <si>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</si>
  <si>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</si>
  <si>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</si>
  <si>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</si>
  <si>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</si>
  <si>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</si>
  <si>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</si>
  <si>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</si>
  <si>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</si>
  <si>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</si>
  <si>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</si>
  <si>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</si>
  <si>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</si>
  <si>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</si>
  <si>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</si>
  <si>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</si>
  <si>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</si>
  <si>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</si>
  <si>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</si>
  <si>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</si>
  <si>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</si>
  <si>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</si>
  <si>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</si>
  <si>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</si>
  <si>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</si>
  <si>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</si>
  <si>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</si>
  <si>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</si>
  <si>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</si>
  <si>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</si>
  <si>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</si>
  <si>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</si>
  <si>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</si>
  <si>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</si>
  <si>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</si>
  <si>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</si>
  <si>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</si>
  <si>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</si>
  <si>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</si>
  <si>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</si>
  <si>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</si>
  <si>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</si>
  <si>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</si>
  <si>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</si>
  <si>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</si>
  <si>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</si>
  <si>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</si>
  <si>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</si>
  <si>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</si>
  <si>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</si>
  <si>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</si>
  <si>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</si>
  <si>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</si>
  <si>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</si>
  <si>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</si>
  <si>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</si>
  <si>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</si>
  <si>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</si>
  <si>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</si>
  <si>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</si>
  <si>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</si>
  <si>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</si>
  <si>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</si>
  <si>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</si>
  <si>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</si>
  <si>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</si>
  <si>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</si>
  <si>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</si>
  <si>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</si>
  <si>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</si>
  <si>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</si>
  <si>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</si>
  <si>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</si>
  <si>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</si>
  <si>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</si>
  <si>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</si>
  <si>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</si>
  <si>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</si>
  <si>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</si>
  <si>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</si>
  <si>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</si>
  <si>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</si>
  <si>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</si>
  <si>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</si>
  <si>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</si>
  <si>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</si>
  <si>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</si>
  <si>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</si>
  <si>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</si>
  <si>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</si>
  <si>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</si>
  <si>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</si>
  <si>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</si>
  <si>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</si>
  <si>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</si>
  <si>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</si>
  <si>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</si>
  <si>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</si>
  <si>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</si>
  <si>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</si>
  <si>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</si>
  <si>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</si>
  <si>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</si>
  <si>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</si>
  <si>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</si>
  <si>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</si>
  <si>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</si>
  <si>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</si>
  <si>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</si>
  <si>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</si>
  <si>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</si>
  <si>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</si>
  <si>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</si>
  <si>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</si>
  <si>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</si>
  <si>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</si>
  <si>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</si>
  <si>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</si>
  <si>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</si>
  <si>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</si>
  <si>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</si>
  <si>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</si>
  <si>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</si>
  <si>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</si>
  <si>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</si>
  <si>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</si>
  <si>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</si>
  <si>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</si>
  <si>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</si>
  <si>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</si>
  <si>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</si>
  <si>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</si>
  <si>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</si>
  <si>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</si>
  <si>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</si>
  <si>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</si>
  <si>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</si>
  <si>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</si>
  <si>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</si>
  <si>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</si>
  <si>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</si>
  <si>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Název zboží</t>
  </si>
  <si>
    <t>Cena/MJ</t>
  </si>
  <si>
    <t>CelkeM bez DPH</t>
  </si>
  <si>
    <t>CYKY-J  4x16</t>
  </si>
  <si>
    <t>DN  75 koruflex chránička</t>
  </si>
  <si>
    <t>Zemnící pozinkovaná páska FeZn 30/4 (0,95kg/1m)</t>
  </si>
  <si>
    <t xml:space="preserve">Drát 8 FeZn /0,62kg/1m/ Zemnící pozinkovaný drát - průměr 8mm </t>
  </si>
  <si>
    <t>SR 03 - lit. Svorka zemnící pro spojovací pás - drát - litina</t>
  </si>
  <si>
    <t>ks</t>
  </si>
  <si>
    <t>SP1 svorka připojovací</t>
  </si>
  <si>
    <t>Folie výstražná - červená</t>
  </si>
  <si>
    <t xml:space="preserve">Stožár ocelový bezpaticový dvoustupňový 6m  </t>
  </si>
  <si>
    <t>Svítidlo výbojkové  - 150W</t>
  </si>
  <si>
    <t>Stožárová výzbroj</t>
  </si>
  <si>
    <t>Výbojka  150W</t>
  </si>
  <si>
    <t>Trubka KG 200</t>
  </si>
  <si>
    <t>Beton</t>
  </si>
  <si>
    <t>Pomocný materiál</t>
  </si>
  <si>
    <t>Rezerva</t>
  </si>
  <si>
    <t>CYSY-J  3x1,5</t>
  </si>
  <si>
    <t>Zemnicí pásek  FeZn 30x4 + připojení</t>
  </si>
  <si>
    <t>Zemnicí drát FeZn 8 mm  + připojení</t>
  </si>
  <si>
    <t xml:space="preserve">Folie výstražná </t>
  </si>
  <si>
    <t>Stožár ocelový 6m</t>
  </si>
  <si>
    <t>Stožárový výzbroj + zapojení</t>
  </si>
  <si>
    <t>Svítidlo výbojkové 150W</t>
  </si>
  <si>
    <t>Ukončení vodičů do 25 mm2</t>
  </si>
  <si>
    <t>Ukončení vodičů do 4 mm2</t>
  </si>
  <si>
    <t>Osazení plastových trubek pro stožáry  pr.200</t>
  </si>
  <si>
    <t>Demontáž stávajících svítidel</t>
  </si>
  <si>
    <t>Demontáž stávajících stožárů</t>
  </si>
  <si>
    <t>Demontáž ukončených vodičů do 25 mm2</t>
  </si>
  <si>
    <t xml:space="preserve">Demontáž stávajících kabelových rozvodů </t>
  </si>
  <si>
    <t>Jeřábové práce - stavění stožárů</t>
  </si>
  <si>
    <t>Zemní práce   290 m + stožáry</t>
  </si>
  <si>
    <t>Zabetonování trubek pr. 200  cca 0,7 m3  na 1 trubku</t>
  </si>
  <si>
    <t xml:space="preserve">Revize elektrické instalace </t>
  </si>
  <si>
    <t>Pomocné práce</t>
  </si>
  <si>
    <t>Zásyp výkopu pro pokládku kabelu dl. 290m</t>
  </si>
  <si>
    <t>SO 05</t>
  </si>
  <si>
    <t>Venkovní osvětlení</t>
  </si>
  <si>
    <t>SO 05 - Venkovní osvětlení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</si>
</sst>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
      <sz val="10"/>
      <color indexed="9"/>
      <name val="Arial"/>
      <charset val="1"/>
    </font>
    <font>
      <sz val="10"/>
      <color indexed="64"/>
      <name val="Arial"/>
      <family val="2"/>
      <charset val="238"/>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indexed="8"/>
        <bgColor indexed="64"/>
      </patternFill>
    </fill>
    <fill>
      <patternFill patternType="solid">
        <fgColor theme="0"/>
        <bgColor indexed="64"/>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5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top"/>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6"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4" borderId="8" xfId="0" applyFont="1" applyFill="1" applyBorder="1" applyAlignment="1">
      <alignment vertical="center"/>
    </xf>
    <xf numFmtId="0" fontId="20" fillId="4" borderId="9" xfId="0" applyFont="1" applyFill="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5"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6"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4" fontId="27" fillId="0" borderId="20" xfId="0" applyNumberFormat="1" applyFont="1" applyBorder="1" applyAlignment="1">
      <alignment vertical="center"/>
    </xf>
    <xf numFmtId="4" fontId="27" fillId="0" borderId="21" xfId="0" applyNumberFormat="1" applyFont="1" applyBorder="1" applyAlignment="1">
      <alignment vertical="center"/>
    </xf>
    <xf numFmtId="166" fontId="27" fillId="0" borderId="21" xfId="0" applyNumberFormat="1" applyFont="1" applyBorder="1" applyAlignment="1">
      <alignment vertical="center"/>
    </xf>
    <xf numFmtId="4" fontId="27" fillId="0" borderId="22" xfId="0" applyNumberFormat="1" applyFont="1" applyBorder="1" applyAlignment="1">
      <alignment vertical="center"/>
    </xf>
    <xf numFmtId="0" fontId="0" fillId="0" borderId="0" xfId="0" applyProtection="1"/>
    <xf numFmtId="0" fontId="28"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6" fillId="0" borderId="0" xfId="0" applyFont="1" applyAlignment="1">
      <alignment horizontal="lef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20" fillId="4" borderId="0" xfId="0" applyFont="1" applyFill="1" applyAlignment="1">
      <alignment horizontal="left" vertical="center"/>
    </xf>
    <xf numFmtId="0" fontId="20" fillId="4" borderId="0" xfId="0" applyFont="1" applyFill="1" applyAlignment="1">
      <alignment horizontal="right" vertical="center"/>
    </xf>
    <xf numFmtId="0" fontId="29"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19" xfId="0" applyFont="1" applyFill="1" applyBorder="1" applyAlignment="1">
      <alignment horizontal="center" vertical="center" wrapText="1"/>
    </xf>
    <xf numFmtId="0" fontId="0" fillId="0" borderId="4" xfId="0" applyBorder="1" applyAlignment="1">
      <alignment horizontal="center" vertical="center" wrapText="1"/>
    </xf>
    <xf numFmtId="4" fontId="22" fillId="0" borderId="0" xfId="0" applyNumberFormat="1" applyFont="1" applyAlignment="1"/>
    <xf numFmtId="166" fontId="30" fillId="0" borderId="13" xfId="0" applyNumberFormat="1" applyFont="1" applyBorder="1" applyAlignment="1"/>
    <xf numFmtId="166" fontId="30" fillId="0" borderId="14" xfId="0" applyNumberFormat="1" applyFont="1" applyBorder="1" applyAlignment="1"/>
    <xf numFmtId="4" fontId="31"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0" fillId="0" borderId="23" xfId="0" applyFont="1" applyBorder="1" applyAlignment="1" applyProtection="1">
      <alignment horizontal="center" vertical="center"/>
      <protection locked="0"/>
    </xf>
    <xf numFmtId="49" fontId="20" fillId="0" borderId="23" xfId="0" applyNumberFormat="1" applyFont="1" applyBorder="1" applyAlignment="1" applyProtection="1">
      <alignment horizontal="left" vertical="center" wrapText="1"/>
      <protection locked="0"/>
    </xf>
    <xf numFmtId="0" fontId="20" fillId="0" borderId="23" xfId="0" applyFont="1" applyBorder="1" applyAlignment="1" applyProtection="1">
      <alignment horizontal="left" vertical="center" wrapText="1"/>
      <protection locked="0"/>
    </xf>
    <xf numFmtId="0" fontId="20" fillId="0" borderId="23" xfId="0" applyFont="1" applyBorder="1" applyAlignment="1" applyProtection="1">
      <alignment horizontal="center" vertical="center" wrapText="1"/>
      <protection locked="0"/>
    </xf>
    <xf numFmtId="167" fontId="20" fillId="0" borderId="23" xfId="0" applyNumberFormat="1" applyFont="1" applyBorder="1" applyAlignment="1" applyProtection="1">
      <alignment vertical="center"/>
      <protection locked="0"/>
    </xf>
    <xf numFmtId="4" fontId="20" fillId="0" borderId="23" xfId="0" applyNumberFormat="1" applyFont="1" applyBorder="1" applyAlignment="1" applyProtection="1">
      <alignment vertical="center"/>
      <protection locked="0"/>
    </xf>
    <xf numFmtId="0" fontId="21" fillId="0" borderId="15" xfId="0" applyFont="1" applyBorder="1" applyAlignment="1">
      <alignment horizontal="left" vertical="center"/>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6"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lignment horizontal="left" vertical="center"/>
    </xf>
    <xf numFmtId="0" fontId="33" fillId="0" borderId="0" xfId="0" applyFont="1" applyAlignment="1">
      <alignment horizontal="left" vertical="center" wrapText="1"/>
    </xf>
    <xf numFmtId="0" fontId="0" fillId="0" borderId="15" xfId="0" applyFont="1" applyBorder="1" applyAlignment="1">
      <alignment vertical="center"/>
    </xf>
    <xf numFmtId="0" fontId="0" fillId="0" borderId="0" xfId="0" applyBorder="1" applyAlignment="1">
      <alignment vertical="center"/>
    </xf>
    <xf numFmtId="0" fontId="34" fillId="0" borderId="0" xfId="0" applyFont="1" applyAlignment="1">
      <alignment vertical="center" wrapText="1"/>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1" fillId="0" borderId="22" xfId="0" applyFont="1" applyBorder="1" applyAlignment="1">
      <alignmen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4" xfId="0" applyFont="1" applyBorder="1" applyAlignment="1">
      <alignment vertical="center"/>
    </xf>
    <xf numFmtId="0" fontId="35" fillId="0" borderId="15" xfId="0" applyFont="1" applyBorder="1" applyAlignment="1">
      <alignment horizontal="left" vertical="center"/>
    </xf>
    <xf numFmtId="0" fontId="35" fillId="0" borderId="0" xfId="0" applyFont="1" applyBorder="1" applyAlignment="1">
      <alignment horizontal="center"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4" fontId="26" fillId="0" borderId="0" xfId="0" applyNumberFormat="1" applyFont="1" applyAlignment="1">
      <alignment vertical="center"/>
    </xf>
    <xf numFmtId="0" fontId="26" fillId="0" borderId="0" xfId="0" applyFont="1" applyAlignment="1">
      <alignment vertical="center"/>
    </xf>
    <xf numFmtId="165" fontId="2" fillId="0" borderId="0" xfId="0" applyNumberFormat="1" applyFont="1" applyAlignment="1">
      <alignment horizontal="left" vertical="center"/>
    </xf>
    <xf numFmtId="0" fontId="0" fillId="0" borderId="0" xfId="0"/>
    <xf numFmtId="4" fontId="22" fillId="0" borderId="0" xfId="0" applyNumberFormat="1" applyFont="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lignment horizontal="righ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5" fillId="0" borderId="0" xfId="0" applyFont="1" applyAlignment="1">
      <alignment horizontal="left" vertical="center" wrapText="1"/>
    </xf>
    <xf numFmtId="0" fontId="20" fillId="4" borderId="8" xfId="0" applyFont="1" applyFill="1" applyBorder="1" applyAlignment="1">
      <alignment horizontal="center" vertical="center"/>
    </xf>
    <xf numFmtId="0" fontId="20" fillId="4" borderId="8" xfId="0" applyFont="1" applyFill="1" applyBorder="1" applyAlignment="1">
      <alignment horizontal="left" vertical="center"/>
    </xf>
    <xf numFmtId="0" fontId="20" fillId="4" borderId="7" xfId="0" applyFont="1" applyFill="1" applyBorder="1" applyAlignment="1">
      <alignment horizontal="center" vertical="center"/>
    </xf>
    <xf numFmtId="164" fontId="1" fillId="0" borderId="0" xfId="0" applyNumberFormat="1" applyFont="1" applyAlignment="1">
      <alignment horizontal="left" vertical="center"/>
    </xf>
    <xf numFmtId="0" fontId="1" fillId="0" borderId="0" xfId="0" applyFont="1" applyAlignment="1">
      <alignment vertical="center"/>
    </xf>
    <xf numFmtId="4" fontId="17" fillId="0" borderId="0" xfId="0" applyNumberFormat="1" applyFont="1" applyAlignment="1">
      <alignment vertical="center"/>
    </xf>
    <xf numFmtId="0" fontId="2" fillId="0" borderId="0" xfId="0" applyFont="1" applyAlignment="1">
      <alignment horizontal="left" vertical="center" wrapText="1"/>
    </xf>
    <xf numFmtId="4" fontId="16"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4" fontId="4" fillId="3" borderId="8" xfId="0" applyNumberFormat="1" applyFont="1" applyFill="1" applyBorder="1" applyAlignment="1">
      <alignment vertical="center"/>
    </xf>
    <xf numFmtId="0" fontId="0" fillId="3" borderId="8" xfId="0" applyFont="1" applyFill="1" applyBorder="1" applyAlignment="1">
      <alignment vertical="center"/>
    </xf>
    <xf numFmtId="0" fontId="0" fillId="3" borderId="9" xfId="0" applyFont="1" applyFill="1" applyBorder="1" applyAlignment="1">
      <alignment vertical="center"/>
    </xf>
    <xf numFmtId="0" fontId="4" fillId="3" borderId="8" xfId="0" applyFont="1" applyFill="1" applyBorder="1" applyAlignment="1">
      <alignment horizontal="left" vertical="center"/>
    </xf>
    <xf numFmtId="0" fontId="14" fillId="2" borderId="0" xfId="0" applyFont="1" applyFill="1" applyAlignment="1">
      <alignment horizontal="center" vertical="center"/>
    </xf>
    <xf numFmtId="0" fontId="0" fillId="0" borderId="0" xfId="0"/>
    <xf numFmtId="4" fontId="26" fillId="0" borderId="0" xfId="0" applyNumberFormat="1" applyFont="1" applyAlignment="1">
      <alignment vertical="center"/>
    </xf>
    <xf numFmtId="0" fontId="26" fillId="0" borderId="0" xfId="0" applyFont="1" applyAlignment="1">
      <alignment vertical="center"/>
    </xf>
    <xf numFmtId="0" fontId="20" fillId="4" borderId="8" xfId="0" applyFont="1" applyFill="1" applyBorder="1" applyAlignment="1">
      <alignment horizontal="righ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4" fontId="22" fillId="0" borderId="0" xfId="0" applyNumberFormat="1" applyFont="1" applyAlignment="1">
      <alignment vertical="center"/>
    </xf>
    <xf numFmtId="4" fontId="22" fillId="0" borderId="0" xfId="0" applyNumberFormat="1" applyFont="1" applyAlignment="1">
      <alignment horizontal="right" vertical="center"/>
    </xf>
    <xf numFmtId="0" fontId="2" fillId="0" borderId="0" xfId="0" applyFont="1" applyAlignment="1">
      <alignment horizontal="left" vertical="center"/>
    </xf>
    <xf numFmtId="0" fontId="3" fillId="0" borderId="0" xfId="0" applyFont="1" applyAlignment="1">
      <alignment horizontal="left" vertical="top" wrapText="1"/>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9" fillId="0" borderId="29" xfId="0" applyFont="1" applyBorder="1" applyAlignment="1">
      <alignment horizontal="left"/>
    </xf>
    <xf numFmtId="0" fontId="40" fillId="0" borderId="1" xfId="0" applyFont="1" applyBorder="1" applyAlignment="1">
      <alignment horizontal="left" vertical="center"/>
    </xf>
    <xf numFmtId="0" fontId="40" fillId="0" borderId="1" xfId="0" applyFont="1" applyBorder="1" applyAlignment="1">
      <alignment horizontal="left" vertical="top"/>
    </xf>
    <xf numFmtId="0" fontId="40" fillId="0" borderId="1" xfId="0" applyFont="1" applyBorder="1" applyAlignment="1">
      <alignment horizontal="left" vertical="center" wrapText="1"/>
    </xf>
    <xf numFmtId="0" fontId="39" fillId="0" borderId="29" xfId="0" applyFont="1" applyBorder="1" applyAlignment="1">
      <alignment horizontal="left" wrapText="1"/>
    </xf>
    <xf numFmtId="49" fontId="40" fillId="0" borderId="1" xfId="0" applyNumberFormat="1" applyFont="1" applyBorder="1" applyAlignment="1">
      <alignment horizontal="left" vertical="center" wrapText="1"/>
    </xf>
    <xf numFmtId="0" fontId="48" fillId="5" borderId="1" xfId="0" applyNumberFormat="1" applyFont="1" applyFill="1" applyBorder="1"/>
    <xf numFmtId="0" fontId="0" fillId="0" borderId="1" xfId="0" applyBorder="1"/>
    <xf numFmtId="0" fontId="0" fillId="0" borderId="1" xfId="0" applyNumberFormat="1" applyBorder="1"/>
    <xf numFmtId="2" fontId="0" fillId="0" borderId="1" xfId="0" applyNumberFormat="1" applyBorder="1"/>
    <xf numFmtId="10" fontId="0" fillId="0" borderId="1" xfId="0" applyNumberFormat="1" applyBorder="1"/>
    <xf numFmtId="0" fontId="0" fillId="6" borderId="1" xfId="0" applyNumberFormat="1" applyFill="1" applyBorder="1"/>
    <xf numFmtId="0" fontId="4" fillId="4" borderId="8" xfId="0" applyFont="1" applyFill="1" applyBorder="1" applyAlignment="1">
      <alignment horizontal="left" vertical="center"/>
    </xf>
    <xf numFmtId="2" fontId="0" fillId="0" borderId="1" xfId="0" applyNumberFormat="1" applyBorder="1" applyAlignment="1">
      <alignment horizontal="center"/>
    </xf>
    <xf numFmtId="2" fontId="45" fillId="0" borderId="0" xfId="0" applyNumberFormat="1" applyFont="1" applyAlignment="1">
      <alignment vertical="center"/>
    </xf>
    <xf numFmtId="0" fontId="49" fillId="0" borderId="1" xfId="0" applyNumberFormat="1" applyFont="1" applyBorder="1"/>
    <xf numFmtId="4" fontId="27" fillId="0" borderId="1" xfId="0" applyNumberFormat="1" applyFont="1" applyBorder="1" applyAlignment="1">
      <alignment vertical="center"/>
    </xf>
    <xf numFmtId="166" fontId="27" fillId="0" borderId="1" xfId="0" applyNumberFormat="1" applyFont="1" applyBorder="1" applyAlignment="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8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9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A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2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3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4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400-000002000000}"/>
            </a:ext>
          </a:extLst>
        </xdr:cNvPr>
        <xdr:cNvPicPr/>
      </xdr:nvPicPr>
      <xdr:blipFill>
        <a:blip xmlns:r="http://schemas.openxmlformats.org/officeDocument/2006/relationships" r:embed="rId2" cstate="print"/>
        <a:stretch>
          <a:fillRect/>
        </a:stretch>
      </xdr:blipFill>
      <xdr:spPr>
        <a:xfrm>
          <a:off x="0" y="0"/>
          <a:ext cx="285750" cy="285750"/>
        </a:xfrm>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5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6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7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sheetPr>
    <pageSetUpPr fitToPage="1"/>
  </sheetPr>
  <dimension ref="A1:CM67"/>
  <sheetViews>
    <sheetView showGridLines="0" tabSelected="1" workbookViewId="0">
      <selection activeCell="BE17" sqref="BE17"/>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311" t="s">
        <v>6</v>
      </c>
      <c r="AS2" s="312"/>
      <c r="AT2" s="312"/>
      <c r="AU2" s="312"/>
      <c r="AV2" s="312"/>
      <c r="AW2" s="312"/>
      <c r="AX2" s="312"/>
      <c r="AY2" s="312"/>
      <c r="AZ2" s="312"/>
      <c r="BA2" s="312"/>
      <c r="BB2" s="312"/>
      <c r="BC2" s="312"/>
      <c r="BD2" s="312"/>
      <c r="BE2" s="312"/>
      <c r="BS2" s="19" t="s">
        <v>7</v>
      </c>
      <c r="BT2" s="19" t="s">
        <v>8</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pans="1:74" s="1" customFormat="1" ht="24.95" customHeight="1">
      <c r="B4" s="22"/>
      <c r="D4" s="23" t="s">
        <v>10</v>
      </c>
      <c r="AR4" s="22"/>
      <c r="AS4" s="24" t="s">
        <v>11</v>
      </c>
      <c r="BS4" s="19" t="s">
        <v>12</v>
      </c>
    </row>
    <row r="5" spans="1:74" s="1" customFormat="1" ht="12" customHeight="1">
      <c r="B5" s="22"/>
      <c r="D5" s="25" t="s">
        <v>13</v>
      </c>
      <c r="K5" s="32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R5" s="22"/>
      <c r="BS5" s="19" t="s">
        <v>7</v>
      </c>
    </row>
    <row r="6" spans="1:74" s="1" customFormat="1" ht="36.950000000000003" customHeight="1">
      <c r="B6" s="22"/>
      <c r="D6" s="27" t="s">
        <v>14</v>
      </c>
      <c r="K6" s="323" t="s">
        <v>15</v>
      </c>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312"/>
      <c r="AK6" s="312"/>
      <c r="AL6" s="312"/>
      <c r="AM6" s="312"/>
      <c r="AN6" s="312"/>
      <c r="AO6" s="312"/>
      <c r="AR6" s="22"/>
      <c r="BS6" s="19" t="s">
        <v>7</v>
      </c>
    </row>
    <row r="7" spans="1:74" s="1" customFormat="1" ht="12" customHeight="1">
      <c r="B7" s="22"/>
      <c r="D7" s="28" t="s">
        <v>16</v>
      </c>
      <c r="K7" s="26" t="s">
        <v>17</v>
      </c>
      <c r="AK7" s="28" t="s">
        <v>18</v>
      </c>
      <c r="AN7" s="26" t="s">
        <v>19</v>
      </c>
      <c r="AR7" s="22"/>
      <c r="BS7" s="19" t="s">
        <v>7</v>
      </c>
    </row>
    <row r="8" spans="1:74" s="1" customFormat="1" ht="12" customHeight="1">
      <c r="B8" s="22"/>
      <c r="D8" s="28" t="s">
        <v>20</v>
      </c>
      <c r="K8" s="26" t="s">
        <v>21</v>
      </c>
      <c r="AK8" s="28" t="s">
        <v>22</v>
      </c>
      <c r="AN8" s="26" t="s">
        <v>23</v>
      </c>
      <c r="AR8" s="22"/>
      <c r="BS8" s="19" t="s">
        <v>7</v>
      </c>
    </row>
    <row r="9" spans="1:74" s="1" customFormat="1" ht="29.25" customHeight="1">
      <c r="B9" s="22"/>
      <c r="D9" s="25" t="s">
        <v>24</v>
      </c>
      <c r="K9" s="29" t="s">
        <v>25</v>
      </c>
      <c r="AK9" s="25" t="s">
        <v>26</v>
      </c>
      <c r="AN9" s="29" t="s">
        <v>27</v>
      </c>
      <c r="AR9" s="22"/>
      <c r="BS9" s="19" t="s">
        <v>7</v>
      </c>
    </row>
    <row r="10" spans="1:74" s="1" customFormat="1" ht="12" customHeight="1">
      <c r="B10" s="22"/>
      <c r="D10" s="28" t="s">
        <v>28</v>
      </c>
      <c r="AK10" s="28" t="s">
        <v>29</v>
      </c>
      <c r="AN10" s="26" t="s">
        <v>3</v>
      </c>
      <c r="AR10" s="22"/>
      <c r="BS10" s="19" t="s">
        <v>7</v>
      </c>
    </row>
    <row r="11" spans="1:74" s="1" customFormat="1" ht="18.399999999999999" customHeight="1">
      <c r="B11" s="22"/>
      <c r="E11" s="26" t="s">
        <v>30</v>
      </c>
      <c r="AK11" s="28" t="s">
        <v>31</v>
      </c>
      <c r="AN11" s="26" t="s">
        <v>3</v>
      </c>
      <c r="AR11" s="22"/>
      <c r="BS11" s="19" t="s">
        <v>7</v>
      </c>
    </row>
    <row r="12" spans="1:74" s="1" customFormat="1" ht="6.95" customHeight="1">
      <c r="B12" s="22"/>
      <c r="AR12" s="22"/>
      <c r="BS12" s="19" t="s">
        <v>7</v>
      </c>
    </row>
    <row r="13" spans="1:74" s="1" customFormat="1" ht="12" customHeight="1">
      <c r="B13" s="22"/>
      <c r="D13" s="28" t="s">
        <v>32</v>
      </c>
      <c r="AK13" s="28" t="s">
        <v>29</v>
      </c>
      <c r="AN13" s="26" t="s">
        <v>3</v>
      </c>
      <c r="AR13" s="22"/>
      <c r="BS13" s="19" t="s">
        <v>7</v>
      </c>
    </row>
    <row r="14" spans="1:74" ht="12.75">
      <c r="B14" s="22"/>
      <c r="E14" s="26" t="s">
        <v>33</v>
      </c>
      <c r="AK14" s="28" t="s">
        <v>31</v>
      </c>
      <c r="AN14" s="26" t="s">
        <v>3</v>
      </c>
      <c r="AR14" s="22"/>
      <c r="BS14" s="19" t="s">
        <v>7</v>
      </c>
    </row>
    <row r="15" spans="1:74" s="1" customFormat="1" ht="6.95" customHeight="1">
      <c r="B15" s="22"/>
      <c r="AR15" s="22"/>
      <c r="BS15" s="19" t="s">
        <v>4</v>
      </c>
    </row>
    <row r="16" spans="1:74" s="1" customFormat="1" ht="12" customHeight="1">
      <c r="B16" s="22"/>
      <c r="D16" s="28" t="s">
        <v>34</v>
      </c>
      <c r="AK16" s="28" t="s">
        <v>29</v>
      </c>
      <c r="AN16" s="26" t="s">
        <v>3</v>
      </c>
      <c r="AR16" s="22"/>
      <c r="BS16" s="19" t="s">
        <v>4</v>
      </c>
    </row>
    <row r="17" spans="1:71" s="1" customFormat="1" ht="18.399999999999999" customHeight="1">
      <c r="B17" s="22"/>
      <c r="E17" s="26" t="s">
        <v>35</v>
      </c>
      <c r="AK17" s="28" t="s">
        <v>31</v>
      </c>
      <c r="AN17" s="26" t="s">
        <v>3</v>
      </c>
      <c r="AR17" s="22"/>
      <c r="BS17" s="19" t="s">
        <v>36</v>
      </c>
    </row>
    <row r="18" spans="1:71" s="1" customFormat="1" ht="6.95" customHeight="1">
      <c r="B18" s="22"/>
      <c r="AR18" s="22"/>
      <c r="BS18" s="19" t="s">
        <v>7</v>
      </c>
    </row>
    <row r="19" spans="1:71" s="1" customFormat="1" ht="12" customHeight="1">
      <c r="B19" s="22"/>
      <c r="D19" s="28" t="s">
        <v>37</v>
      </c>
      <c r="AK19" s="28" t="s">
        <v>29</v>
      </c>
      <c r="AN19" s="26" t="s">
        <v>3</v>
      </c>
      <c r="AR19" s="22"/>
      <c r="BS19" s="19" t="s">
        <v>7</v>
      </c>
    </row>
    <row r="20" spans="1:71" s="1" customFormat="1" ht="18.399999999999999" customHeight="1">
      <c r="B20" s="22"/>
      <c r="E20" s="26" t="s">
        <v>33</v>
      </c>
      <c r="AK20" s="28" t="s">
        <v>31</v>
      </c>
      <c r="AN20" s="26" t="s">
        <v>3</v>
      </c>
      <c r="AR20" s="22"/>
      <c r="BS20" s="19" t="s">
        <v>36</v>
      </c>
    </row>
    <row r="21" spans="1:71" s="1" customFormat="1" ht="6.95" customHeight="1">
      <c r="B21" s="22"/>
      <c r="AR21" s="22"/>
    </row>
    <row r="22" spans="1:71" s="1" customFormat="1" ht="12" customHeight="1">
      <c r="B22" s="22"/>
      <c r="D22" s="28" t="s">
        <v>38</v>
      </c>
      <c r="AR22" s="22"/>
    </row>
    <row r="23" spans="1:71" s="1" customFormat="1" ht="47.25" customHeight="1">
      <c r="B23" s="22"/>
      <c r="E23" s="301" t="s">
        <v>39</v>
      </c>
      <c r="F23" s="301"/>
      <c r="G23" s="301"/>
      <c r="H23" s="301"/>
      <c r="I23" s="301"/>
      <c r="J23" s="301"/>
      <c r="K23" s="301"/>
      <c r="L23" s="301"/>
      <c r="M23" s="301"/>
      <c r="N23" s="301"/>
      <c r="O23" s="301"/>
      <c r="P23" s="301"/>
      <c r="Q23" s="301"/>
      <c r="R23" s="301"/>
      <c r="S23" s="301"/>
      <c r="T23" s="301"/>
      <c r="U23" s="301"/>
      <c r="V23" s="301"/>
      <c r="W23" s="301"/>
      <c r="X23" s="301"/>
      <c r="Y23" s="301"/>
      <c r="Z23" s="301"/>
      <c r="AA23" s="301"/>
      <c r="AB23" s="301"/>
      <c r="AC23" s="301"/>
      <c r="AD23" s="301"/>
      <c r="AE23" s="301"/>
      <c r="AF23" s="301"/>
      <c r="AG23" s="301"/>
      <c r="AH23" s="301"/>
      <c r="AI23" s="301"/>
      <c r="AJ23" s="301"/>
      <c r="AK23" s="301"/>
      <c r="AL23" s="301"/>
      <c r="AM23" s="301"/>
      <c r="AN23" s="301"/>
      <c r="AR23" s="22"/>
    </row>
    <row r="24" spans="1:71" s="1" customFormat="1" ht="6.95" customHeight="1">
      <c r="B24" s="22"/>
      <c r="AR24" s="22"/>
    </row>
    <row r="25" spans="1:71" s="1" customFormat="1" ht="6.95" customHeight="1">
      <c r="B25" s="22"/>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2"/>
    </row>
    <row r="26" spans="1:71" s="2" customFormat="1" ht="25.9" customHeight="1">
      <c r="A26" s="32"/>
      <c r="B26" s="33"/>
      <c r="C26" s="32"/>
      <c r="D26" s="34" t="s">
        <v>40</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02">
        <f>ROUND(AG54,2)</f>
        <v>0</v>
      </c>
      <c r="AL26" s="303"/>
      <c r="AM26" s="303"/>
      <c r="AN26" s="303"/>
      <c r="AO26" s="303"/>
      <c r="AP26" s="32"/>
      <c r="AQ26" s="32"/>
      <c r="AR26" s="33"/>
      <c r="BE26" s="32"/>
    </row>
    <row r="27" spans="1:71" s="2" customFormat="1" ht="6.95" customHeight="1">
      <c r="A27" s="32"/>
      <c r="B27" s="33"/>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3"/>
      <c r="BE27" s="32"/>
    </row>
    <row r="28" spans="1:71" s="2" customFormat="1" ht="12.75">
      <c r="A28" s="32"/>
      <c r="B28" s="33"/>
      <c r="C28" s="32"/>
      <c r="D28" s="32"/>
      <c r="E28" s="32"/>
      <c r="F28" s="32"/>
      <c r="G28" s="32"/>
      <c r="H28" s="32"/>
      <c r="I28" s="32"/>
      <c r="J28" s="32"/>
      <c r="K28" s="32"/>
      <c r="L28" s="304" t="s">
        <v>41</v>
      </c>
      <c r="M28" s="304"/>
      <c r="N28" s="304"/>
      <c r="O28" s="304"/>
      <c r="P28" s="304"/>
      <c r="Q28" s="32"/>
      <c r="R28" s="32"/>
      <c r="S28" s="32"/>
      <c r="T28" s="32"/>
      <c r="U28" s="32"/>
      <c r="V28" s="32"/>
      <c r="W28" s="304" t="s">
        <v>42</v>
      </c>
      <c r="X28" s="304"/>
      <c r="Y28" s="304"/>
      <c r="Z28" s="304"/>
      <c r="AA28" s="304"/>
      <c r="AB28" s="304"/>
      <c r="AC28" s="304"/>
      <c r="AD28" s="304"/>
      <c r="AE28" s="304"/>
      <c r="AF28" s="32"/>
      <c r="AG28" s="32"/>
      <c r="AH28" s="32"/>
      <c r="AI28" s="32"/>
      <c r="AJ28" s="32"/>
      <c r="AK28" s="304" t="s">
        <v>43</v>
      </c>
      <c r="AL28" s="304"/>
      <c r="AM28" s="304"/>
      <c r="AN28" s="304"/>
      <c r="AO28" s="304"/>
      <c r="AP28" s="32"/>
      <c r="AQ28" s="32"/>
      <c r="AR28" s="33"/>
      <c r="BE28" s="32"/>
    </row>
    <row r="29" spans="1:71" s="3" customFormat="1" ht="14.45" customHeight="1">
      <c r="B29" s="37"/>
      <c r="D29" s="28" t="s">
        <v>44</v>
      </c>
      <c r="F29" s="28" t="s">
        <v>45</v>
      </c>
      <c r="L29" s="298">
        <v>0.21</v>
      </c>
      <c r="M29" s="299"/>
      <c r="N29" s="299"/>
      <c r="O29" s="299"/>
      <c r="P29" s="299"/>
      <c r="W29" s="300">
        <f>ROUND(AZ54, 2)</f>
        <v>0</v>
      </c>
      <c r="X29" s="299"/>
      <c r="Y29" s="299"/>
      <c r="Z29" s="299"/>
      <c r="AA29" s="299"/>
      <c r="AB29" s="299"/>
      <c r="AC29" s="299"/>
      <c r="AD29" s="299"/>
      <c r="AE29" s="299"/>
      <c r="AK29" s="300">
        <f>ROUND(AV54, 2)</f>
        <v>0</v>
      </c>
      <c r="AL29" s="299"/>
      <c r="AM29" s="299"/>
      <c r="AN29" s="299"/>
      <c r="AO29" s="299"/>
      <c r="AR29" s="37"/>
    </row>
    <row r="30" spans="1:71" s="3" customFormat="1" ht="14.45" customHeight="1">
      <c r="B30" s="37"/>
      <c r="F30" s="28" t="s">
        <v>46</v>
      </c>
      <c r="L30" s="298">
        <v>0.15</v>
      </c>
      <c r="M30" s="299"/>
      <c r="N30" s="299"/>
      <c r="O30" s="299"/>
      <c r="P30" s="299"/>
      <c r="W30" s="300">
        <f>ROUND(BA54, 2)</f>
        <v>0</v>
      </c>
      <c r="X30" s="299"/>
      <c r="Y30" s="299"/>
      <c r="Z30" s="299"/>
      <c r="AA30" s="299"/>
      <c r="AB30" s="299"/>
      <c r="AC30" s="299"/>
      <c r="AD30" s="299"/>
      <c r="AE30" s="299"/>
      <c r="AK30" s="300">
        <f>ROUND(AW54, 2)</f>
        <v>0</v>
      </c>
      <c r="AL30" s="299"/>
      <c r="AM30" s="299"/>
      <c r="AN30" s="299"/>
      <c r="AO30" s="299"/>
      <c r="AR30" s="37"/>
    </row>
    <row r="31" spans="1:71" s="3" customFormat="1" ht="14.45" hidden="1" customHeight="1">
      <c r="B31" s="37"/>
      <c r="F31" s="28" t="s">
        <v>47</v>
      </c>
      <c r="L31" s="298">
        <v>0.21</v>
      </c>
      <c r="M31" s="299"/>
      <c r="N31" s="299"/>
      <c r="O31" s="299"/>
      <c r="P31" s="299"/>
      <c r="W31" s="300">
        <f>ROUND(BB54, 2)</f>
        <v>0</v>
      </c>
      <c r="X31" s="299"/>
      <c r="Y31" s="299"/>
      <c r="Z31" s="299"/>
      <c r="AA31" s="299"/>
      <c r="AB31" s="299"/>
      <c r="AC31" s="299"/>
      <c r="AD31" s="299"/>
      <c r="AE31" s="299"/>
      <c r="AK31" s="300">
        <v>0</v>
      </c>
      <c r="AL31" s="299"/>
      <c r="AM31" s="299"/>
      <c r="AN31" s="299"/>
      <c r="AO31" s="299"/>
      <c r="AR31" s="37"/>
    </row>
    <row r="32" spans="1:71" s="3" customFormat="1" ht="14.45" hidden="1" customHeight="1">
      <c r="B32" s="37"/>
      <c r="F32" s="28" t="s">
        <v>48</v>
      </c>
      <c r="L32" s="298">
        <v>0.15</v>
      </c>
      <c r="M32" s="299"/>
      <c r="N32" s="299"/>
      <c r="O32" s="299"/>
      <c r="P32" s="299"/>
      <c r="W32" s="300">
        <f>ROUND(BC54, 2)</f>
        <v>0</v>
      </c>
      <c r="X32" s="299"/>
      <c r="Y32" s="299"/>
      <c r="Z32" s="299"/>
      <c r="AA32" s="299"/>
      <c r="AB32" s="299"/>
      <c r="AC32" s="299"/>
      <c r="AD32" s="299"/>
      <c r="AE32" s="299"/>
      <c r="AK32" s="300">
        <v>0</v>
      </c>
      <c r="AL32" s="299"/>
      <c r="AM32" s="299"/>
      <c r="AN32" s="299"/>
      <c r="AO32" s="299"/>
      <c r="AR32" s="37"/>
    </row>
    <row r="33" spans="1:57" s="3" customFormat="1" ht="14.45" hidden="1" customHeight="1">
      <c r="B33" s="37"/>
      <c r="F33" s="28" t="s">
        <v>49</v>
      </c>
      <c r="L33" s="298">
        <v>0</v>
      </c>
      <c r="M33" s="299"/>
      <c r="N33" s="299"/>
      <c r="O33" s="299"/>
      <c r="P33" s="299"/>
      <c r="W33" s="300">
        <f>ROUND(BD54, 2)</f>
        <v>0</v>
      </c>
      <c r="X33" s="299"/>
      <c r="Y33" s="299"/>
      <c r="Z33" s="299"/>
      <c r="AA33" s="299"/>
      <c r="AB33" s="299"/>
      <c r="AC33" s="299"/>
      <c r="AD33" s="299"/>
      <c r="AE33" s="299"/>
      <c r="AK33" s="300">
        <v>0</v>
      </c>
      <c r="AL33" s="299"/>
      <c r="AM33" s="299"/>
      <c r="AN33" s="299"/>
      <c r="AO33" s="299"/>
      <c r="AR33" s="37"/>
    </row>
    <row r="34" spans="1:57" s="2" customFormat="1" ht="6.95" customHeight="1">
      <c r="A34" s="32"/>
      <c r="B34" s="33"/>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3"/>
      <c r="BE34" s="32"/>
    </row>
    <row r="35" spans="1:57" s="2" customFormat="1" ht="25.9" customHeight="1">
      <c r="A35" s="32"/>
      <c r="B35" s="33"/>
      <c r="C35" s="38"/>
      <c r="D35" s="39" t="s">
        <v>50</v>
      </c>
      <c r="E35" s="40"/>
      <c r="F35" s="40"/>
      <c r="G35" s="40"/>
      <c r="H35" s="40"/>
      <c r="I35" s="40"/>
      <c r="J35" s="40"/>
      <c r="K35" s="40"/>
      <c r="L35" s="40"/>
      <c r="M35" s="40"/>
      <c r="N35" s="40"/>
      <c r="O35" s="40"/>
      <c r="P35" s="40"/>
      <c r="Q35" s="40"/>
      <c r="R35" s="40"/>
      <c r="S35" s="40"/>
      <c r="T35" s="41" t="s">
        <v>51</v>
      </c>
      <c r="U35" s="40"/>
      <c r="V35" s="40"/>
      <c r="W35" s="40"/>
      <c r="X35" s="310" t="s">
        <v>52</v>
      </c>
      <c r="Y35" s="308"/>
      <c r="Z35" s="308"/>
      <c r="AA35" s="308"/>
      <c r="AB35" s="308"/>
      <c r="AC35" s="40"/>
      <c r="AD35" s="40"/>
      <c r="AE35" s="40"/>
      <c r="AF35" s="40"/>
      <c r="AG35" s="40"/>
      <c r="AH35" s="40"/>
      <c r="AI35" s="40"/>
      <c r="AJ35" s="40"/>
      <c r="AK35" s="307">
        <f>SUM(AK26:AK33)</f>
        <v>0</v>
      </c>
      <c r="AL35" s="308"/>
      <c r="AM35" s="308"/>
      <c r="AN35" s="308"/>
      <c r="AO35" s="309"/>
      <c r="AP35" s="38"/>
      <c r="AQ35" s="38"/>
      <c r="AR35" s="33"/>
      <c r="BE35" s="32"/>
    </row>
    <row r="36" spans="1:57" s="2" customFormat="1" ht="6.95" customHeight="1">
      <c r="A36" s="32"/>
      <c r="B36" s="33"/>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3"/>
      <c r="BE36" s="32"/>
    </row>
    <row r="37" spans="1:57" s="2" customFormat="1" ht="6.95" customHeight="1">
      <c r="A37" s="32"/>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c r="BE37" s="32"/>
    </row>
    <row r="41" spans="1:57" s="2" customFormat="1" ht="6.95" customHeight="1">
      <c r="A41" s="32"/>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c r="BE41" s="32"/>
    </row>
    <row r="42" spans="1:57" s="2" customFormat="1" ht="24.95" customHeight="1">
      <c r="A42" s="32"/>
      <c r="B42" s="33"/>
      <c r="C42" s="23" t="s">
        <v>53</v>
      </c>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3"/>
      <c r="BE42" s="32"/>
    </row>
    <row r="43" spans="1:57" s="2" customFormat="1" ht="6.95" customHeight="1">
      <c r="A43" s="32"/>
      <c r="B43" s="33"/>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3"/>
      <c r="BE43" s="32"/>
    </row>
    <row r="44" spans="1:57" s="4" customFormat="1" ht="12" customHeight="1">
      <c r="B44" s="46"/>
      <c r="C44" s="28" t="s">
        <v>13</v>
      </c>
      <c r="L44" s="4">
        <f>K5</f>
        <v>0</v>
      </c>
      <c r="AR44" s="46"/>
    </row>
    <row r="45" spans="1:57" s="5" customFormat="1" ht="36.950000000000003" customHeight="1">
      <c r="B45" s="47"/>
      <c r="C45" s="48" t="s">
        <v>14</v>
      </c>
      <c r="L45" s="305" t="str">
        <f>K6</f>
        <v>Skládka TKO Štěpánovice - III.etepa - 3.část</v>
      </c>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6"/>
      <c r="AL45" s="306"/>
      <c r="AM45" s="306"/>
      <c r="AN45" s="306"/>
      <c r="AO45" s="306"/>
      <c r="AR45" s="47"/>
    </row>
    <row r="46" spans="1:57" s="2" customFormat="1" ht="6.95" customHeight="1">
      <c r="A46" s="32"/>
      <c r="B46" s="33"/>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3"/>
      <c r="BE46" s="32"/>
    </row>
    <row r="47" spans="1:57" s="2" customFormat="1" ht="12" customHeight="1">
      <c r="A47" s="32"/>
      <c r="B47" s="33"/>
      <c r="C47" s="28" t="s">
        <v>20</v>
      </c>
      <c r="D47" s="32"/>
      <c r="E47" s="32"/>
      <c r="F47" s="32"/>
      <c r="G47" s="32"/>
      <c r="H47" s="32"/>
      <c r="I47" s="32"/>
      <c r="J47" s="32"/>
      <c r="K47" s="32"/>
      <c r="L47" s="49" t="str">
        <f>IF(K8="","",K8)</f>
        <v>k.ú.Štěpánovice u Klatov, k.ú.Dehtín</v>
      </c>
      <c r="M47" s="32"/>
      <c r="N47" s="32"/>
      <c r="O47" s="32"/>
      <c r="P47" s="32"/>
      <c r="Q47" s="32"/>
      <c r="R47" s="32"/>
      <c r="S47" s="32"/>
      <c r="T47" s="32"/>
      <c r="U47" s="32"/>
      <c r="V47" s="32"/>
      <c r="W47" s="32"/>
      <c r="X47" s="32"/>
      <c r="Y47" s="32"/>
      <c r="Z47" s="32"/>
      <c r="AA47" s="32"/>
      <c r="AB47" s="32"/>
      <c r="AC47" s="32"/>
      <c r="AD47" s="32"/>
      <c r="AE47" s="32"/>
      <c r="AF47" s="32"/>
      <c r="AG47" s="32"/>
      <c r="AH47" s="32"/>
      <c r="AI47" s="28" t="s">
        <v>22</v>
      </c>
      <c r="AJ47" s="32"/>
      <c r="AK47" s="32"/>
      <c r="AL47" s="32"/>
      <c r="AM47" s="324" t="str">
        <f>IF(AN8= "","",AN8)</f>
        <v>24. 9. 2020</v>
      </c>
      <c r="AN47" s="324"/>
      <c r="AO47" s="32"/>
      <c r="AP47" s="32"/>
      <c r="AQ47" s="32"/>
      <c r="AR47" s="33"/>
      <c r="BE47" s="32"/>
    </row>
    <row r="48" spans="1:57" s="2" customFormat="1" ht="6.95" customHeight="1">
      <c r="A48" s="32"/>
      <c r="B48" s="33"/>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3"/>
      <c r="BE48" s="32"/>
    </row>
    <row r="49" spans="1:91" s="2" customFormat="1" ht="25.7" customHeight="1">
      <c r="A49" s="32"/>
      <c r="B49" s="33"/>
      <c r="C49" s="28" t="s">
        <v>28</v>
      </c>
      <c r="D49" s="32"/>
      <c r="E49" s="32"/>
      <c r="F49" s="32"/>
      <c r="G49" s="32"/>
      <c r="H49" s="32"/>
      <c r="I49" s="32"/>
      <c r="J49" s="32"/>
      <c r="K49" s="32"/>
      <c r="L49" s="4" t="str">
        <f>IF(E11= "","",E11)</f>
        <v>Město Klatovy, Nám.Míru 62/I,339 01 Klatovy</v>
      </c>
      <c r="M49" s="32"/>
      <c r="N49" s="32"/>
      <c r="O49" s="32"/>
      <c r="P49" s="32"/>
      <c r="Q49" s="32"/>
      <c r="R49" s="32"/>
      <c r="S49" s="32"/>
      <c r="T49" s="32"/>
      <c r="U49" s="32"/>
      <c r="V49" s="32"/>
      <c r="W49" s="32"/>
      <c r="X49" s="32"/>
      <c r="Y49" s="32"/>
      <c r="Z49" s="32"/>
      <c r="AA49" s="32"/>
      <c r="AB49" s="32"/>
      <c r="AC49" s="32"/>
      <c r="AD49" s="32"/>
      <c r="AE49" s="32"/>
      <c r="AF49" s="32"/>
      <c r="AG49" s="32"/>
      <c r="AH49" s="32"/>
      <c r="AI49" s="28" t="s">
        <v>34</v>
      </c>
      <c r="AJ49" s="32"/>
      <c r="AK49" s="32"/>
      <c r="AL49" s="32"/>
      <c r="AM49" s="325" t="str">
        <f>IF(E17="","",E17)</f>
        <v>INTERPROJEKT ODPADY s.r.o., Praha 6</v>
      </c>
      <c r="AN49" s="326"/>
      <c r="AO49" s="326"/>
      <c r="AP49" s="326"/>
      <c r="AQ49" s="32"/>
      <c r="AR49" s="33"/>
      <c r="AS49" s="316" t="s">
        <v>54</v>
      </c>
      <c r="AT49" s="317"/>
      <c r="AU49" s="51"/>
      <c r="AV49" s="51"/>
      <c r="AW49" s="51"/>
      <c r="AX49" s="51"/>
      <c r="AY49" s="51"/>
      <c r="AZ49" s="51"/>
      <c r="BA49" s="51"/>
      <c r="BB49" s="51"/>
      <c r="BC49" s="51"/>
      <c r="BD49" s="52"/>
      <c r="BE49" s="32"/>
    </row>
    <row r="50" spans="1:91" s="2" customFormat="1" ht="15.2" customHeight="1">
      <c r="A50" s="32"/>
      <c r="B50" s="33"/>
      <c r="C50" s="28" t="s">
        <v>32</v>
      </c>
      <c r="D50" s="32"/>
      <c r="E50" s="32"/>
      <c r="F50" s="32"/>
      <c r="G50" s="32"/>
      <c r="H50" s="32"/>
      <c r="I50" s="32"/>
      <c r="J50" s="32"/>
      <c r="K50" s="32"/>
      <c r="L50" s="4" t="str">
        <f>IF(E14="","",E14)</f>
        <v xml:space="preserve"> </v>
      </c>
      <c r="M50" s="32"/>
      <c r="N50" s="32"/>
      <c r="O50" s="32"/>
      <c r="P50" s="32"/>
      <c r="Q50" s="32"/>
      <c r="R50" s="32"/>
      <c r="S50" s="32"/>
      <c r="T50" s="32"/>
      <c r="U50" s="32"/>
      <c r="V50" s="32"/>
      <c r="W50" s="32"/>
      <c r="X50" s="32"/>
      <c r="Y50" s="32"/>
      <c r="Z50" s="32"/>
      <c r="AA50" s="32"/>
      <c r="AB50" s="32"/>
      <c r="AC50" s="32"/>
      <c r="AD50" s="32"/>
      <c r="AE50" s="32"/>
      <c r="AF50" s="32"/>
      <c r="AG50" s="32"/>
      <c r="AH50" s="32"/>
      <c r="AI50" s="28" t="s">
        <v>37</v>
      </c>
      <c r="AJ50" s="32"/>
      <c r="AK50" s="32"/>
      <c r="AL50" s="32"/>
      <c r="AM50" s="325" t="str">
        <f>IF(E20="","",E20)</f>
        <v xml:space="preserve"> </v>
      </c>
      <c r="AN50" s="326"/>
      <c r="AO50" s="326"/>
      <c r="AP50" s="326"/>
      <c r="AQ50" s="32"/>
      <c r="AR50" s="33"/>
      <c r="AS50" s="318"/>
      <c r="AT50" s="319"/>
      <c r="AU50" s="53"/>
      <c r="AV50" s="53"/>
      <c r="AW50" s="53"/>
      <c r="AX50" s="53"/>
      <c r="AY50" s="53"/>
      <c r="AZ50" s="53"/>
      <c r="BA50" s="53"/>
      <c r="BB50" s="53"/>
      <c r="BC50" s="53"/>
      <c r="BD50" s="54"/>
      <c r="BE50" s="32"/>
    </row>
    <row r="51" spans="1:91" s="2" customFormat="1" ht="10.9" customHeight="1">
      <c r="A51" s="32"/>
      <c r="B51" s="33"/>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3"/>
      <c r="AS51" s="318"/>
      <c r="AT51" s="319"/>
      <c r="AU51" s="53"/>
      <c r="AV51" s="53"/>
      <c r="AW51" s="53"/>
      <c r="AX51" s="53"/>
      <c r="AY51" s="53"/>
      <c r="AZ51" s="53"/>
      <c r="BA51" s="53"/>
      <c r="BB51" s="53"/>
      <c r="BC51" s="53"/>
      <c r="BD51" s="54"/>
      <c r="BE51" s="32"/>
    </row>
    <row r="52" spans="1:91" s="2" customFormat="1" ht="29.25" customHeight="1">
      <c r="A52" s="32"/>
      <c r="B52" s="33"/>
      <c r="C52" s="297" t="s">
        <v>55</v>
      </c>
      <c r="D52" s="296"/>
      <c r="E52" s="296"/>
      <c r="F52" s="296"/>
      <c r="G52" s="296"/>
      <c r="H52" s="55"/>
      <c r="I52" s="295" t="s">
        <v>56</v>
      </c>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315" t="s">
        <v>57</v>
      </c>
      <c r="AH52" s="296"/>
      <c r="AI52" s="296"/>
      <c r="AJ52" s="296"/>
      <c r="AK52" s="296"/>
      <c r="AL52" s="296"/>
      <c r="AM52" s="296"/>
      <c r="AN52" s="295" t="s">
        <v>58</v>
      </c>
      <c r="AO52" s="296"/>
      <c r="AP52" s="296"/>
      <c r="AQ52" s="56" t="s">
        <v>59</v>
      </c>
      <c r="AR52" s="33"/>
      <c r="AS52" s="57" t="s">
        <v>60</v>
      </c>
      <c r="AT52" s="58" t="s">
        <v>61</v>
      </c>
      <c r="AU52" s="58" t="s">
        <v>62</v>
      </c>
      <c r="AV52" s="58" t="s">
        <v>63</v>
      </c>
      <c r="AW52" s="58" t="s">
        <v>64</v>
      </c>
      <c r="AX52" s="58" t="s">
        <v>65</v>
      </c>
      <c r="AY52" s="58" t="s">
        <v>66</v>
      </c>
      <c r="AZ52" s="58" t="s">
        <v>67</v>
      </c>
      <c r="BA52" s="58" t="s">
        <v>68</v>
      </c>
      <c r="BB52" s="58" t="s">
        <v>69</v>
      </c>
      <c r="BC52" s="58" t="s">
        <v>70</v>
      </c>
      <c r="BD52" s="59" t="s">
        <v>71</v>
      </c>
      <c r="BE52" s="32"/>
    </row>
    <row r="53" spans="1:91" s="2" customFormat="1" ht="10.9" customHeight="1">
      <c r="A53" s="32"/>
      <c r="B53" s="33"/>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3"/>
      <c r="AS53" s="60"/>
      <c r="AT53" s="61"/>
      <c r="AU53" s="61"/>
      <c r="AV53" s="61"/>
      <c r="AW53" s="61"/>
      <c r="AX53" s="61"/>
      <c r="AY53" s="61"/>
      <c r="AZ53" s="61"/>
      <c r="BA53" s="61"/>
      <c r="BB53" s="61"/>
      <c r="BC53" s="61"/>
      <c r="BD53" s="62"/>
      <c r="BE53" s="32"/>
    </row>
    <row r="54" spans="1:91" s="6" customFormat="1" ht="32.450000000000003" customHeight="1">
      <c r="B54" s="63"/>
      <c r="C54" s="64" t="s">
        <v>72</v>
      </c>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321">
        <f>ROUND(SUM(AG55:AG65),2)</f>
        <v>0</v>
      </c>
      <c r="AH54" s="321"/>
      <c r="AI54" s="321"/>
      <c r="AJ54" s="321"/>
      <c r="AK54" s="321"/>
      <c r="AL54" s="321"/>
      <c r="AM54" s="321"/>
      <c r="AN54" s="320">
        <f t="shared" ref="AN54:AN65" si="0">SUM(AG54,AT54)</f>
        <v>0</v>
      </c>
      <c r="AO54" s="320"/>
      <c r="AP54" s="320"/>
      <c r="AQ54" s="67" t="s">
        <v>3</v>
      </c>
      <c r="AR54" s="63"/>
      <c r="AS54" s="68">
        <f>ROUND(SUM(AS55:AS65),2)</f>
        <v>0</v>
      </c>
      <c r="AT54" s="69">
        <f t="shared" ref="AT54:AT65" si="1">ROUND(SUM(AV54:AW54),2)</f>
        <v>0</v>
      </c>
      <c r="AU54" s="70">
        <f>ROUND(SUM(AU55:AU65),5)</f>
        <v>16273.19823</v>
      </c>
      <c r="AV54" s="69">
        <f>ROUND(AZ54*L29,2)</f>
        <v>0</v>
      </c>
      <c r="AW54" s="69">
        <f>ROUND(BA54*L30,2)</f>
        <v>0</v>
      </c>
      <c r="AX54" s="69">
        <f>ROUND(BB54*L29,2)</f>
        <v>0</v>
      </c>
      <c r="AY54" s="69">
        <f>ROUND(BC54*L30,2)</f>
        <v>0</v>
      </c>
      <c r="AZ54" s="69">
        <f>ROUND(SUM(AZ55:AZ65),2)</f>
        <v>0</v>
      </c>
      <c r="BA54" s="69">
        <f>ROUND(SUM(BA55:BA65),2)</f>
        <v>0</v>
      </c>
      <c r="BB54" s="69">
        <f>ROUND(SUM(BB55:BB65),2)</f>
        <v>0</v>
      </c>
      <c r="BC54" s="69">
        <f>ROUND(SUM(BC55:BC65),2)</f>
        <v>0</v>
      </c>
      <c r="BD54" s="71">
        <f>ROUND(SUM(BD55:BD65),2)</f>
        <v>0</v>
      </c>
      <c r="BS54" s="72" t="s">
        <v>73</v>
      </c>
      <c r="BT54" s="72" t="s">
        <v>74</v>
      </c>
      <c r="BU54" s="73" t="s">
        <v>75</v>
      </c>
      <c r="BV54" s="72" t="s">
        <v>76</v>
      </c>
      <c r="BW54" s="72" t="s">
        <v>5</v>
      </c>
      <c r="BX54" s="72" t="s">
        <v>77</v>
      </c>
      <c r="CL54" s="72" t="s">
        <v>17</v>
      </c>
    </row>
    <row r="55" spans="1:91" s="7" customFormat="1" ht="16.5" customHeight="1">
      <c r="A55" s="74" t="s">
        <v>78</v>
      </c>
      <c r="B55" s="75"/>
      <c r="C55" s="76"/>
      <c r="D55" s="294" t="s">
        <v>79</v>
      </c>
      <c r="E55" s="294"/>
      <c r="F55" s="294"/>
      <c r="G55" s="294"/>
      <c r="H55" s="294"/>
      <c r="I55" s="77"/>
      <c r="J55" s="294" t="s">
        <v>80</v>
      </c>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313">
        <f>'SO 01 - Terénní úpravy'!J30</f>
        <v>0</v>
      </c>
      <c r="AH55" s="314"/>
      <c r="AI55" s="314"/>
      <c r="AJ55" s="314"/>
      <c r="AK55" s="314"/>
      <c r="AL55" s="314"/>
      <c r="AM55" s="314"/>
      <c r="AN55" s="313">
        <f t="shared" si="0"/>
        <v>0</v>
      </c>
      <c r="AO55" s="314"/>
      <c r="AP55" s="314"/>
      <c r="AQ55" s="78" t="s">
        <v>81</v>
      </c>
      <c r="AR55" s="75"/>
      <c r="AS55" s="79">
        <v>0</v>
      </c>
      <c r="AT55" s="80">
        <f t="shared" si="1"/>
        <v>0</v>
      </c>
      <c r="AU55" s="81">
        <f>'SO 01 - Terénní úpravy'!P83</f>
        <v>3592.0481690000001</v>
      </c>
      <c r="AV55" s="80">
        <f>'SO 01 - Terénní úpravy'!J33</f>
        <v>0</v>
      </c>
      <c r="AW55" s="80">
        <f>'SO 01 - Terénní úpravy'!J34</f>
        <v>0</v>
      </c>
      <c r="AX55" s="80">
        <f>'SO 01 - Terénní úpravy'!J35</f>
        <v>0</v>
      </c>
      <c r="AY55" s="80">
        <f>'SO 01 - Terénní úpravy'!J36</f>
        <v>0</v>
      </c>
      <c r="AZ55" s="80">
        <f>'SO 01 - Terénní úpravy'!F33</f>
        <v>0</v>
      </c>
      <c r="BA55" s="80">
        <f>'SO 01 - Terénní úpravy'!F34</f>
        <v>0</v>
      </c>
      <c r="BB55" s="80">
        <f>'SO 01 - Terénní úpravy'!F35</f>
        <v>0</v>
      </c>
      <c r="BC55" s="80">
        <f>'SO 01 - Terénní úpravy'!F36</f>
        <v>0</v>
      </c>
      <c r="BD55" s="82">
        <f>'SO 01 - Terénní úpravy'!F37</f>
        <v>0</v>
      </c>
      <c r="BT55" s="83" t="s">
        <v>82</v>
      </c>
      <c r="BV55" s="83" t="s">
        <v>76</v>
      </c>
      <c r="BW55" s="83" t="s">
        <v>83</v>
      </c>
      <c r="BX55" s="83" t="s">
        <v>5</v>
      </c>
      <c r="CL55" s="83" t="s">
        <v>3</v>
      </c>
      <c r="CM55" s="83" t="s">
        <v>84</v>
      </c>
    </row>
    <row r="56" spans="1:91" s="7" customFormat="1" ht="16.5" customHeight="1">
      <c r="A56" s="74" t="s">
        <v>78</v>
      </c>
      <c r="B56" s="75"/>
      <c r="C56" s="76"/>
      <c r="D56" s="294" t="s">
        <v>85</v>
      </c>
      <c r="E56" s="294"/>
      <c r="F56" s="294"/>
      <c r="G56" s="294"/>
      <c r="H56" s="294"/>
      <c r="I56" s="77"/>
      <c r="J56" s="294" t="s">
        <v>86</v>
      </c>
      <c r="K56" s="294"/>
      <c r="L56" s="294"/>
      <c r="M56" s="294"/>
      <c r="N56" s="294"/>
      <c r="O56" s="294"/>
      <c r="P56" s="294"/>
      <c r="Q56" s="294"/>
      <c r="R56" s="294"/>
      <c r="S56" s="294"/>
      <c r="T56" s="294"/>
      <c r="U56" s="294"/>
      <c r="V56" s="294"/>
      <c r="W56" s="294"/>
      <c r="X56" s="294"/>
      <c r="Y56" s="294"/>
      <c r="Z56" s="294"/>
      <c r="AA56" s="294"/>
      <c r="AB56" s="294"/>
      <c r="AC56" s="294"/>
      <c r="AD56" s="294"/>
      <c r="AE56" s="294"/>
      <c r="AF56" s="294"/>
      <c r="AG56" s="313">
        <f>'SO 02 - Hráz'!J30</f>
        <v>0</v>
      </c>
      <c r="AH56" s="314"/>
      <c r="AI56" s="314"/>
      <c r="AJ56" s="314"/>
      <c r="AK56" s="314"/>
      <c r="AL56" s="314"/>
      <c r="AM56" s="314"/>
      <c r="AN56" s="313">
        <f t="shared" si="0"/>
        <v>0</v>
      </c>
      <c r="AO56" s="314"/>
      <c r="AP56" s="314"/>
      <c r="AQ56" s="78" t="s">
        <v>81</v>
      </c>
      <c r="AR56" s="75"/>
      <c r="AS56" s="79">
        <v>0</v>
      </c>
      <c r="AT56" s="80">
        <f t="shared" si="1"/>
        <v>0</v>
      </c>
      <c r="AU56" s="81">
        <f>'SO 02 - Hráz'!P82</f>
        <v>1491.2895900000001</v>
      </c>
      <c r="AV56" s="80">
        <f>'SO 02 - Hráz'!J33</f>
        <v>0</v>
      </c>
      <c r="AW56" s="80">
        <f>'SO 02 - Hráz'!J34</f>
        <v>0</v>
      </c>
      <c r="AX56" s="80">
        <f>'SO 02 - Hráz'!J35</f>
        <v>0</v>
      </c>
      <c r="AY56" s="80">
        <f>'SO 02 - Hráz'!J36</f>
        <v>0</v>
      </c>
      <c r="AZ56" s="80">
        <f>'SO 02 - Hráz'!F33</f>
        <v>0</v>
      </c>
      <c r="BA56" s="80">
        <f>'SO 02 - Hráz'!F34</f>
        <v>0</v>
      </c>
      <c r="BB56" s="80">
        <f>'SO 02 - Hráz'!F35</f>
        <v>0</v>
      </c>
      <c r="BC56" s="80">
        <f>'SO 02 - Hráz'!F36</f>
        <v>0</v>
      </c>
      <c r="BD56" s="82">
        <f>'SO 02 - Hráz'!F37</f>
        <v>0</v>
      </c>
      <c r="BT56" s="83" t="s">
        <v>82</v>
      </c>
      <c r="BV56" s="83" t="s">
        <v>76</v>
      </c>
      <c r="BW56" s="83" t="s">
        <v>87</v>
      </c>
      <c r="BX56" s="83" t="s">
        <v>5</v>
      </c>
      <c r="CL56" s="83" t="s">
        <v>3</v>
      </c>
      <c r="CM56" s="83" t="s">
        <v>84</v>
      </c>
    </row>
    <row r="57" spans="1:91" s="7" customFormat="1" ht="16.5" customHeight="1">
      <c r="A57" s="74" t="s">
        <v>78</v>
      </c>
      <c r="B57" s="75"/>
      <c r="C57" s="76"/>
      <c r="D57" s="294" t="s">
        <v>88</v>
      </c>
      <c r="E57" s="294"/>
      <c r="F57" s="294"/>
      <c r="G57" s="294"/>
      <c r="H57" s="294"/>
      <c r="I57" s="77"/>
      <c r="J57" s="294" t="s">
        <v>89</v>
      </c>
      <c r="K57" s="294"/>
      <c r="L57" s="294"/>
      <c r="M57" s="294"/>
      <c r="N57" s="294"/>
      <c r="O57" s="294"/>
      <c r="P57" s="294"/>
      <c r="Q57" s="294"/>
      <c r="R57" s="294"/>
      <c r="S57" s="294"/>
      <c r="T57" s="294"/>
      <c r="U57" s="294"/>
      <c r="V57" s="294"/>
      <c r="W57" s="294"/>
      <c r="X57" s="294"/>
      <c r="Y57" s="294"/>
      <c r="Z57" s="294"/>
      <c r="AA57" s="294"/>
      <c r="AB57" s="294"/>
      <c r="AC57" s="294"/>
      <c r="AD57" s="294"/>
      <c r="AE57" s="294"/>
      <c r="AF57" s="294"/>
      <c r="AG57" s="313">
        <f>'SO 03 - Těsnění podloží'!J30</f>
        <v>0</v>
      </c>
      <c r="AH57" s="314"/>
      <c r="AI57" s="314"/>
      <c r="AJ57" s="314"/>
      <c r="AK57" s="314"/>
      <c r="AL57" s="314"/>
      <c r="AM57" s="314"/>
      <c r="AN57" s="313">
        <f t="shared" si="0"/>
        <v>0</v>
      </c>
      <c r="AO57" s="314"/>
      <c r="AP57" s="314"/>
      <c r="AQ57" s="78" t="s">
        <v>81</v>
      </c>
      <c r="AR57" s="75"/>
      <c r="AS57" s="79">
        <v>0</v>
      </c>
      <c r="AT57" s="80">
        <f t="shared" si="1"/>
        <v>0</v>
      </c>
      <c r="AU57" s="81">
        <f>'SO 03 - Těsnění podloží'!P84</f>
        <v>3594.117733</v>
      </c>
      <c r="AV57" s="80">
        <f>'SO 03 - Těsnění podloží'!J33</f>
        <v>0</v>
      </c>
      <c r="AW57" s="80">
        <f>'SO 03 - Těsnění podloží'!J34</f>
        <v>0</v>
      </c>
      <c r="AX57" s="80">
        <f>'SO 03 - Těsnění podloží'!J35</f>
        <v>0</v>
      </c>
      <c r="AY57" s="80">
        <f>'SO 03 - Těsnění podloží'!J36</f>
        <v>0</v>
      </c>
      <c r="AZ57" s="80">
        <f>'SO 03 - Těsnění podloží'!F33</f>
        <v>0</v>
      </c>
      <c r="BA57" s="80">
        <f>'SO 03 - Těsnění podloží'!F34</f>
        <v>0</v>
      </c>
      <c r="BB57" s="80">
        <f>'SO 03 - Těsnění podloží'!F35</f>
        <v>0</v>
      </c>
      <c r="BC57" s="80">
        <f>'SO 03 - Těsnění podloží'!F36</f>
        <v>0</v>
      </c>
      <c r="BD57" s="82">
        <f>'SO 03 - Těsnění podloží'!F37</f>
        <v>0</v>
      </c>
      <c r="BT57" s="83" t="s">
        <v>82</v>
      </c>
      <c r="BV57" s="83" t="s">
        <v>76</v>
      </c>
      <c r="BW57" s="83" t="s">
        <v>90</v>
      </c>
      <c r="BX57" s="83" t="s">
        <v>5</v>
      </c>
      <c r="CL57" s="83" t="s">
        <v>3</v>
      </c>
      <c r="CM57" s="83" t="s">
        <v>84</v>
      </c>
    </row>
    <row r="58" spans="1:91" s="7" customFormat="1" ht="16.5" customHeight="1">
      <c r="A58" s="74" t="s">
        <v>78</v>
      </c>
      <c r="B58" s="75"/>
      <c r="C58" s="76"/>
      <c r="D58" s="294" t="s">
        <v>91</v>
      </c>
      <c r="E58" s="294"/>
      <c r="F58" s="294"/>
      <c r="G58" s="294"/>
      <c r="H58" s="294"/>
      <c r="I58" s="77"/>
      <c r="J58" s="294" t="s">
        <v>92</v>
      </c>
      <c r="K58" s="294"/>
      <c r="L58" s="294"/>
      <c r="M58" s="294"/>
      <c r="N58" s="294"/>
      <c r="O58" s="294"/>
      <c r="P58" s="294"/>
      <c r="Q58" s="294"/>
      <c r="R58" s="294"/>
      <c r="S58" s="294"/>
      <c r="T58" s="294"/>
      <c r="U58" s="294"/>
      <c r="V58" s="294"/>
      <c r="W58" s="294"/>
      <c r="X58" s="294"/>
      <c r="Y58" s="294"/>
      <c r="Z58" s="294"/>
      <c r="AA58" s="294"/>
      <c r="AB58" s="294"/>
      <c r="AC58" s="294"/>
      <c r="AD58" s="294"/>
      <c r="AE58" s="294"/>
      <c r="AF58" s="294"/>
      <c r="AG58" s="313">
        <f>'SO 04 - Drenáže'!J30</f>
        <v>0</v>
      </c>
      <c r="AH58" s="314"/>
      <c r="AI58" s="314"/>
      <c r="AJ58" s="314"/>
      <c r="AK58" s="314"/>
      <c r="AL58" s="314"/>
      <c r="AM58" s="314"/>
      <c r="AN58" s="313">
        <f t="shared" si="0"/>
        <v>0</v>
      </c>
      <c r="AO58" s="314"/>
      <c r="AP58" s="314"/>
      <c r="AQ58" s="78" t="s">
        <v>93</v>
      </c>
      <c r="AR58" s="75"/>
      <c r="AS58" s="79">
        <v>0</v>
      </c>
      <c r="AT58" s="80">
        <f t="shared" si="1"/>
        <v>0</v>
      </c>
      <c r="AU58" s="81">
        <f>'SO 04 - Drenáže'!P88</f>
        <v>1137.7905489999998</v>
      </c>
      <c r="AV58" s="80">
        <f>'SO 04 - Drenáže'!J33</f>
        <v>0</v>
      </c>
      <c r="AW58" s="80">
        <f>'SO 04 - Drenáže'!J34</f>
        <v>0</v>
      </c>
      <c r="AX58" s="80">
        <f>'SO 04 - Drenáže'!J35</f>
        <v>0</v>
      </c>
      <c r="AY58" s="80">
        <f>'SO 04 - Drenáže'!J36</f>
        <v>0</v>
      </c>
      <c r="AZ58" s="80">
        <f>'SO 04 - Drenáže'!F33</f>
        <v>0</v>
      </c>
      <c r="BA58" s="80">
        <f>'SO 04 - Drenáže'!F34</f>
        <v>0</v>
      </c>
      <c r="BB58" s="80">
        <f>'SO 04 - Drenáže'!F35</f>
        <v>0</v>
      </c>
      <c r="BC58" s="80">
        <f>'SO 04 - Drenáže'!F36</f>
        <v>0</v>
      </c>
      <c r="BD58" s="82">
        <f>'SO 04 - Drenáže'!F37</f>
        <v>0</v>
      </c>
      <c r="BT58" s="83" t="s">
        <v>82</v>
      </c>
      <c r="BV58" s="83" t="s">
        <v>76</v>
      </c>
      <c r="BW58" s="83" t="s">
        <v>94</v>
      </c>
      <c r="BX58" s="83" t="s">
        <v>5</v>
      </c>
      <c r="CL58" s="83" t="s">
        <v>3</v>
      </c>
      <c r="CM58" s="83" t="s">
        <v>84</v>
      </c>
    </row>
    <row r="59" spans="1:91" s="7" customFormat="1" ht="16.5" customHeight="1">
      <c r="A59" s="74"/>
      <c r="B59" s="75"/>
      <c r="C59" s="76"/>
      <c r="D59" s="294" t="s">
        <v>1629</v>
      </c>
      <c r="E59" s="294"/>
      <c r="F59" s="294"/>
      <c r="G59" s="294"/>
      <c r="H59" s="294"/>
      <c r="I59" s="283"/>
      <c r="J59" s="294" t="s">
        <v>1630</v>
      </c>
      <c r="K59" s="294"/>
      <c r="L59" s="294"/>
      <c r="M59" s="294"/>
      <c r="N59" s="294"/>
      <c r="O59" s="294"/>
      <c r="P59" s="294"/>
      <c r="Q59" s="294"/>
      <c r="R59" s="294"/>
      <c r="S59" s="294"/>
      <c r="T59" s="294"/>
      <c r="U59" s="294"/>
      <c r="V59" s="294"/>
      <c r="W59" s="294"/>
      <c r="X59" s="294"/>
      <c r="Y59" s="294"/>
      <c r="Z59" s="294"/>
      <c r="AA59" s="294"/>
      <c r="AB59" s="294"/>
      <c r="AC59" s="294"/>
      <c r="AD59" s="294"/>
      <c r="AE59" s="294"/>
      <c r="AF59" s="294"/>
      <c r="AG59" s="282"/>
      <c r="AH59" s="283"/>
      <c r="AI59" s="283"/>
      <c r="AJ59" s="313">
        <v>0</v>
      </c>
      <c r="AK59" s="314"/>
      <c r="AL59" s="314"/>
      <c r="AM59" s="314"/>
      <c r="AN59" s="313">
        <v>0</v>
      </c>
      <c r="AO59" s="314"/>
      <c r="AP59" s="314"/>
      <c r="AQ59" s="78" t="s">
        <v>93</v>
      </c>
      <c r="AR59" s="75"/>
      <c r="AS59" s="79"/>
      <c r="AT59" s="348"/>
      <c r="AU59" s="349"/>
      <c r="AV59" s="348"/>
      <c r="AW59" s="348"/>
      <c r="AX59" s="348"/>
      <c r="AY59" s="348"/>
      <c r="AZ59" s="348"/>
      <c r="BA59" s="348"/>
      <c r="BB59" s="348"/>
      <c r="BC59" s="348"/>
      <c r="BD59" s="82"/>
      <c r="BT59" s="83"/>
      <c r="BV59" s="83"/>
      <c r="BW59" s="83"/>
      <c r="BX59" s="83"/>
      <c r="CL59" s="83"/>
      <c r="CM59" s="83"/>
    </row>
    <row r="60" spans="1:91" s="7" customFormat="1" ht="16.5" customHeight="1">
      <c r="A60" s="74" t="s">
        <v>78</v>
      </c>
      <c r="B60" s="75"/>
      <c r="C60" s="76"/>
      <c r="D60" s="294" t="s">
        <v>95</v>
      </c>
      <c r="E60" s="294"/>
      <c r="F60" s="294"/>
      <c r="G60" s="294"/>
      <c r="H60" s="294"/>
      <c r="I60" s="77"/>
      <c r="J60" s="294" t="s">
        <v>96</v>
      </c>
      <c r="K60" s="294"/>
      <c r="L60" s="294"/>
      <c r="M60" s="294"/>
      <c r="N60" s="294"/>
      <c r="O60" s="294"/>
      <c r="P60" s="294"/>
      <c r="Q60" s="294"/>
      <c r="R60" s="294"/>
      <c r="S60" s="294"/>
      <c r="T60" s="294"/>
      <c r="U60" s="294"/>
      <c r="V60" s="294"/>
      <c r="W60" s="294"/>
      <c r="X60" s="294"/>
      <c r="Y60" s="294"/>
      <c r="Z60" s="294"/>
      <c r="AA60" s="294"/>
      <c r="AB60" s="294"/>
      <c r="AC60" s="294"/>
      <c r="AD60" s="294"/>
      <c r="AE60" s="294"/>
      <c r="AF60" s="294"/>
      <c r="AG60" s="313">
        <f>'SO 06 - Záchytný příkop'!J30</f>
        <v>0</v>
      </c>
      <c r="AH60" s="314"/>
      <c r="AI60" s="314"/>
      <c r="AJ60" s="314"/>
      <c r="AK60" s="314"/>
      <c r="AL60" s="314"/>
      <c r="AM60" s="314"/>
      <c r="AN60" s="313">
        <f t="shared" si="0"/>
        <v>0</v>
      </c>
      <c r="AO60" s="314"/>
      <c r="AP60" s="314"/>
      <c r="AQ60" s="78" t="s">
        <v>93</v>
      </c>
      <c r="AR60" s="75"/>
      <c r="AS60" s="79">
        <v>0</v>
      </c>
      <c r="AT60" s="80">
        <f t="shared" si="1"/>
        <v>0</v>
      </c>
      <c r="AU60" s="81">
        <f>'SO 06 - Záchytný příkop'!P85</f>
        <v>652.504188</v>
      </c>
      <c r="AV60" s="80">
        <f>'SO 06 - Záchytný příkop'!J33</f>
        <v>0</v>
      </c>
      <c r="AW60" s="80">
        <f>'SO 06 - Záchytný příkop'!J34</f>
        <v>0</v>
      </c>
      <c r="AX60" s="80">
        <f>'SO 06 - Záchytný příkop'!J35</f>
        <v>0</v>
      </c>
      <c r="AY60" s="80">
        <f>'SO 06 - Záchytný příkop'!J36</f>
        <v>0</v>
      </c>
      <c r="AZ60" s="80">
        <f>'SO 06 - Záchytný příkop'!F33</f>
        <v>0</v>
      </c>
      <c r="BA60" s="80">
        <f>'SO 06 - Záchytný příkop'!F34</f>
        <v>0</v>
      </c>
      <c r="BB60" s="80">
        <f>'SO 06 - Záchytný příkop'!F35</f>
        <v>0</v>
      </c>
      <c r="BC60" s="80">
        <f>'SO 06 - Záchytný příkop'!F36</f>
        <v>0</v>
      </c>
      <c r="BD60" s="82">
        <f>'SO 06 - Záchytný příkop'!F37</f>
        <v>0</v>
      </c>
      <c r="BT60" s="83" t="s">
        <v>82</v>
      </c>
      <c r="BV60" s="83" t="s">
        <v>76</v>
      </c>
      <c r="BW60" s="83" t="s">
        <v>97</v>
      </c>
      <c r="BX60" s="83" t="s">
        <v>5</v>
      </c>
      <c r="CL60" s="83" t="s">
        <v>3</v>
      </c>
      <c r="CM60" s="83" t="s">
        <v>84</v>
      </c>
    </row>
    <row r="61" spans="1:91" s="7" customFormat="1" ht="16.5" customHeight="1">
      <c r="A61" s="74" t="s">
        <v>78</v>
      </c>
      <c r="B61" s="75"/>
      <c r="C61" s="76"/>
      <c r="D61" s="294" t="s">
        <v>98</v>
      </c>
      <c r="E61" s="294"/>
      <c r="F61" s="294"/>
      <c r="G61" s="294"/>
      <c r="H61" s="294"/>
      <c r="I61" s="77"/>
      <c r="J61" s="294" t="s">
        <v>99</v>
      </c>
      <c r="K61" s="294"/>
      <c r="L61" s="294"/>
      <c r="M61" s="294"/>
      <c r="N61" s="294"/>
      <c r="O61" s="294"/>
      <c r="P61" s="294"/>
      <c r="Q61" s="294"/>
      <c r="R61" s="294"/>
      <c r="S61" s="294"/>
      <c r="T61" s="294"/>
      <c r="U61" s="294"/>
      <c r="V61" s="294"/>
      <c r="W61" s="294"/>
      <c r="X61" s="294"/>
      <c r="Y61" s="294"/>
      <c r="Z61" s="294"/>
      <c r="AA61" s="294"/>
      <c r="AB61" s="294"/>
      <c r="AC61" s="294"/>
      <c r="AD61" s="294"/>
      <c r="AE61" s="294"/>
      <c r="AF61" s="294"/>
      <c r="AG61" s="313">
        <f>'SO 07 - Oplocení'!J30</f>
        <v>0</v>
      </c>
      <c r="AH61" s="314"/>
      <c r="AI61" s="314"/>
      <c r="AJ61" s="314"/>
      <c r="AK61" s="314"/>
      <c r="AL61" s="314"/>
      <c r="AM61" s="314"/>
      <c r="AN61" s="313">
        <f t="shared" si="0"/>
        <v>0</v>
      </c>
      <c r="AO61" s="314"/>
      <c r="AP61" s="314"/>
      <c r="AQ61" s="78" t="s">
        <v>81</v>
      </c>
      <c r="AR61" s="75"/>
      <c r="AS61" s="79">
        <v>0</v>
      </c>
      <c r="AT61" s="80">
        <f t="shared" si="1"/>
        <v>0</v>
      </c>
      <c r="AU61" s="81">
        <f>'SO 07 - Oplocení'!P84</f>
        <v>214.09923799999999</v>
      </c>
      <c r="AV61" s="80">
        <f>'SO 07 - Oplocení'!J33</f>
        <v>0</v>
      </c>
      <c r="AW61" s="80">
        <f>'SO 07 - Oplocení'!J34</f>
        <v>0</v>
      </c>
      <c r="AX61" s="80">
        <f>'SO 07 - Oplocení'!J35</f>
        <v>0</v>
      </c>
      <c r="AY61" s="80">
        <f>'SO 07 - Oplocení'!J36</f>
        <v>0</v>
      </c>
      <c r="AZ61" s="80">
        <f>'SO 07 - Oplocení'!F33</f>
        <v>0</v>
      </c>
      <c r="BA61" s="80">
        <f>'SO 07 - Oplocení'!F34</f>
        <v>0</v>
      </c>
      <c r="BB61" s="80">
        <f>'SO 07 - Oplocení'!F35</f>
        <v>0</v>
      </c>
      <c r="BC61" s="80">
        <f>'SO 07 - Oplocení'!F36</f>
        <v>0</v>
      </c>
      <c r="BD61" s="82">
        <f>'SO 07 - Oplocení'!F37</f>
        <v>0</v>
      </c>
      <c r="BT61" s="83" t="s">
        <v>82</v>
      </c>
      <c r="BV61" s="83" t="s">
        <v>76</v>
      </c>
      <c r="BW61" s="83" t="s">
        <v>100</v>
      </c>
      <c r="BX61" s="83" t="s">
        <v>5</v>
      </c>
      <c r="CL61" s="83" t="s">
        <v>3</v>
      </c>
      <c r="CM61" s="83" t="s">
        <v>84</v>
      </c>
    </row>
    <row r="62" spans="1:91" s="7" customFormat="1" ht="16.5" customHeight="1">
      <c r="A62" s="74" t="s">
        <v>78</v>
      </c>
      <c r="B62" s="75"/>
      <c r="C62" s="76"/>
      <c r="D62" s="294" t="s">
        <v>101</v>
      </c>
      <c r="E62" s="294"/>
      <c r="F62" s="294"/>
      <c r="G62" s="294"/>
      <c r="H62" s="294"/>
      <c r="I62" s="77"/>
      <c r="J62" s="294" t="s">
        <v>102</v>
      </c>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313">
        <f>'SO 08 - Provozní komunikace'!J30</f>
        <v>0</v>
      </c>
      <c r="AH62" s="314"/>
      <c r="AI62" s="314"/>
      <c r="AJ62" s="314"/>
      <c r="AK62" s="314"/>
      <c r="AL62" s="314"/>
      <c r="AM62" s="314"/>
      <c r="AN62" s="313">
        <f t="shared" si="0"/>
        <v>0</v>
      </c>
      <c r="AO62" s="314"/>
      <c r="AP62" s="314"/>
      <c r="AQ62" s="78" t="s">
        <v>93</v>
      </c>
      <c r="AR62" s="75"/>
      <c r="AS62" s="79">
        <v>0</v>
      </c>
      <c r="AT62" s="80">
        <f t="shared" si="1"/>
        <v>0</v>
      </c>
      <c r="AU62" s="81">
        <f>'SO 08 - Provozní komunikace'!P83</f>
        <v>393.31796700000001</v>
      </c>
      <c r="AV62" s="80">
        <f>'SO 08 - Provozní komunikace'!J33</f>
        <v>0</v>
      </c>
      <c r="AW62" s="80">
        <f>'SO 08 - Provozní komunikace'!J34</f>
        <v>0</v>
      </c>
      <c r="AX62" s="80">
        <f>'SO 08 - Provozní komunikace'!J35</f>
        <v>0</v>
      </c>
      <c r="AY62" s="80">
        <f>'SO 08 - Provozní komunikace'!J36</f>
        <v>0</v>
      </c>
      <c r="AZ62" s="80">
        <f>'SO 08 - Provozní komunikace'!F33</f>
        <v>0</v>
      </c>
      <c r="BA62" s="80">
        <f>'SO 08 - Provozní komunikace'!F34</f>
        <v>0</v>
      </c>
      <c r="BB62" s="80">
        <f>'SO 08 - Provozní komunikace'!F35</f>
        <v>0</v>
      </c>
      <c r="BC62" s="80">
        <f>'SO 08 - Provozní komunikace'!F36</f>
        <v>0</v>
      </c>
      <c r="BD62" s="82">
        <f>'SO 08 - Provozní komunikace'!F37</f>
        <v>0</v>
      </c>
      <c r="BT62" s="83" t="s">
        <v>82</v>
      </c>
      <c r="BV62" s="83" t="s">
        <v>76</v>
      </c>
      <c r="BW62" s="83" t="s">
        <v>103</v>
      </c>
      <c r="BX62" s="83" t="s">
        <v>5</v>
      </c>
      <c r="CL62" s="83" t="s">
        <v>3</v>
      </c>
      <c r="CM62" s="83" t="s">
        <v>84</v>
      </c>
    </row>
    <row r="63" spans="1:91" s="7" customFormat="1" ht="16.5" customHeight="1">
      <c r="A63" s="74" t="s">
        <v>78</v>
      </c>
      <c r="B63" s="75"/>
      <c r="C63" s="76"/>
      <c r="D63" s="294" t="s">
        <v>104</v>
      </c>
      <c r="E63" s="294"/>
      <c r="F63" s="294"/>
      <c r="G63" s="294"/>
      <c r="H63" s="294"/>
      <c r="I63" s="77"/>
      <c r="J63" s="294" t="s">
        <v>105</v>
      </c>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313">
        <f>'SO 09 - Výtlak'!J30</f>
        <v>0</v>
      </c>
      <c r="AH63" s="314"/>
      <c r="AI63" s="314"/>
      <c r="AJ63" s="314"/>
      <c r="AK63" s="314"/>
      <c r="AL63" s="314"/>
      <c r="AM63" s="314"/>
      <c r="AN63" s="313">
        <f t="shared" si="0"/>
        <v>0</v>
      </c>
      <c r="AO63" s="314"/>
      <c r="AP63" s="314"/>
      <c r="AQ63" s="78" t="s">
        <v>93</v>
      </c>
      <c r="AR63" s="75"/>
      <c r="AS63" s="79">
        <v>0</v>
      </c>
      <c r="AT63" s="80">
        <f t="shared" si="1"/>
        <v>0</v>
      </c>
      <c r="AU63" s="81">
        <f>'SO 09 - Výtlak'!P88</f>
        <v>97.923300000000012</v>
      </c>
      <c r="AV63" s="80">
        <f>'SO 09 - Výtlak'!J33</f>
        <v>0</v>
      </c>
      <c r="AW63" s="80">
        <f>'SO 09 - Výtlak'!J34</f>
        <v>0</v>
      </c>
      <c r="AX63" s="80">
        <f>'SO 09 - Výtlak'!J35</f>
        <v>0</v>
      </c>
      <c r="AY63" s="80">
        <f>'SO 09 - Výtlak'!J36</f>
        <v>0</v>
      </c>
      <c r="AZ63" s="80">
        <f>'SO 09 - Výtlak'!F33</f>
        <v>0</v>
      </c>
      <c r="BA63" s="80">
        <f>'SO 09 - Výtlak'!F34</f>
        <v>0</v>
      </c>
      <c r="BB63" s="80">
        <f>'SO 09 - Výtlak'!F35</f>
        <v>0</v>
      </c>
      <c r="BC63" s="80">
        <f>'SO 09 - Výtlak'!F36</f>
        <v>0</v>
      </c>
      <c r="BD63" s="82">
        <f>'SO 09 - Výtlak'!F37</f>
        <v>0</v>
      </c>
      <c r="BT63" s="83" t="s">
        <v>82</v>
      </c>
      <c r="BV63" s="83" t="s">
        <v>76</v>
      </c>
      <c r="BW63" s="83" t="s">
        <v>106</v>
      </c>
      <c r="BX63" s="83" t="s">
        <v>5</v>
      </c>
      <c r="CL63" s="83" t="s">
        <v>3</v>
      </c>
      <c r="CM63" s="83" t="s">
        <v>84</v>
      </c>
    </row>
    <row r="64" spans="1:91" s="7" customFormat="1" ht="16.5" customHeight="1">
      <c r="A64" s="74" t="s">
        <v>78</v>
      </c>
      <c r="B64" s="75"/>
      <c r="C64" s="76"/>
      <c r="D64" s="294" t="s">
        <v>107</v>
      </c>
      <c r="E64" s="294"/>
      <c r="F64" s="294"/>
      <c r="G64" s="294"/>
      <c r="H64" s="294"/>
      <c r="I64" s="77"/>
      <c r="J64" s="294" t="s">
        <v>108</v>
      </c>
      <c r="K64" s="294"/>
      <c r="L64" s="294"/>
      <c r="M64" s="294"/>
      <c r="N64" s="294"/>
      <c r="O64" s="294"/>
      <c r="P64" s="294"/>
      <c r="Q64" s="294"/>
      <c r="R64" s="294"/>
      <c r="S64" s="294"/>
      <c r="T64" s="294"/>
      <c r="U64" s="294"/>
      <c r="V64" s="294"/>
      <c r="W64" s="294"/>
      <c r="X64" s="294"/>
      <c r="Y64" s="294"/>
      <c r="Z64" s="294"/>
      <c r="AA64" s="294"/>
      <c r="AB64" s="294"/>
      <c r="AC64" s="294"/>
      <c r="AD64" s="294"/>
      <c r="AE64" s="294"/>
      <c r="AF64" s="294"/>
      <c r="AG64" s="313">
        <f>'SO 10 - Spodní drenáž'!J30</f>
        <v>0</v>
      </c>
      <c r="AH64" s="314"/>
      <c r="AI64" s="314"/>
      <c r="AJ64" s="314"/>
      <c r="AK64" s="314"/>
      <c r="AL64" s="314"/>
      <c r="AM64" s="314"/>
      <c r="AN64" s="313">
        <f t="shared" si="0"/>
        <v>0</v>
      </c>
      <c r="AO64" s="314"/>
      <c r="AP64" s="314"/>
      <c r="AQ64" s="78" t="s">
        <v>93</v>
      </c>
      <c r="AR64" s="75"/>
      <c r="AS64" s="79">
        <v>0</v>
      </c>
      <c r="AT64" s="80">
        <f t="shared" si="1"/>
        <v>0</v>
      </c>
      <c r="AU64" s="81">
        <f>'SO 10 - Spodní drenáž'!P84</f>
        <v>5100.1074990000006</v>
      </c>
      <c r="AV64" s="80">
        <f>'SO 10 - Spodní drenáž'!J33</f>
        <v>0</v>
      </c>
      <c r="AW64" s="80">
        <f>'SO 10 - Spodní drenáž'!J34</f>
        <v>0</v>
      </c>
      <c r="AX64" s="80">
        <f>'SO 10 - Spodní drenáž'!J35</f>
        <v>0</v>
      </c>
      <c r="AY64" s="80">
        <f>'SO 10 - Spodní drenáž'!J36</f>
        <v>0</v>
      </c>
      <c r="AZ64" s="80">
        <f>'SO 10 - Spodní drenáž'!F33</f>
        <v>0</v>
      </c>
      <c r="BA64" s="80">
        <f>'SO 10 - Spodní drenáž'!F34</f>
        <v>0</v>
      </c>
      <c r="BB64" s="80">
        <f>'SO 10 - Spodní drenáž'!F35</f>
        <v>0</v>
      </c>
      <c r="BC64" s="80">
        <f>'SO 10 - Spodní drenáž'!F36</f>
        <v>0</v>
      </c>
      <c r="BD64" s="82">
        <f>'SO 10 - Spodní drenáž'!F37</f>
        <v>0</v>
      </c>
      <c r="BT64" s="83" t="s">
        <v>82</v>
      </c>
      <c r="BV64" s="83" t="s">
        <v>76</v>
      </c>
      <c r="BW64" s="83" t="s">
        <v>109</v>
      </c>
      <c r="BX64" s="83" t="s">
        <v>5</v>
      </c>
      <c r="CL64" s="83" t="s">
        <v>3</v>
      </c>
      <c r="CM64" s="83" t="s">
        <v>84</v>
      </c>
    </row>
    <row r="65" spans="1:91" s="7" customFormat="1" ht="16.5" customHeight="1">
      <c r="A65" s="74" t="s">
        <v>78</v>
      </c>
      <c r="B65" s="75"/>
      <c r="C65" s="76"/>
      <c r="D65" s="294" t="s">
        <v>110</v>
      </c>
      <c r="E65" s="294"/>
      <c r="F65" s="294"/>
      <c r="G65" s="294"/>
      <c r="H65" s="294"/>
      <c r="I65" s="77"/>
      <c r="J65" s="294" t="s">
        <v>111</v>
      </c>
      <c r="K65" s="294"/>
      <c r="L65" s="294"/>
      <c r="M65" s="294"/>
      <c r="N65" s="294"/>
      <c r="O65" s="294"/>
      <c r="P65" s="294"/>
      <c r="Q65" s="294"/>
      <c r="R65" s="294"/>
      <c r="S65" s="294"/>
      <c r="T65" s="294"/>
      <c r="U65" s="294"/>
      <c r="V65" s="294"/>
      <c r="W65" s="294"/>
      <c r="X65" s="294"/>
      <c r="Y65" s="294"/>
      <c r="Z65" s="294"/>
      <c r="AA65" s="294"/>
      <c r="AB65" s="294"/>
      <c r="AC65" s="294"/>
      <c r="AD65" s="294"/>
      <c r="AE65" s="294"/>
      <c r="AF65" s="294"/>
      <c r="AG65" s="313">
        <f>'VON - Vedlejší a ostatní ...'!J30</f>
        <v>0</v>
      </c>
      <c r="AH65" s="314"/>
      <c r="AI65" s="314"/>
      <c r="AJ65" s="314"/>
      <c r="AK65" s="314"/>
      <c r="AL65" s="314"/>
      <c r="AM65" s="314"/>
      <c r="AN65" s="313">
        <f t="shared" si="0"/>
        <v>0</v>
      </c>
      <c r="AO65" s="314"/>
      <c r="AP65" s="314"/>
      <c r="AQ65" s="78" t="s">
        <v>110</v>
      </c>
      <c r="AR65" s="75"/>
      <c r="AS65" s="84">
        <v>0</v>
      </c>
      <c r="AT65" s="85">
        <f t="shared" si="1"/>
        <v>0</v>
      </c>
      <c r="AU65" s="86">
        <f>'VON - Vedlejší a ostatní ...'!P83</f>
        <v>0</v>
      </c>
      <c r="AV65" s="85">
        <f>'VON - Vedlejší a ostatní ...'!J33</f>
        <v>0</v>
      </c>
      <c r="AW65" s="85">
        <f>'VON - Vedlejší a ostatní ...'!J34</f>
        <v>0</v>
      </c>
      <c r="AX65" s="85">
        <f>'VON - Vedlejší a ostatní ...'!J35</f>
        <v>0</v>
      </c>
      <c r="AY65" s="85">
        <f>'VON - Vedlejší a ostatní ...'!J36</f>
        <v>0</v>
      </c>
      <c r="AZ65" s="85">
        <f>'VON - Vedlejší a ostatní ...'!F33</f>
        <v>0</v>
      </c>
      <c r="BA65" s="85">
        <f>'VON - Vedlejší a ostatní ...'!F34</f>
        <v>0</v>
      </c>
      <c r="BB65" s="85">
        <f>'VON - Vedlejší a ostatní ...'!F35</f>
        <v>0</v>
      </c>
      <c r="BC65" s="85">
        <f>'VON - Vedlejší a ostatní ...'!F36</f>
        <v>0</v>
      </c>
      <c r="BD65" s="87">
        <f>'VON - Vedlejší a ostatní ...'!F37</f>
        <v>0</v>
      </c>
      <c r="BT65" s="83" t="s">
        <v>82</v>
      </c>
      <c r="BV65" s="83" t="s">
        <v>76</v>
      </c>
      <c r="BW65" s="83" t="s">
        <v>112</v>
      </c>
      <c r="BX65" s="83" t="s">
        <v>5</v>
      </c>
      <c r="CL65" s="83" t="s">
        <v>3</v>
      </c>
      <c r="CM65" s="83" t="s">
        <v>84</v>
      </c>
    </row>
    <row r="66" spans="1:91" s="2" customFormat="1" ht="30" customHeight="1">
      <c r="A66" s="32"/>
      <c r="B66" s="33"/>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3"/>
      <c r="AS66" s="32"/>
      <c r="AT66" s="32"/>
      <c r="AU66" s="32"/>
      <c r="AV66" s="32"/>
      <c r="AW66" s="32"/>
      <c r="AX66" s="32"/>
      <c r="AY66" s="32"/>
      <c r="AZ66" s="32"/>
      <c r="BA66" s="32"/>
      <c r="BB66" s="32"/>
      <c r="BC66" s="32"/>
      <c r="BD66" s="32"/>
      <c r="BE66" s="32"/>
    </row>
    <row r="67" spans="1:91" s="2" customFormat="1" ht="6.95" customHeight="1">
      <c r="A67" s="32"/>
      <c r="B67" s="42"/>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c r="AR67" s="33"/>
      <c r="AS67" s="32"/>
      <c r="AT67" s="32"/>
      <c r="AU67" s="32"/>
      <c r="AV67" s="32"/>
      <c r="AW67" s="32"/>
      <c r="AX67" s="32"/>
      <c r="AY67" s="32"/>
      <c r="AZ67" s="32"/>
      <c r="BA67" s="32"/>
      <c r="BB67" s="32"/>
      <c r="BC67" s="32"/>
      <c r="BD67" s="32"/>
      <c r="BE67" s="32"/>
    </row>
  </sheetData>
  <mergeCells count="80">
    <mergeCell ref="J59:AF59"/>
    <mergeCell ref="AJ59:AM59"/>
    <mergeCell ref="AN59:AP59"/>
    <mergeCell ref="AG65:AM65"/>
    <mergeCell ref="AG58:AM58"/>
    <mergeCell ref="AM47:AN47"/>
    <mergeCell ref="AM49:AP49"/>
    <mergeCell ref="AM50:AP50"/>
    <mergeCell ref="AN65:AP65"/>
    <mergeCell ref="AN64:AP64"/>
    <mergeCell ref="AN56:AP56"/>
    <mergeCell ref="AN63:AP63"/>
    <mergeCell ref="AN52:AP52"/>
    <mergeCell ref="AN62:AP62"/>
    <mergeCell ref="AN58:AP58"/>
    <mergeCell ref="AN61:AP61"/>
    <mergeCell ref="AN60:AP60"/>
    <mergeCell ref="AN55:AP55"/>
    <mergeCell ref="AN57:AP57"/>
    <mergeCell ref="AR2:BE2"/>
    <mergeCell ref="AG64:AM64"/>
    <mergeCell ref="AG63:AM63"/>
    <mergeCell ref="AG52:AM52"/>
    <mergeCell ref="AG57:AM57"/>
    <mergeCell ref="AG55:AM55"/>
    <mergeCell ref="AG61:AM61"/>
    <mergeCell ref="AG62:AM62"/>
    <mergeCell ref="AG60:AM60"/>
    <mergeCell ref="AG56:AM56"/>
    <mergeCell ref="AS49:AT51"/>
    <mergeCell ref="AN54:AP54"/>
    <mergeCell ref="AK31:AO31"/>
    <mergeCell ref="AG54:AM54"/>
    <mergeCell ref="K5:AO5"/>
    <mergeCell ref="K6:AO6"/>
    <mergeCell ref="L31:P31"/>
    <mergeCell ref="L32:P32"/>
    <mergeCell ref="W32:AE32"/>
    <mergeCell ref="AK32:AO32"/>
    <mergeCell ref="L45:AO45"/>
    <mergeCell ref="W31:AE31"/>
    <mergeCell ref="L33:P33"/>
    <mergeCell ref="W33:AE33"/>
    <mergeCell ref="AK33:AO33"/>
    <mergeCell ref="AK35:AO35"/>
    <mergeCell ref="X35:AB35"/>
    <mergeCell ref="E23:AN23"/>
    <mergeCell ref="AK26:AO26"/>
    <mergeCell ref="L28:P28"/>
    <mergeCell ref="W28:AE28"/>
    <mergeCell ref="AK28:AO28"/>
    <mergeCell ref="L29:P29"/>
    <mergeCell ref="W29:AE29"/>
    <mergeCell ref="AK29:AO29"/>
    <mergeCell ref="AK30:AO30"/>
    <mergeCell ref="L30:P30"/>
    <mergeCell ref="W30:AE30"/>
    <mergeCell ref="D63:H63"/>
    <mergeCell ref="D64:H64"/>
    <mergeCell ref="D65:H65"/>
    <mergeCell ref="D62:H62"/>
    <mergeCell ref="I52:AF52"/>
    <mergeCell ref="J63:AF63"/>
    <mergeCell ref="J64:AF64"/>
    <mergeCell ref="J61:AF61"/>
    <mergeCell ref="J60:AF60"/>
    <mergeCell ref="J58:AF58"/>
    <mergeCell ref="J57:AF57"/>
    <mergeCell ref="J62:AF62"/>
    <mergeCell ref="J65:AF65"/>
    <mergeCell ref="J56:AF56"/>
    <mergeCell ref="J55:AF55"/>
    <mergeCell ref="C52:G52"/>
    <mergeCell ref="D58:H58"/>
    <mergeCell ref="D60:H60"/>
    <mergeCell ref="D55:H55"/>
    <mergeCell ref="D61:H61"/>
    <mergeCell ref="D57:H57"/>
    <mergeCell ref="D56:H56"/>
    <mergeCell ref="D59:H59"/>
  </mergeCells>
  <hyperlinks>
    <hyperlink ref="A55" location="'SO 01 - Terénní úpravy'!C2" display="/"/>
    <hyperlink ref="A56" location="'SO 02 - Hráz'!C2" display="/"/>
    <hyperlink ref="A57" location="'SO 03 - Těsnění podloží'!C2" display="/"/>
    <hyperlink ref="A58" location="'SO 04 - Drenáže'!C2" display="/"/>
    <hyperlink ref="A60" location="'SO 06 - Záchytný příkop'!C2" display="/"/>
    <hyperlink ref="A61" location="'SO 07 - Oplocení'!C2" display="/"/>
    <hyperlink ref="A62" location="'SO 08 - Provozní komunikace'!C2" display="/"/>
    <hyperlink ref="A63" location="'SO 09 - Výtlak'!C2" display="/"/>
    <hyperlink ref="A64" location="'SO 10 - Spodní drenáž'!C2" display="/"/>
    <hyperlink ref="A65"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sheetPr>
    <pageSetUpPr fitToPage="1"/>
  </sheetPr>
  <dimension ref="A1:BM249"/>
  <sheetViews>
    <sheetView showGridLines="0" topLeftCell="A86" workbookViewId="0">
      <selection activeCell="K78" sqref="K78"/>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8"/>
    </row>
    <row r="2" spans="1:46" s="1" customFormat="1" ht="36.950000000000003" customHeight="1">
      <c r="L2" s="311" t="s">
        <v>6</v>
      </c>
      <c r="M2" s="312"/>
      <c r="N2" s="312"/>
      <c r="O2" s="312"/>
      <c r="P2" s="312"/>
      <c r="Q2" s="312"/>
      <c r="R2" s="312"/>
      <c r="S2" s="312"/>
      <c r="T2" s="312"/>
      <c r="U2" s="312"/>
      <c r="V2" s="312"/>
      <c r="AT2" s="19" t="s">
        <v>106</v>
      </c>
    </row>
    <row r="3" spans="1:46" s="1" customFormat="1" ht="6.95" customHeight="1">
      <c r="B3" s="20"/>
      <c r="C3" s="21"/>
      <c r="D3" s="21"/>
      <c r="E3" s="21"/>
      <c r="F3" s="21"/>
      <c r="G3" s="21"/>
      <c r="H3" s="21"/>
      <c r="I3" s="21"/>
      <c r="J3" s="21"/>
      <c r="K3" s="21"/>
      <c r="L3" s="22"/>
      <c r="AT3" s="19" t="s">
        <v>84</v>
      </c>
    </row>
    <row r="4" spans="1:46" s="1" customFormat="1" ht="24.95" customHeight="1">
      <c r="B4" s="22"/>
      <c r="D4" s="23" t="s">
        <v>113</v>
      </c>
      <c r="L4" s="22"/>
      <c r="M4" s="89" t="s">
        <v>11</v>
      </c>
      <c r="AT4" s="19" t="s">
        <v>4</v>
      </c>
    </row>
    <row r="5" spans="1:46" s="1" customFormat="1" ht="6.95" customHeight="1">
      <c r="B5" s="22"/>
      <c r="L5" s="22"/>
    </row>
    <row r="6" spans="1:46" s="1" customFormat="1" ht="12" customHeight="1">
      <c r="B6" s="22"/>
      <c r="D6" s="28" t="s">
        <v>14</v>
      </c>
      <c r="L6" s="22"/>
    </row>
    <row r="7" spans="1:46" s="1" customFormat="1" ht="16.5" customHeight="1">
      <c r="B7" s="22"/>
      <c r="E7" s="328" t="str">
        <f>'Rekapitulace stavby'!K6</f>
        <v>Skládka TKO Štěpánovice - III.etepa - 3.část</v>
      </c>
      <c r="F7" s="329"/>
      <c r="G7" s="329"/>
      <c r="H7" s="329"/>
      <c r="L7" s="22"/>
    </row>
    <row r="8" spans="1:46" s="2" customFormat="1" ht="12" customHeight="1">
      <c r="A8" s="32"/>
      <c r="B8" s="33"/>
      <c r="C8" s="32"/>
      <c r="D8" s="28" t="s">
        <v>114</v>
      </c>
      <c r="E8" s="32"/>
      <c r="F8" s="32"/>
      <c r="G8" s="32"/>
      <c r="H8" s="32"/>
      <c r="I8" s="32"/>
      <c r="J8" s="32"/>
      <c r="K8" s="32"/>
      <c r="L8" s="90"/>
      <c r="S8" s="32"/>
      <c r="T8" s="32"/>
      <c r="U8" s="32"/>
      <c r="V8" s="32"/>
      <c r="W8" s="32"/>
      <c r="X8" s="32"/>
      <c r="Y8" s="32"/>
      <c r="Z8" s="32"/>
      <c r="AA8" s="32"/>
      <c r="AB8" s="32"/>
      <c r="AC8" s="32"/>
      <c r="AD8" s="32"/>
      <c r="AE8" s="32"/>
    </row>
    <row r="9" spans="1:46" s="2" customFormat="1" ht="16.5" customHeight="1">
      <c r="A9" s="32"/>
      <c r="B9" s="33"/>
      <c r="C9" s="32"/>
      <c r="D9" s="32"/>
      <c r="E9" s="305" t="s">
        <v>1130</v>
      </c>
      <c r="F9" s="327"/>
      <c r="G9" s="327"/>
      <c r="H9" s="327"/>
      <c r="I9" s="32"/>
      <c r="J9" s="32"/>
      <c r="K9" s="32"/>
      <c r="L9" s="90"/>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0"/>
      <c r="S10" s="32"/>
      <c r="T10" s="32"/>
      <c r="U10" s="32"/>
      <c r="V10" s="32"/>
      <c r="W10" s="32"/>
      <c r="X10" s="32"/>
      <c r="Y10" s="32"/>
      <c r="Z10" s="32"/>
      <c r="AA10" s="32"/>
      <c r="AB10" s="32"/>
      <c r="AC10" s="32"/>
      <c r="AD10" s="32"/>
      <c r="AE10" s="32"/>
    </row>
    <row r="11" spans="1:46" s="2" customFormat="1" ht="12" customHeight="1">
      <c r="A11" s="32"/>
      <c r="B11" s="33"/>
      <c r="C11" s="32"/>
      <c r="D11" s="28" t="s">
        <v>16</v>
      </c>
      <c r="E11" s="32"/>
      <c r="F11" s="26" t="s">
        <v>3</v>
      </c>
      <c r="G11" s="32"/>
      <c r="H11" s="32"/>
      <c r="I11" s="28" t="s">
        <v>18</v>
      </c>
      <c r="J11" s="26" t="s">
        <v>3</v>
      </c>
      <c r="K11" s="32"/>
      <c r="L11" s="90"/>
      <c r="S11" s="32"/>
      <c r="T11" s="32"/>
      <c r="U11" s="32"/>
      <c r="V11" s="32"/>
      <c r="W11" s="32"/>
      <c r="X11" s="32"/>
      <c r="Y11" s="32"/>
      <c r="Z11" s="32"/>
      <c r="AA11" s="32"/>
      <c r="AB11" s="32"/>
      <c r="AC11" s="32"/>
      <c r="AD11" s="32"/>
      <c r="AE11" s="32"/>
    </row>
    <row r="12" spans="1:46" s="2" customFormat="1" ht="12" customHeight="1">
      <c r="A12" s="32"/>
      <c r="B12" s="33"/>
      <c r="C12" s="32"/>
      <c r="D12" s="28" t="s">
        <v>20</v>
      </c>
      <c r="E12" s="32"/>
      <c r="F12" s="26" t="s">
        <v>21</v>
      </c>
      <c r="G12" s="32"/>
      <c r="H12" s="32"/>
      <c r="I12" s="28" t="s">
        <v>22</v>
      </c>
      <c r="J12" s="50" t="str">
        <f>'Rekapitulace stavby'!AN8</f>
        <v>24. 9. 2020</v>
      </c>
      <c r="K12" s="32"/>
      <c r="L12" s="90"/>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0"/>
      <c r="S13" s="32"/>
      <c r="T13" s="32"/>
      <c r="U13" s="32"/>
      <c r="V13" s="32"/>
      <c r="W13" s="32"/>
      <c r="X13" s="32"/>
      <c r="Y13" s="32"/>
      <c r="Z13" s="32"/>
      <c r="AA13" s="32"/>
      <c r="AB13" s="32"/>
      <c r="AC13" s="32"/>
      <c r="AD13" s="32"/>
      <c r="AE13" s="32"/>
    </row>
    <row r="14" spans="1:46" s="2" customFormat="1" ht="12" customHeight="1">
      <c r="A14" s="32"/>
      <c r="B14" s="33"/>
      <c r="C14" s="32"/>
      <c r="D14" s="28" t="s">
        <v>28</v>
      </c>
      <c r="E14" s="32"/>
      <c r="F14" s="32"/>
      <c r="G14" s="32"/>
      <c r="H14" s="32"/>
      <c r="I14" s="28" t="s">
        <v>29</v>
      </c>
      <c r="J14" s="26" t="s">
        <v>3</v>
      </c>
      <c r="K14" s="32"/>
      <c r="L14" s="90"/>
      <c r="S14" s="32"/>
      <c r="T14" s="32"/>
      <c r="U14" s="32"/>
      <c r="V14" s="32"/>
      <c r="W14" s="32"/>
      <c r="X14" s="32"/>
      <c r="Y14" s="32"/>
      <c r="Z14" s="32"/>
      <c r="AA14" s="32"/>
      <c r="AB14" s="32"/>
      <c r="AC14" s="32"/>
      <c r="AD14" s="32"/>
      <c r="AE14" s="32"/>
    </row>
    <row r="15" spans="1:46" s="2" customFormat="1" ht="18" customHeight="1">
      <c r="A15" s="32"/>
      <c r="B15" s="33"/>
      <c r="C15" s="32"/>
      <c r="D15" s="32"/>
      <c r="E15" s="26" t="s">
        <v>30</v>
      </c>
      <c r="F15" s="32"/>
      <c r="G15" s="32"/>
      <c r="H15" s="32"/>
      <c r="I15" s="28" t="s">
        <v>31</v>
      </c>
      <c r="J15" s="26" t="s">
        <v>3</v>
      </c>
      <c r="K15" s="32"/>
      <c r="L15" s="90"/>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90"/>
      <c r="S16" s="32"/>
      <c r="T16" s="32"/>
      <c r="U16" s="32"/>
      <c r="V16" s="32"/>
      <c r="W16" s="32"/>
      <c r="X16" s="32"/>
      <c r="Y16" s="32"/>
      <c r="Z16" s="32"/>
      <c r="AA16" s="32"/>
      <c r="AB16" s="32"/>
      <c r="AC16" s="32"/>
      <c r="AD16" s="32"/>
      <c r="AE16" s="32"/>
    </row>
    <row r="17" spans="1:31" s="2" customFormat="1" ht="12" customHeight="1">
      <c r="A17" s="32"/>
      <c r="B17" s="33"/>
      <c r="C17" s="32"/>
      <c r="D17" s="28" t="s">
        <v>32</v>
      </c>
      <c r="E17" s="32"/>
      <c r="F17" s="32"/>
      <c r="G17" s="32"/>
      <c r="H17" s="32"/>
      <c r="I17" s="28" t="s">
        <v>29</v>
      </c>
      <c r="J17" s="26" t="str">
        <f>'Rekapitulace stavby'!AN13</f>
        <v/>
      </c>
      <c r="K17" s="32"/>
      <c r="L17" s="90"/>
      <c r="S17" s="32"/>
      <c r="T17" s="32"/>
      <c r="U17" s="32"/>
      <c r="V17" s="32"/>
      <c r="W17" s="32"/>
      <c r="X17" s="32"/>
      <c r="Y17" s="32"/>
      <c r="Z17" s="32"/>
      <c r="AA17" s="32"/>
      <c r="AB17" s="32"/>
      <c r="AC17" s="32"/>
      <c r="AD17" s="32"/>
      <c r="AE17" s="32"/>
    </row>
    <row r="18" spans="1:31" s="2" customFormat="1" ht="18" customHeight="1">
      <c r="A18" s="32"/>
      <c r="B18" s="33"/>
      <c r="C18" s="32"/>
      <c r="D18" s="32"/>
      <c r="E18" s="322" t="str">
        <f>'Rekapitulace stavby'!E14</f>
        <v xml:space="preserve"> </v>
      </c>
      <c r="F18" s="322"/>
      <c r="G18" s="322"/>
      <c r="H18" s="322"/>
      <c r="I18" s="28" t="s">
        <v>31</v>
      </c>
      <c r="J18" s="26" t="str">
        <f>'Rekapitulace stavby'!AN14</f>
        <v/>
      </c>
      <c r="K18" s="32"/>
      <c r="L18" s="90"/>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90"/>
      <c r="S19" s="32"/>
      <c r="T19" s="32"/>
      <c r="U19" s="32"/>
      <c r="V19" s="32"/>
      <c r="W19" s="32"/>
      <c r="X19" s="32"/>
      <c r="Y19" s="32"/>
      <c r="Z19" s="32"/>
      <c r="AA19" s="32"/>
      <c r="AB19" s="32"/>
      <c r="AC19" s="32"/>
      <c r="AD19" s="32"/>
      <c r="AE19" s="32"/>
    </row>
    <row r="20" spans="1:31" s="2" customFormat="1" ht="12" customHeight="1">
      <c r="A20" s="32"/>
      <c r="B20" s="33"/>
      <c r="C20" s="32"/>
      <c r="D20" s="28" t="s">
        <v>34</v>
      </c>
      <c r="E20" s="32"/>
      <c r="F20" s="32"/>
      <c r="G20" s="32"/>
      <c r="H20" s="32"/>
      <c r="I20" s="28" t="s">
        <v>29</v>
      </c>
      <c r="J20" s="26" t="s">
        <v>3</v>
      </c>
      <c r="K20" s="32"/>
      <c r="L20" s="90"/>
      <c r="S20" s="32"/>
      <c r="T20" s="32"/>
      <c r="U20" s="32"/>
      <c r="V20" s="32"/>
      <c r="W20" s="32"/>
      <c r="X20" s="32"/>
      <c r="Y20" s="32"/>
      <c r="Z20" s="32"/>
      <c r="AA20" s="32"/>
      <c r="AB20" s="32"/>
      <c r="AC20" s="32"/>
      <c r="AD20" s="32"/>
      <c r="AE20" s="32"/>
    </row>
    <row r="21" spans="1:31" s="2" customFormat="1" ht="18" customHeight="1">
      <c r="A21" s="32"/>
      <c r="B21" s="33"/>
      <c r="C21" s="32"/>
      <c r="D21" s="32"/>
      <c r="E21" s="26" t="s">
        <v>35</v>
      </c>
      <c r="F21" s="32"/>
      <c r="G21" s="32"/>
      <c r="H21" s="32"/>
      <c r="I21" s="28" t="s">
        <v>31</v>
      </c>
      <c r="J21" s="26" t="s">
        <v>3</v>
      </c>
      <c r="K21" s="32"/>
      <c r="L21" s="90"/>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90"/>
      <c r="S22" s="32"/>
      <c r="T22" s="32"/>
      <c r="U22" s="32"/>
      <c r="V22" s="32"/>
      <c r="W22" s="32"/>
      <c r="X22" s="32"/>
      <c r="Y22" s="32"/>
      <c r="Z22" s="32"/>
      <c r="AA22" s="32"/>
      <c r="AB22" s="32"/>
      <c r="AC22" s="32"/>
      <c r="AD22" s="32"/>
      <c r="AE22" s="32"/>
    </row>
    <row r="23" spans="1:31" s="2" customFormat="1" ht="12" customHeight="1">
      <c r="A23" s="32"/>
      <c r="B23" s="33"/>
      <c r="C23" s="32"/>
      <c r="D23" s="28" t="s">
        <v>37</v>
      </c>
      <c r="E23" s="32"/>
      <c r="F23" s="32"/>
      <c r="G23" s="32"/>
      <c r="H23" s="32"/>
      <c r="I23" s="28" t="s">
        <v>29</v>
      </c>
      <c r="J23" s="26" t="str">
        <f>IF('Rekapitulace stavby'!AN19="","",'Rekapitulace stavby'!AN19)</f>
        <v/>
      </c>
      <c r="K23" s="32"/>
      <c r="L23" s="90"/>
      <c r="S23" s="32"/>
      <c r="T23" s="32"/>
      <c r="U23" s="32"/>
      <c r="V23" s="32"/>
      <c r="W23" s="32"/>
      <c r="X23" s="32"/>
      <c r="Y23" s="32"/>
      <c r="Z23" s="32"/>
      <c r="AA23" s="32"/>
      <c r="AB23" s="32"/>
      <c r="AC23" s="32"/>
      <c r="AD23" s="32"/>
      <c r="AE23" s="32"/>
    </row>
    <row r="24" spans="1:31" s="2" customFormat="1" ht="18" customHeight="1">
      <c r="A24" s="32"/>
      <c r="B24" s="33"/>
      <c r="C24" s="32"/>
      <c r="D24" s="32"/>
      <c r="E24" s="26" t="str">
        <f>IF('Rekapitulace stavby'!E20="","",'Rekapitulace stavby'!E20)</f>
        <v xml:space="preserve"> </v>
      </c>
      <c r="F24" s="32"/>
      <c r="G24" s="32"/>
      <c r="H24" s="32"/>
      <c r="I24" s="28" t="s">
        <v>31</v>
      </c>
      <c r="J24" s="26" t="str">
        <f>IF('Rekapitulace stavby'!AN20="","",'Rekapitulace stavby'!AN20)</f>
        <v/>
      </c>
      <c r="K24" s="32"/>
      <c r="L24" s="90"/>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90"/>
      <c r="S25" s="32"/>
      <c r="T25" s="32"/>
      <c r="U25" s="32"/>
      <c r="V25" s="32"/>
      <c r="W25" s="32"/>
      <c r="X25" s="32"/>
      <c r="Y25" s="32"/>
      <c r="Z25" s="32"/>
      <c r="AA25" s="32"/>
      <c r="AB25" s="32"/>
      <c r="AC25" s="32"/>
      <c r="AD25" s="32"/>
      <c r="AE25" s="32"/>
    </row>
    <row r="26" spans="1:31" s="2" customFormat="1" ht="12" customHeight="1">
      <c r="A26" s="32"/>
      <c r="B26" s="33"/>
      <c r="C26" s="32"/>
      <c r="D26" s="28" t="s">
        <v>38</v>
      </c>
      <c r="E26" s="32"/>
      <c r="F26" s="32"/>
      <c r="G26" s="32"/>
      <c r="H26" s="32"/>
      <c r="I26" s="32"/>
      <c r="J26" s="32"/>
      <c r="K26" s="32"/>
      <c r="L26" s="90"/>
      <c r="S26" s="32"/>
      <c r="T26" s="32"/>
      <c r="U26" s="32"/>
      <c r="V26" s="32"/>
      <c r="W26" s="32"/>
      <c r="X26" s="32"/>
      <c r="Y26" s="32"/>
      <c r="Z26" s="32"/>
      <c r="AA26" s="32"/>
      <c r="AB26" s="32"/>
      <c r="AC26" s="32"/>
      <c r="AD26" s="32"/>
      <c r="AE26" s="32"/>
    </row>
    <row r="27" spans="1:31" s="8" customFormat="1" ht="16.5" customHeight="1">
      <c r="A27" s="91"/>
      <c r="B27" s="92"/>
      <c r="C27" s="91"/>
      <c r="D27" s="91"/>
      <c r="E27" s="301" t="s">
        <v>3</v>
      </c>
      <c r="F27" s="301"/>
      <c r="G27" s="301"/>
      <c r="H27" s="301"/>
      <c r="I27" s="91"/>
      <c r="J27" s="91"/>
      <c r="K27" s="91"/>
      <c r="L27" s="93"/>
      <c r="S27" s="91"/>
      <c r="T27" s="91"/>
      <c r="U27" s="91"/>
      <c r="V27" s="91"/>
      <c r="W27" s="91"/>
      <c r="X27" s="91"/>
      <c r="Y27" s="91"/>
      <c r="Z27" s="91"/>
      <c r="AA27" s="91"/>
      <c r="AB27" s="91"/>
      <c r="AC27" s="91"/>
      <c r="AD27" s="91"/>
      <c r="AE27" s="91"/>
    </row>
    <row r="28" spans="1:31" s="2" customFormat="1" ht="6.95" customHeight="1">
      <c r="A28" s="32"/>
      <c r="B28" s="33"/>
      <c r="C28" s="32"/>
      <c r="D28" s="32"/>
      <c r="E28" s="32"/>
      <c r="F28" s="32"/>
      <c r="G28" s="32"/>
      <c r="H28" s="32"/>
      <c r="I28" s="32"/>
      <c r="J28" s="32"/>
      <c r="K28" s="32"/>
      <c r="L28" s="90"/>
      <c r="S28" s="32"/>
      <c r="T28" s="32"/>
      <c r="U28" s="32"/>
      <c r="V28" s="32"/>
      <c r="W28" s="32"/>
      <c r="X28" s="32"/>
      <c r="Y28" s="32"/>
      <c r="Z28" s="32"/>
      <c r="AA28" s="32"/>
      <c r="AB28" s="32"/>
      <c r="AC28" s="32"/>
      <c r="AD28" s="32"/>
      <c r="AE28" s="32"/>
    </row>
    <row r="29" spans="1:31" s="2" customFormat="1" ht="6.95" customHeight="1">
      <c r="A29" s="32"/>
      <c r="B29" s="33"/>
      <c r="C29" s="32"/>
      <c r="D29" s="61"/>
      <c r="E29" s="61"/>
      <c r="F29" s="61"/>
      <c r="G29" s="61"/>
      <c r="H29" s="61"/>
      <c r="I29" s="61"/>
      <c r="J29" s="61"/>
      <c r="K29" s="61"/>
      <c r="L29" s="90"/>
      <c r="S29" s="32"/>
      <c r="T29" s="32"/>
      <c r="U29" s="32"/>
      <c r="V29" s="32"/>
      <c r="W29" s="32"/>
      <c r="X29" s="32"/>
      <c r="Y29" s="32"/>
      <c r="Z29" s="32"/>
      <c r="AA29" s="32"/>
      <c r="AB29" s="32"/>
      <c r="AC29" s="32"/>
      <c r="AD29" s="32"/>
      <c r="AE29" s="32"/>
    </row>
    <row r="30" spans="1:31" s="2" customFormat="1" ht="25.35" customHeight="1">
      <c r="A30" s="32"/>
      <c r="B30" s="33"/>
      <c r="C30" s="32"/>
      <c r="D30" s="94" t="s">
        <v>40</v>
      </c>
      <c r="E30" s="32"/>
      <c r="F30" s="32"/>
      <c r="G30" s="32"/>
      <c r="H30" s="32"/>
      <c r="I30" s="32"/>
      <c r="J30" s="66">
        <f>ROUND(J88, 2)</f>
        <v>0</v>
      </c>
      <c r="K30" s="32"/>
      <c r="L30" s="90"/>
      <c r="S30" s="32"/>
      <c r="T30" s="32"/>
      <c r="U30" s="32"/>
      <c r="V30" s="32"/>
      <c r="W30" s="32"/>
      <c r="X30" s="32"/>
      <c r="Y30" s="32"/>
      <c r="Z30" s="32"/>
      <c r="AA30" s="32"/>
      <c r="AB30" s="32"/>
      <c r="AC30" s="32"/>
      <c r="AD30" s="32"/>
      <c r="AE30" s="32"/>
    </row>
    <row r="31" spans="1:31" s="2" customFormat="1" ht="6.95" customHeight="1">
      <c r="A31" s="32"/>
      <c r="B31" s="33"/>
      <c r="C31" s="32"/>
      <c r="D31" s="61"/>
      <c r="E31" s="61"/>
      <c r="F31" s="61"/>
      <c r="G31" s="61"/>
      <c r="H31" s="61"/>
      <c r="I31" s="61"/>
      <c r="J31" s="61"/>
      <c r="K31" s="61"/>
      <c r="L31" s="90"/>
      <c r="S31" s="32"/>
      <c r="T31" s="32"/>
      <c r="U31" s="32"/>
      <c r="V31" s="32"/>
      <c r="W31" s="32"/>
      <c r="X31" s="32"/>
      <c r="Y31" s="32"/>
      <c r="Z31" s="32"/>
      <c r="AA31" s="32"/>
      <c r="AB31" s="32"/>
      <c r="AC31" s="32"/>
      <c r="AD31" s="32"/>
      <c r="AE31" s="32"/>
    </row>
    <row r="32" spans="1:31" s="2" customFormat="1" ht="14.45" customHeight="1">
      <c r="A32" s="32"/>
      <c r="B32" s="33"/>
      <c r="C32" s="32"/>
      <c r="D32" s="32"/>
      <c r="E32" s="32"/>
      <c r="F32" s="36" t="s">
        <v>42</v>
      </c>
      <c r="G32" s="32"/>
      <c r="H32" s="32"/>
      <c r="I32" s="36" t="s">
        <v>41</v>
      </c>
      <c r="J32" s="36" t="s">
        <v>43</v>
      </c>
      <c r="K32" s="32"/>
      <c r="L32" s="90"/>
      <c r="S32" s="32"/>
      <c r="T32" s="32"/>
      <c r="U32" s="32"/>
      <c r="V32" s="32"/>
      <c r="W32" s="32"/>
      <c r="X32" s="32"/>
      <c r="Y32" s="32"/>
      <c r="Z32" s="32"/>
      <c r="AA32" s="32"/>
      <c r="AB32" s="32"/>
      <c r="AC32" s="32"/>
      <c r="AD32" s="32"/>
      <c r="AE32" s="32"/>
    </row>
    <row r="33" spans="1:31" s="2" customFormat="1" ht="14.45" customHeight="1">
      <c r="A33" s="32"/>
      <c r="B33" s="33"/>
      <c r="C33" s="32"/>
      <c r="D33" s="95" t="s">
        <v>44</v>
      </c>
      <c r="E33" s="28" t="s">
        <v>45</v>
      </c>
      <c r="F33" s="96">
        <f>ROUND((SUM(BE88:BE248)),  2)</f>
        <v>0</v>
      </c>
      <c r="G33" s="32"/>
      <c r="H33" s="32"/>
      <c r="I33" s="97">
        <v>0.21</v>
      </c>
      <c r="J33" s="96">
        <f>ROUND(((SUM(BE88:BE248))*I33),  2)</f>
        <v>0</v>
      </c>
      <c r="K33" s="32"/>
      <c r="L33" s="90"/>
      <c r="S33" s="32"/>
      <c r="T33" s="32"/>
      <c r="U33" s="32"/>
      <c r="V33" s="32"/>
      <c r="W33" s="32"/>
      <c r="X33" s="32"/>
      <c r="Y33" s="32"/>
      <c r="Z33" s="32"/>
      <c r="AA33" s="32"/>
      <c r="AB33" s="32"/>
      <c r="AC33" s="32"/>
      <c r="AD33" s="32"/>
      <c r="AE33" s="32"/>
    </row>
    <row r="34" spans="1:31" s="2" customFormat="1" ht="14.45" customHeight="1">
      <c r="A34" s="32"/>
      <c r="B34" s="33"/>
      <c r="C34" s="32"/>
      <c r="D34" s="32"/>
      <c r="E34" s="28" t="s">
        <v>46</v>
      </c>
      <c r="F34" s="96">
        <f>ROUND((SUM(BF88:BF248)),  2)</f>
        <v>0</v>
      </c>
      <c r="G34" s="32"/>
      <c r="H34" s="32"/>
      <c r="I34" s="97">
        <v>0.15</v>
      </c>
      <c r="J34" s="96">
        <f>ROUND(((SUM(BF88:BF248))*I34),  2)</f>
        <v>0</v>
      </c>
      <c r="K34" s="32"/>
      <c r="L34" s="90"/>
      <c r="S34" s="32"/>
      <c r="T34" s="32"/>
      <c r="U34" s="32"/>
      <c r="V34" s="32"/>
      <c r="W34" s="32"/>
      <c r="X34" s="32"/>
      <c r="Y34" s="32"/>
      <c r="Z34" s="32"/>
      <c r="AA34" s="32"/>
      <c r="AB34" s="32"/>
      <c r="AC34" s="32"/>
      <c r="AD34" s="32"/>
      <c r="AE34" s="32"/>
    </row>
    <row r="35" spans="1:31" s="2" customFormat="1" ht="14.45" hidden="1" customHeight="1">
      <c r="A35" s="32"/>
      <c r="B35" s="33"/>
      <c r="C35" s="32"/>
      <c r="D35" s="32"/>
      <c r="E35" s="28" t="s">
        <v>47</v>
      </c>
      <c r="F35" s="96">
        <f>ROUND((SUM(BG88:BG248)),  2)</f>
        <v>0</v>
      </c>
      <c r="G35" s="32"/>
      <c r="H35" s="32"/>
      <c r="I35" s="97">
        <v>0.21</v>
      </c>
      <c r="J35" s="96">
        <f>0</f>
        <v>0</v>
      </c>
      <c r="K35" s="32"/>
      <c r="L35" s="90"/>
      <c r="S35" s="32"/>
      <c r="T35" s="32"/>
      <c r="U35" s="32"/>
      <c r="V35" s="32"/>
      <c r="W35" s="32"/>
      <c r="X35" s="32"/>
      <c r="Y35" s="32"/>
      <c r="Z35" s="32"/>
      <c r="AA35" s="32"/>
      <c r="AB35" s="32"/>
      <c r="AC35" s="32"/>
      <c r="AD35" s="32"/>
      <c r="AE35" s="32"/>
    </row>
    <row r="36" spans="1:31" s="2" customFormat="1" ht="14.45" hidden="1" customHeight="1">
      <c r="A36" s="32"/>
      <c r="B36" s="33"/>
      <c r="C36" s="32"/>
      <c r="D36" s="32"/>
      <c r="E36" s="28" t="s">
        <v>48</v>
      </c>
      <c r="F36" s="96">
        <f>ROUND((SUM(BH88:BH248)),  2)</f>
        <v>0</v>
      </c>
      <c r="G36" s="32"/>
      <c r="H36" s="32"/>
      <c r="I36" s="97">
        <v>0.15</v>
      </c>
      <c r="J36" s="96">
        <f>0</f>
        <v>0</v>
      </c>
      <c r="K36" s="32"/>
      <c r="L36" s="90"/>
      <c r="S36" s="32"/>
      <c r="T36" s="32"/>
      <c r="U36" s="32"/>
      <c r="V36" s="32"/>
      <c r="W36" s="32"/>
      <c r="X36" s="32"/>
      <c r="Y36" s="32"/>
      <c r="Z36" s="32"/>
      <c r="AA36" s="32"/>
      <c r="AB36" s="32"/>
      <c r="AC36" s="32"/>
      <c r="AD36" s="32"/>
      <c r="AE36" s="32"/>
    </row>
    <row r="37" spans="1:31" s="2" customFormat="1" ht="14.45" hidden="1" customHeight="1">
      <c r="A37" s="32"/>
      <c r="B37" s="33"/>
      <c r="C37" s="32"/>
      <c r="D37" s="32"/>
      <c r="E37" s="28" t="s">
        <v>49</v>
      </c>
      <c r="F37" s="96">
        <f>ROUND((SUM(BI88:BI248)),  2)</f>
        <v>0</v>
      </c>
      <c r="G37" s="32"/>
      <c r="H37" s="32"/>
      <c r="I37" s="97">
        <v>0</v>
      </c>
      <c r="J37" s="96">
        <f>0</f>
        <v>0</v>
      </c>
      <c r="K37" s="32"/>
      <c r="L37" s="90"/>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90"/>
      <c r="S38" s="32"/>
      <c r="T38" s="32"/>
      <c r="U38" s="32"/>
      <c r="V38" s="32"/>
      <c r="W38" s="32"/>
      <c r="X38" s="32"/>
      <c r="Y38" s="32"/>
      <c r="Z38" s="32"/>
      <c r="AA38" s="32"/>
      <c r="AB38" s="32"/>
      <c r="AC38" s="32"/>
      <c r="AD38" s="32"/>
      <c r="AE38" s="32"/>
    </row>
    <row r="39" spans="1:31" s="2" customFormat="1" ht="25.35" customHeight="1">
      <c r="A39" s="32"/>
      <c r="B39" s="33"/>
      <c r="C39" s="98"/>
      <c r="D39" s="99" t="s">
        <v>50</v>
      </c>
      <c r="E39" s="55"/>
      <c r="F39" s="55"/>
      <c r="G39" s="100" t="s">
        <v>51</v>
      </c>
      <c r="H39" s="101" t="s">
        <v>52</v>
      </c>
      <c r="I39" s="55"/>
      <c r="J39" s="102">
        <f>SUM(J30:J37)</f>
        <v>0</v>
      </c>
      <c r="K39" s="103"/>
      <c r="L39" s="90"/>
      <c r="S39" s="32"/>
      <c r="T39" s="32"/>
      <c r="U39" s="32"/>
      <c r="V39" s="32"/>
      <c r="W39" s="32"/>
      <c r="X39" s="32"/>
      <c r="Y39" s="32"/>
      <c r="Z39" s="32"/>
      <c r="AA39" s="32"/>
      <c r="AB39" s="32"/>
      <c r="AC39" s="32"/>
      <c r="AD39" s="32"/>
      <c r="AE39" s="32"/>
    </row>
    <row r="40" spans="1:31" s="2" customFormat="1" ht="14.45" customHeight="1">
      <c r="A40" s="32"/>
      <c r="B40" s="42"/>
      <c r="C40" s="43"/>
      <c r="D40" s="43"/>
      <c r="E40" s="43"/>
      <c r="F40" s="43"/>
      <c r="G40" s="43"/>
      <c r="H40" s="43"/>
      <c r="I40" s="43"/>
      <c r="J40" s="43"/>
      <c r="K40" s="43"/>
      <c r="L40" s="90"/>
      <c r="S40" s="32"/>
      <c r="T40" s="32"/>
      <c r="U40" s="32"/>
      <c r="V40" s="32"/>
      <c r="W40" s="32"/>
      <c r="X40" s="32"/>
      <c r="Y40" s="32"/>
      <c r="Z40" s="32"/>
      <c r="AA40" s="32"/>
      <c r="AB40" s="32"/>
      <c r="AC40" s="32"/>
      <c r="AD40" s="32"/>
      <c r="AE40" s="32"/>
    </row>
    <row r="44" spans="1:31" s="2" customFormat="1" ht="6.95" customHeight="1">
      <c r="A44" s="32"/>
      <c r="B44" s="44"/>
      <c r="C44" s="45"/>
      <c r="D44" s="45"/>
      <c r="E44" s="45"/>
      <c r="F44" s="45"/>
      <c r="G44" s="45"/>
      <c r="H44" s="45"/>
      <c r="I44" s="45"/>
      <c r="J44" s="45"/>
      <c r="K44" s="45"/>
      <c r="L44" s="90"/>
      <c r="S44" s="32"/>
      <c r="T44" s="32"/>
      <c r="U44" s="32"/>
      <c r="V44" s="32"/>
      <c r="W44" s="32"/>
      <c r="X44" s="32"/>
      <c r="Y44" s="32"/>
      <c r="Z44" s="32"/>
      <c r="AA44" s="32"/>
      <c r="AB44" s="32"/>
      <c r="AC44" s="32"/>
      <c r="AD44" s="32"/>
      <c r="AE44" s="32"/>
    </row>
    <row r="45" spans="1:31" s="2" customFormat="1" ht="24.95" customHeight="1">
      <c r="A45" s="32"/>
      <c r="B45" s="33"/>
      <c r="C45" s="23" t="s">
        <v>116</v>
      </c>
      <c r="D45" s="32"/>
      <c r="E45" s="32"/>
      <c r="F45" s="32"/>
      <c r="G45" s="32"/>
      <c r="H45" s="32"/>
      <c r="I45" s="32"/>
      <c r="J45" s="32"/>
      <c r="K45" s="32"/>
      <c r="L45" s="90"/>
      <c r="S45" s="32"/>
      <c r="T45" s="32"/>
      <c r="U45" s="32"/>
      <c r="V45" s="32"/>
      <c r="W45" s="32"/>
      <c r="X45" s="32"/>
      <c r="Y45" s="32"/>
      <c r="Z45" s="32"/>
      <c r="AA45" s="32"/>
      <c r="AB45" s="32"/>
      <c r="AC45" s="32"/>
      <c r="AD45" s="32"/>
      <c r="AE45" s="32"/>
    </row>
    <row r="46" spans="1:31" s="2" customFormat="1" ht="6.95" customHeight="1">
      <c r="A46" s="32"/>
      <c r="B46" s="33"/>
      <c r="C46" s="32"/>
      <c r="D46" s="32"/>
      <c r="E46" s="32"/>
      <c r="F46" s="32"/>
      <c r="G46" s="32"/>
      <c r="H46" s="32"/>
      <c r="I46" s="32"/>
      <c r="J46" s="32"/>
      <c r="K46" s="32"/>
      <c r="L46" s="90"/>
      <c r="S46" s="32"/>
      <c r="T46" s="32"/>
      <c r="U46" s="32"/>
      <c r="V46" s="32"/>
      <c r="W46" s="32"/>
      <c r="X46" s="32"/>
      <c r="Y46" s="32"/>
      <c r="Z46" s="32"/>
      <c r="AA46" s="32"/>
      <c r="AB46" s="32"/>
      <c r="AC46" s="32"/>
      <c r="AD46" s="32"/>
      <c r="AE46" s="32"/>
    </row>
    <row r="47" spans="1:31" s="2" customFormat="1" ht="12" customHeight="1">
      <c r="A47" s="32"/>
      <c r="B47" s="33"/>
      <c r="C47" s="28" t="s">
        <v>14</v>
      </c>
      <c r="D47" s="32"/>
      <c r="E47" s="32"/>
      <c r="F47" s="32"/>
      <c r="G47" s="32"/>
      <c r="H47" s="32"/>
      <c r="I47" s="32"/>
      <c r="J47" s="32"/>
      <c r="K47" s="32"/>
      <c r="L47" s="90"/>
      <c r="S47" s="32"/>
      <c r="T47" s="32"/>
      <c r="U47" s="32"/>
      <c r="V47" s="32"/>
      <c r="W47" s="32"/>
      <c r="X47" s="32"/>
      <c r="Y47" s="32"/>
      <c r="Z47" s="32"/>
      <c r="AA47" s="32"/>
      <c r="AB47" s="32"/>
      <c r="AC47" s="32"/>
      <c r="AD47" s="32"/>
      <c r="AE47" s="32"/>
    </row>
    <row r="48" spans="1:31" s="2" customFormat="1" ht="16.5" customHeight="1">
      <c r="A48" s="32"/>
      <c r="B48" s="33"/>
      <c r="C48" s="32"/>
      <c r="D48" s="32"/>
      <c r="E48" s="328" t="str">
        <f>E7</f>
        <v>Skládka TKO Štěpánovice - III.etepa - 3.část</v>
      </c>
      <c r="F48" s="329"/>
      <c r="G48" s="329"/>
      <c r="H48" s="329"/>
      <c r="I48" s="32"/>
      <c r="J48" s="32"/>
      <c r="K48" s="32"/>
      <c r="L48" s="90"/>
      <c r="S48" s="32"/>
      <c r="T48" s="32"/>
      <c r="U48" s="32"/>
      <c r="V48" s="32"/>
      <c r="W48" s="32"/>
      <c r="X48" s="32"/>
      <c r="Y48" s="32"/>
      <c r="Z48" s="32"/>
      <c r="AA48" s="32"/>
      <c r="AB48" s="32"/>
      <c r="AC48" s="32"/>
      <c r="AD48" s="32"/>
      <c r="AE48" s="32"/>
    </row>
    <row r="49" spans="1:47" s="2" customFormat="1" ht="12" customHeight="1">
      <c r="A49" s="32"/>
      <c r="B49" s="33"/>
      <c r="C49" s="28" t="s">
        <v>114</v>
      </c>
      <c r="D49" s="32"/>
      <c r="E49" s="32"/>
      <c r="F49" s="32"/>
      <c r="G49" s="32"/>
      <c r="H49" s="32"/>
      <c r="I49" s="32"/>
      <c r="J49" s="32"/>
      <c r="K49" s="32"/>
      <c r="L49" s="90"/>
      <c r="S49" s="32"/>
      <c r="T49" s="32"/>
      <c r="U49" s="32"/>
      <c r="V49" s="32"/>
      <c r="W49" s="32"/>
      <c r="X49" s="32"/>
      <c r="Y49" s="32"/>
      <c r="Z49" s="32"/>
      <c r="AA49" s="32"/>
      <c r="AB49" s="32"/>
      <c r="AC49" s="32"/>
      <c r="AD49" s="32"/>
      <c r="AE49" s="32"/>
    </row>
    <row r="50" spans="1:47" s="2" customFormat="1" ht="16.5" customHeight="1">
      <c r="A50" s="32"/>
      <c r="B50" s="33"/>
      <c r="C50" s="32"/>
      <c r="D50" s="32"/>
      <c r="E50" s="305" t="str">
        <f>E9</f>
        <v>SO 09 - Výtlak</v>
      </c>
      <c r="F50" s="327"/>
      <c r="G50" s="327"/>
      <c r="H50" s="327"/>
      <c r="I50" s="32"/>
      <c r="J50" s="32"/>
      <c r="K50" s="32"/>
      <c r="L50" s="90"/>
      <c r="S50" s="32"/>
      <c r="T50" s="32"/>
      <c r="U50" s="32"/>
      <c r="V50" s="32"/>
      <c r="W50" s="32"/>
      <c r="X50" s="32"/>
      <c r="Y50" s="32"/>
      <c r="Z50" s="32"/>
      <c r="AA50" s="32"/>
      <c r="AB50" s="32"/>
      <c r="AC50" s="32"/>
      <c r="AD50" s="32"/>
      <c r="AE50" s="32"/>
    </row>
    <row r="51" spans="1:47" s="2" customFormat="1" ht="6.95" customHeight="1">
      <c r="A51" s="32"/>
      <c r="B51" s="33"/>
      <c r="C51" s="32"/>
      <c r="D51" s="32"/>
      <c r="E51" s="32"/>
      <c r="F51" s="32"/>
      <c r="G51" s="32"/>
      <c r="H51" s="32"/>
      <c r="I51" s="32"/>
      <c r="J51" s="32"/>
      <c r="K51" s="32"/>
      <c r="L51" s="90"/>
      <c r="S51" s="32"/>
      <c r="T51" s="32"/>
      <c r="U51" s="32"/>
      <c r="V51" s="32"/>
      <c r="W51" s="32"/>
      <c r="X51" s="32"/>
      <c r="Y51" s="32"/>
      <c r="Z51" s="32"/>
      <c r="AA51" s="32"/>
      <c r="AB51" s="32"/>
      <c r="AC51" s="32"/>
      <c r="AD51" s="32"/>
      <c r="AE51" s="32"/>
    </row>
    <row r="52" spans="1:47" s="2" customFormat="1" ht="12" customHeight="1">
      <c r="A52" s="32"/>
      <c r="B52" s="33"/>
      <c r="C52" s="28" t="s">
        <v>20</v>
      </c>
      <c r="D52" s="32"/>
      <c r="E52" s="32"/>
      <c r="F52" s="26" t="str">
        <f>F12</f>
        <v>k.ú.Štěpánovice u Klatov, k.ú.Dehtín</v>
      </c>
      <c r="G52" s="32"/>
      <c r="H52" s="32"/>
      <c r="I52" s="28" t="s">
        <v>22</v>
      </c>
      <c r="J52" s="50" t="str">
        <f>IF(J12="","",J12)</f>
        <v>24. 9. 2020</v>
      </c>
      <c r="K52" s="32"/>
      <c r="L52" s="90"/>
      <c r="S52" s="32"/>
      <c r="T52" s="32"/>
      <c r="U52" s="32"/>
      <c r="V52" s="32"/>
      <c r="W52" s="32"/>
      <c r="X52" s="32"/>
      <c r="Y52" s="32"/>
      <c r="Z52" s="32"/>
      <c r="AA52" s="32"/>
      <c r="AB52" s="32"/>
      <c r="AC52" s="32"/>
      <c r="AD52" s="32"/>
      <c r="AE52" s="32"/>
    </row>
    <row r="53" spans="1:47" s="2" customFormat="1" ht="6.95" customHeight="1">
      <c r="A53" s="32"/>
      <c r="B53" s="33"/>
      <c r="C53" s="32"/>
      <c r="D53" s="32"/>
      <c r="E53" s="32"/>
      <c r="F53" s="32"/>
      <c r="G53" s="32"/>
      <c r="H53" s="32"/>
      <c r="I53" s="32"/>
      <c r="J53" s="32"/>
      <c r="K53" s="32"/>
      <c r="L53" s="90"/>
      <c r="S53" s="32"/>
      <c r="T53" s="32"/>
      <c r="U53" s="32"/>
      <c r="V53" s="32"/>
      <c r="W53" s="32"/>
      <c r="X53" s="32"/>
      <c r="Y53" s="32"/>
      <c r="Z53" s="32"/>
      <c r="AA53" s="32"/>
      <c r="AB53" s="32"/>
      <c r="AC53" s="32"/>
      <c r="AD53" s="32"/>
      <c r="AE53" s="32"/>
    </row>
    <row r="54" spans="1:47" s="2" customFormat="1" ht="40.15" customHeight="1">
      <c r="A54" s="32"/>
      <c r="B54" s="33"/>
      <c r="C54" s="28" t="s">
        <v>28</v>
      </c>
      <c r="D54" s="32"/>
      <c r="E54" s="32"/>
      <c r="F54" s="26" t="str">
        <f>E15</f>
        <v>Město Klatovy, Nám.Míru 62/I,339 01 Klatovy</v>
      </c>
      <c r="G54" s="32"/>
      <c r="H54" s="32"/>
      <c r="I54" s="28" t="s">
        <v>34</v>
      </c>
      <c r="J54" s="30" t="str">
        <f>E21</f>
        <v>INTERPROJEKT ODPADY s.r.o., Praha 6</v>
      </c>
      <c r="K54" s="32"/>
      <c r="L54" s="90"/>
      <c r="S54" s="32"/>
      <c r="T54" s="32"/>
      <c r="U54" s="32"/>
      <c r="V54" s="32"/>
      <c r="W54" s="32"/>
      <c r="X54" s="32"/>
      <c r="Y54" s="32"/>
      <c r="Z54" s="32"/>
      <c r="AA54" s="32"/>
      <c r="AB54" s="32"/>
      <c r="AC54" s="32"/>
      <c r="AD54" s="32"/>
      <c r="AE54" s="32"/>
    </row>
    <row r="55" spans="1:47" s="2" customFormat="1" ht="15.2" customHeight="1">
      <c r="A55" s="32"/>
      <c r="B55" s="33"/>
      <c r="C55" s="28" t="s">
        <v>32</v>
      </c>
      <c r="D55" s="32"/>
      <c r="E55" s="32"/>
      <c r="F55" s="26" t="str">
        <f>IF(E18="","",E18)</f>
        <v xml:space="preserve"> </v>
      </c>
      <c r="G55" s="32"/>
      <c r="H55" s="32"/>
      <c r="I55" s="28" t="s">
        <v>37</v>
      </c>
      <c r="J55" s="30" t="str">
        <f>E24</f>
        <v xml:space="preserve"> </v>
      </c>
      <c r="K55" s="32"/>
      <c r="L55" s="90"/>
      <c r="S55" s="32"/>
      <c r="T55" s="32"/>
      <c r="U55" s="32"/>
      <c r="V55" s="32"/>
      <c r="W55" s="32"/>
      <c r="X55" s="32"/>
      <c r="Y55" s="32"/>
      <c r="Z55" s="32"/>
      <c r="AA55" s="32"/>
      <c r="AB55" s="32"/>
      <c r="AC55" s="32"/>
      <c r="AD55" s="32"/>
      <c r="AE55" s="32"/>
    </row>
    <row r="56" spans="1:47" s="2" customFormat="1" ht="10.35" customHeight="1">
      <c r="A56" s="32"/>
      <c r="B56" s="33"/>
      <c r="C56" s="32"/>
      <c r="D56" s="32"/>
      <c r="E56" s="32"/>
      <c r="F56" s="32"/>
      <c r="G56" s="32"/>
      <c r="H56" s="32"/>
      <c r="I56" s="32"/>
      <c r="J56" s="32"/>
      <c r="K56" s="32"/>
      <c r="L56" s="90"/>
      <c r="S56" s="32"/>
      <c r="T56" s="32"/>
      <c r="U56" s="32"/>
      <c r="V56" s="32"/>
      <c r="W56" s="32"/>
      <c r="X56" s="32"/>
      <c r="Y56" s="32"/>
      <c r="Z56" s="32"/>
      <c r="AA56" s="32"/>
      <c r="AB56" s="32"/>
      <c r="AC56" s="32"/>
      <c r="AD56" s="32"/>
      <c r="AE56" s="32"/>
    </row>
    <row r="57" spans="1:47" s="2" customFormat="1" ht="29.25" customHeight="1">
      <c r="A57" s="32"/>
      <c r="B57" s="33"/>
      <c r="C57" s="104" t="s">
        <v>117</v>
      </c>
      <c r="D57" s="98"/>
      <c r="E57" s="98"/>
      <c r="F57" s="98"/>
      <c r="G57" s="98"/>
      <c r="H57" s="98"/>
      <c r="I57" s="98"/>
      <c r="J57" s="105" t="s">
        <v>118</v>
      </c>
      <c r="K57" s="98"/>
      <c r="L57" s="90"/>
      <c r="S57" s="32"/>
      <c r="T57" s="32"/>
      <c r="U57" s="32"/>
      <c r="V57" s="32"/>
      <c r="W57" s="32"/>
      <c r="X57" s="32"/>
      <c r="Y57" s="32"/>
      <c r="Z57" s="32"/>
      <c r="AA57" s="32"/>
      <c r="AB57" s="32"/>
      <c r="AC57" s="32"/>
      <c r="AD57" s="32"/>
      <c r="AE57" s="32"/>
    </row>
    <row r="58" spans="1:47" s="2" customFormat="1" ht="10.35" customHeight="1">
      <c r="A58" s="32"/>
      <c r="B58" s="33"/>
      <c r="C58" s="32"/>
      <c r="D58" s="32"/>
      <c r="E58" s="32"/>
      <c r="F58" s="32"/>
      <c r="G58" s="32"/>
      <c r="H58" s="32"/>
      <c r="I58" s="32"/>
      <c r="J58" s="32"/>
      <c r="K58" s="32"/>
      <c r="L58" s="90"/>
      <c r="S58" s="32"/>
      <c r="T58" s="32"/>
      <c r="U58" s="32"/>
      <c r="V58" s="32"/>
      <c r="W58" s="32"/>
      <c r="X58" s="32"/>
      <c r="Y58" s="32"/>
      <c r="Z58" s="32"/>
      <c r="AA58" s="32"/>
      <c r="AB58" s="32"/>
      <c r="AC58" s="32"/>
      <c r="AD58" s="32"/>
      <c r="AE58" s="32"/>
    </row>
    <row r="59" spans="1:47" s="2" customFormat="1" ht="22.9" customHeight="1">
      <c r="A59" s="32"/>
      <c r="B59" s="33"/>
      <c r="C59" s="106" t="s">
        <v>72</v>
      </c>
      <c r="D59" s="32"/>
      <c r="E59" s="32"/>
      <c r="F59" s="32"/>
      <c r="G59" s="32"/>
      <c r="H59" s="32"/>
      <c r="I59" s="32"/>
      <c r="J59" s="66">
        <f>J88</f>
        <v>0</v>
      </c>
      <c r="K59" s="32"/>
      <c r="L59" s="90"/>
      <c r="S59" s="32"/>
      <c r="T59" s="32"/>
      <c r="U59" s="32"/>
      <c r="V59" s="32"/>
      <c r="W59" s="32"/>
      <c r="X59" s="32"/>
      <c r="Y59" s="32"/>
      <c r="Z59" s="32"/>
      <c r="AA59" s="32"/>
      <c r="AB59" s="32"/>
      <c r="AC59" s="32"/>
      <c r="AD59" s="32"/>
      <c r="AE59" s="32"/>
      <c r="AU59" s="19" t="s">
        <v>119</v>
      </c>
    </row>
    <row r="60" spans="1:47" s="9" customFormat="1" ht="24.95" customHeight="1">
      <c r="B60" s="107"/>
      <c r="D60" s="108" t="s">
        <v>120</v>
      </c>
      <c r="E60" s="109"/>
      <c r="F60" s="109"/>
      <c r="G60" s="109"/>
      <c r="H60" s="109"/>
      <c r="I60" s="109"/>
      <c r="J60" s="110">
        <f>J89</f>
        <v>0</v>
      </c>
      <c r="L60" s="107"/>
    </row>
    <row r="61" spans="1:47" s="10" customFormat="1" ht="19.899999999999999" customHeight="1">
      <c r="B61" s="111"/>
      <c r="D61" s="112" t="s">
        <v>476</v>
      </c>
      <c r="E61" s="113"/>
      <c r="F61" s="113"/>
      <c r="G61" s="113"/>
      <c r="H61" s="113"/>
      <c r="I61" s="113"/>
      <c r="J61" s="114">
        <f>J90</f>
        <v>0</v>
      </c>
      <c r="L61" s="111"/>
    </row>
    <row r="62" spans="1:47" s="10" customFormat="1" ht="19.899999999999999" customHeight="1">
      <c r="B62" s="111"/>
      <c r="D62" s="112" t="s">
        <v>477</v>
      </c>
      <c r="E62" s="113"/>
      <c r="F62" s="113"/>
      <c r="G62" s="113"/>
      <c r="H62" s="113"/>
      <c r="I62" s="113"/>
      <c r="J62" s="114">
        <f>J136</f>
        <v>0</v>
      </c>
      <c r="L62" s="111"/>
    </row>
    <row r="63" spans="1:47" s="9" customFormat="1" ht="24.95" customHeight="1">
      <c r="B63" s="107"/>
      <c r="D63" s="108" t="s">
        <v>403</v>
      </c>
      <c r="E63" s="109"/>
      <c r="F63" s="109"/>
      <c r="G63" s="109"/>
      <c r="H63" s="109"/>
      <c r="I63" s="109"/>
      <c r="J63" s="110">
        <f>J140</f>
        <v>0</v>
      </c>
      <c r="L63" s="107"/>
    </row>
    <row r="64" spans="1:47" s="10" customFormat="1" ht="19.899999999999999" customHeight="1">
      <c r="B64" s="111"/>
      <c r="D64" s="112" t="s">
        <v>1131</v>
      </c>
      <c r="E64" s="113"/>
      <c r="F64" s="113"/>
      <c r="G64" s="113"/>
      <c r="H64" s="113"/>
      <c r="I64" s="113"/>
      <c r="J64" s="114">
        <f>J141</f>
        <v>0</v>
      </c>
      <c r="L64" s="111"/>
    </row>
    <row r="65" spans="1:31" s="10" customFormat="1" ht="19.899999999999999" customHeight="1">
      <c r="B65" s="111"/>
      <c r="D65" s="112" t="s">
        <v>1132</v>
      </c>
      <c r="E65" s="113"/>
      <c r="F65" s="113"/>
      <c r="G65" s="113"/>
      <c r="H65" s="113"/>
      <c r="I65" s="113"/>
      <c r="J65" s="114">
        <f>J147</f>
        <v>0</v>
      </c>
      <c r="L65" s="111"/>
    </row>
    <row r="66" spans="1:31" s="10" customFormat="1" ht="19.899999999999999" customHeight="1">
      <c r="B66" s="111"/>
      <c r="D66" s="112" t="s">
        <v>1133</v>
      </c>
      <c r="E66" s="113"/>
      <c r="F66" s="113"/>
      <c r="G66" s="113"/>
      <c r="H66" s="113"/>
      <c r="I66" s="113"/>
      <c r="J66" s="114">
        <f>J177</f>
        <v>0</v>
      </c>
      <c r="L66" s="111"/>
    </row>
    <row r="67" spans="1:31" s="9" customFormat="1" ht="24.95" customHeight="1">
      <c r="B67" s="107"/>
      <c r="D67" s="108" t="s">
        <v>478</v>
      </c>
      <c r="E67" s="109"/>
      <c r="F67" s="109"/>
      <c r="G67" s="109"/>
      <c r="H67" s="109"/>
      <c r="I67" s="109"/>
      <c r="J67" s="110">
        <f>J209</f>
        <v>0</v>
      </c>
      <c r="L67" s="107"/>
    </row>
    <row r="68" spans="1:31" s="10" customFormat="1" ht="19.899999999999999" customHeight="1">
      <c r="B68" s="111"/>
      <c r="D68" s="112" t="s">
        <v>479</v>
      </c>
      <c r="E68" s="113"/>
      <c r="F68" s="113"/>
      <c r="G68" s="113"/>
      <c r="H68" s="113"/>
      <c r="I68" s="113"/>
      <c r="J68" s="114">
        <f>J210</f>
        <v>0</v>
      </c>
      <c r="L68" s="111"/>
    </row>
    <row r="69" spans="1:31" s="2" customFormat="1" ht="21.75" customHeight="1">
      <c r="A69" s="32"/>
      <c r="B69" s="33"/>
      <c r="C69" s="32"/>
      <c r="D69" s="32"/>
      <c r="E69" s="32"/>
      <c r="F69" s="32"/>
      <c r="G69" s="32"/>
      <c r="H69" s="32"/>
      <c r="I69" s="32"/>
      <c r="J69" s="32"/>
      <c r="K69" s="32"/>
      <c r="L69" s="90"/>
      <c r="S69" s="32"/>
      <c r="T69" s="32"/>
      <c r="U69" s="32"/>
      <c r="V69" s="32"/>
      <c r="W69" s="32"/>
      <c r="X69" s="32"/>
      <c r="Y69" s="32"/>
      <c r="Z69" s="32"/>
      <c r="AA69" s="32"/>
      <c r="AB69" s="32"/>
      <c r="AC69" s="32"/>
      <c r="AD69" s="32"/>
      <c r="AE69" s="32"/>
    </row>
    <row r="70" spans="1:31" s="2" customFormat="1" ht="6.95" customHeight="1">
      <c r="A70" s="32"/>
      <c r="B70" s="42"/>
      <c r="C70" s="43"/>
      <c r="D70" s="43"/>
      <c r="E70" s="43"/>
      <c r="F70" s="43"/>
      <c r="G70" s="43"/>
      <c r="H70" s="43"/>
      <c r="I70" s="43"/>
      <c r="J70" s="43"/>
      <c r="K70" s="43"/>
      <c r="L70" s="90"/>
      <c r="S70" s="32"/>
      <c r="T70" s="32"/>
      <c r="U70" s="32"/>
      <c r="V70" s="32"/>
      <c r="W70" s="32"/>
      <c r="X70" s="32"/>
      <c r="Y70" s="32"/>
      <c r="Z70" s="32"/>
      <c r="AA70" s="32"/>
      <c r="AB70" s="32"/>
      <c r="AC70" s="32"/>
      <c r="AD70" s="32"/>
      <c r="AE70" s="32"/>
    </row>
    <row r="74" spans="1:31" s="2" customFormat="1" ht="6.95" customHeight="1">
      <c r="A74" s="32"/>
      <c r="B74" s="44"/>
      <c r="C74" s="45"/>
      <c r="D74" s="45"/>
      <c r="E74" s="45"/>
      <c r="F74" s="45"/>
      <c r="G74" s="45"/>
      <c r="H74" s="45"/>
      <c r="I74" s="45"/>
      <c r="J74" s="45"/>
      <c r="K74" s="45"/>
      <c r="L74" s="90"/>
      <c r="S74" s="32"/>
      <c r="T74" s="32"/>
      <c r="U74" s="32"/>
      <c r="V74" s="32"/>
      <c r="W74" s="32"/>
      <c r="X74" s="32"/>
      <c r="Y74" s="32"/>
      <c r="Z74" s="32"/>
      <c r="AA74" s="32"/>
      <c r="AB74" s="32"/>
      <c r="AC74" s="32"/>
      <c r="AD74" s="32"/>
      <c r="AE74" s="32"/>
    </row>
    <row r="75" spans="1:31" s="2" customFormat="1" ht="24.95" customHeight="1">
      <c r="A75" s="32"/>
      <c r="B75" s="33"/>
      <c r="C75" s="23" t="s">
        <v>124</v>
      </c>
      <c r="D75" s="32"/>
      <c r="E75" s="32"/>
      <c r="F75" s="32"/>
      <c r="G75" s="32"/>
      <c r="H75" s="32"/>
      <c r="I75" s="32"/>
      <c r="J75" s="32"/>
      <c r="K75" s="32"/>
      <c r="L75" s="90"/>
      <c r="S75" s="32"/>
      <c r="T75" s="32"/>
      <c r="U75" s="32"/>
      <c r="V75" s="32"/>
      <c r="W75" s="32"/>
      <c r="X75" s="32"/>
      <c r="Y75" s="32"/>
      <c r="Z75" s="32"/>
      <c r="AA75" s="32"/>
      <c r="AB75" s="32"/>
      <c r="AC75" s="32"/>
      <c r="AD75" s="32"/>
      <c r="AE75" s="32"/>
    </row>
    <row r="76" spans="1:31" s="2" customFormat="1" ht="6.95" customHeight="1">
      <c r="A76" s="32"/>
      <c r="B76" s="33"/>
      <c r="C76" s="32"/>
      <c r="D76" s="32"/>
      <c r="E76" s="32"/>
      <c r="F76" s="32"/>
      <c r="G76" s="32"/>
      <c r="H76" s="32"/>
      <c r="I76" s="32"/>
      <c r="J76" s="32"/>
      <c r="K76" s="32"/>
      <c r="L76" s="90"/>
      <c r="S76" s="32"/>
      <c r="T76" s="32"/>
      <c r="U76" s="32"/>
      <c r="V76" s="32"/>
      <c r="W76" s="32"/>
      <c r="X76" s="32"/>
      <c r="Y76" s="32"/>
      <c r="Z76" s="32"/>
      <c r="AA76" s="32"/>
      <c r="AB76" s="32"/>
      <c r="AC76" s="32"/>
      <c r="AD76" s="32"/>
      <c r="AE76" s="32"/>
    </row>
    <row r="77" spans="1:31" s="2" customFormat="1" ht="12" customHeight="1">
      <c r="A77" s="32"/>
      <c r="B77" s="33"/>
      <c r="C77" s="28" t="s">
        <v>14</v>
      </c>
      <c r="D77" s="32"/>
      <c r="E77" s="32"/>
      <c r="F77" s="32"/>
      <c r="G77" s="32"/>
      <c r="H77" s="32"/>
      <c r="I77" s="32"/>
      <c r="J77" s="32"/>
      <c r="K77" s="32"/>
      <c r="L77" s="90"/>
      <c r="S77" s="32"/>
      <c r="T77" s="32"/>
      <c r="U77" s="32"/>
      <c r="V77" s="32"/>
      <c r="W77" s="32"/>
      <c r="X77" s="32"/>
      <c r="Y77" s="32"/>
      <c r="Z77" s="32"/>
      <c r="AA77" s="32"/>
      <c r="AB77" s="32"/>
      <c r="AC77" s="32"/>
      <c r="AD77" s="32"/>
      <c r="AE77" s="32"/>
    </row>
    <row r="78" spans="1:31" s="2" customFormat="1" ht="16.5" customHeight="1">
      <c r="A78" s="32"/>
      <c r="B78" s="33"/>
      <c r="C78" s="32"/>
      <c r="D78" s="32"/>
      <c r="E78" s="328" t="str">
        <f>E7</f>
        <v>Skládka TKO Štěpánovice - III.etepa - 3.část</v>
      </c>
      <c r="F78" s="329"/>
      <c r="G78" s="329"/>
      <c r="H78" s="329"/>
      <c r="I78" s="32"/>
      <c r="J78" s="32"/>
      <c r="K78" s="32"/>
      <c r="L78" s="90"/>
      <c r="S78" s="32"/>
      <c r="T78" s="32"/>
      <c r="U78" s="32"/>
      <c r="V78" s="32"/>
      <c r="W78" s="32"/>
      <c r="X78" s="32"/>
      <c r="Y78" s="32"/>
      <c r="Z78" s="32"/>
      <c r="AA78" s="32"/>
      <c r="AB78" s="32"/>
      <c r="AC78" s="32"/>
      <c r="AD78" s="32"/>
      <c r="AE78" s="32"/>
    </row>
    <row r="79" spans="1:31" s="2" customFormat="1" ht="12" customHeight="1">
      <c r="A79" s="32"/>
      <c r="B79" s="33"/>
      <c r="C79" s="28" t="s">
        <v>114</v>
      </c>
      <c r="D79" s="32"/>
      <c r="E79" s="32"/>
      <c r="F79" s="32"/>
      <c r="G79" s="32"/>
      <c r="H79" s="32"/>
      <c r="I79" s="32"/>
      <c r="J79" s="32"/>
      <c r="K79" s="32"/>
      <c r="L79" s="90"/>
      <c r="S79" s="32"/>
      <c r="T79" s="32"/>
      <c r="U79" s="32"/>
      <c r="V79" s="32"/>
      <c r="W79" s="32"/>
      <c r="X79" s="32"/>
      <c r="Y79" s="32"/>
      <c r="Z79" s="32"/>
      <c r="AA79" s="32"/>
      <c r="AB79" s="32"/>
      <c r="AC79" s="32"/>
      <c r="AD79" s="32"/>
      <c r="AE79" s="32"/>
    </row>
    <row r="80" spans="1:31" s="2" customFormat="1" ht="16.5" customHeight="1">
      <c r="A80" s="32"/>
      <c r="B80" s="33"/>
      <c r="C80" s="32"/>
      <c r="D80" s="32"/>
      <c r="E80" s="305" t="str">
        <f>E9</f>
        <v>SO 09 - Výtlak</v>
      </c>
      <c r="F80" s="327"/>
      <c r="G80" s="327"/>
      <c r="H80" s="327"/>
      <c r="I80" s="32"/>
      <c r="J80" s="32"/>
      <c r="K80" s="32"/>
      <c r="L80" s="90"/>
      <c r="S80" s="32"/>
      <c r="T80" s="32"/>
      <c r="U80" s="32"/>
      <c r="V80" s="32"/>
      <c r="W80" s="32"/>
      <c r="X80" s="32"/>
      <c r="Y80" s="32"/>
      <c r="Z80" s="32"/>
      <c r="AA80" s="32"/>
      <c r="AB80" s="32"/>
      <c r="AC80" s="32"/>
      <c r="AD80" s="32"/>
      <c r="AE80" s="32"/>
    </row>
    <row r="81" spans="1:65" s="2" customFormat="1" ht="6.95" customHeight="1">
      <c r="A81" s="32"/>
      <c r="B81" s="33"/>
      <c r="C81" s="32"/>
      <c r="D81" s="32"/>
      <c r="E81" s="32"/>
      <c r="F81" s="32"/>
      <c r="G81" s="32"/>
      <c r="H81" s="32"/>
      <c r="I81" s="32"/>
      <c r="J81" s="32"/>
      <c r="K81" s="32"/>
      <c r="L81" s="90"/>
      <c r="S81" s="32"/>
      <c r="T81" s="32"/>
      <c r="U81" s="32"/>
      <c r="V81" s="32"/>
      <c r="W81" s="32"/>
      <c r="X81" s="32"/>
      <c r="Y81" s="32"/>
      <c r="Z81" s="32"/>
      <c r="AA81" s="32"/>
      <c r="AB81" s="32"/>
      <c r="AC81" s="32"/>
      <c r="AD81" s="32"/>
      <c r="AE81" s="32"/>
    </row>
    <row r="82" spans="1:65" s="2" customFormat="1" ht="12" customHeight="1">
      <c r="A82" s="32"/>
      <c r="B82" s="33"/>
      <c r="C82" s="28" t="s">
        <v>20</v>
      </c>
      <c r="D82" s="32"/>
      <c r="E82" s="32"/>
      <c r="F82" s="26" t="str">
        <f>F12</f>
        <v>k.ú.Štěpánovice u Klatov, k.ú.Dehtín</v>
      </c>
      <c r="G82" s="32"/>
      <c r="H82" s="32"/>
      <c r="I82" s="28" t="s">
        <v>22</v>
      </c>
      <c r="J82" s="50" t="str">
        <f>IF(J12="","",J12)</f>
        <v>24. 9. 2020</v>
      </c>
      <c r="K82" s="32"/>
      <c r="L82" s="90"/>
      <c r="S82" s="32"/>
      <c r="T82" s="32"/>
      <c r="U82" s="32"/>
      <c r="V82" s="32"/>
      <c r="W82" s="32"/>
      <c r="X82" s="32"/>
      <c r="Y82" s="32"/>
      <c r="Z82" s="32"/>
      <c r="AA82" s="32"/>
      <c r="AB82" s="32"/>
      <c r="AC82" s="32"/>
      <c r="AD82" s="32"/>
      <c r="AE82" s="32"/>
    </row>
    <row r="83" spans="1:65" s="2" customFormat="1" ht="6.95" customHeight="1">
      <c r="A83" s="32"/>
      <c r="B83" s="33"/>
      <c r="C83" s="32"/>
      <c r="D83" s="32"/>
      <c r="E83" s="32"/>
      <c r="F83" s="32"/>
      <c r="G83" s="32"/>
      <c r="H83" s="32"/>
      <c r="I83" s="32"/>
      <c r="J83" s="32"/>
      <c r="K83" s="32"/>
      <c r="L83" s="90"/>
      <c r="S83" s="32"/>
      <c r="T83" s="32"/>
      <c r="U83" s="32"/>
      <c r="V83" s="32"/>
      <c r="W83" s="32"/>
      <c r="X83" s="32"/>
      <c r="Y83" s="32"/>
      <c r="Z83" s="32"/>
      <c r="AA83" s="32"/>
      <c r="AB83" s="32"/>
      <c r="AC83" s="32"/>
      <c r="AD83" s="32"/>
      <c r="AE83" s="32"/>
    </row>
    <row r="84" spans="1:65" s="2" customFormat="1" ht="40.15" customHeight="1">
      <c r="A84" s="32"/>
      <c r="B84" s="33"/>
      <c r="C84" s="28" t="s">
        <v>28</v>
      </c>
      <c r="D84" s="32"/>
      <c r="E84" s="32"/>
      <c r="F84" s="26" t="str">
        <f>E15</f>
        <v>Město Klatovy, Nám.Míru 62/I,339 01 Klatovy</v>
      </c>
      <c r="G84" s="32"/>
      <c r="H84" s="32"/>
      <c r="I84" s="28" t="s">
        <v>34</v>
      </c>
      <c r="J84" s="30" t="str">
        <f>E21</f>
        <v>INTERPROJEKT ODPADY s.r.o., Praha 6</v>
      </c>
      <c r="K84" s="32"/>
      <c r="L84" s="90"/>
      <c r="S84" s="32"/>
      <c r="T84" s="32"/>
      <c r="U84" s="32"/>
      <c r="V84" s="32"/>
      <c r="W84" s="32"/>
      <c r="X84" s="32"/>
      <c r="Y84" s="32"/>
      <c r="Z84" s="32"/>
      <c r="AA84" s="32"/>
      <c r="AB84" s="32"/>
      <c r="AC84" s="32"/>
      <c r="AD84" s="32"/>
      <c r="AE84" s="32"/>
    </row>
    <row r="85" spans="1:65" s="2" customFormat="1" ht="15.2" customHeight="1">
      <c r="A85" s="32"/>
      <c r="B85" s="33"/>
      <c r="C85" s="28" t="s">
        <v>32</v>
      </c>
      <c r="D85" s="32"/>
      <c r="E85" s="32"/>
      <c r="F85" s="26" t="str">
        <f>IF(E18="","",E18)</f>
        <v xml:space="preserve"> </v>
      </c>
      <c r="G85" s="32"/>
      <c r="H85" s="32"/>
      <c r="I85" s="28" t="s">
        <v>37</v>
      </c>
      <c r="J85" s="30" t="str">
        <f>E24</f>
        <v xml:space="preserve"> </v>
      </c>
      <c r="K85" s="32"/>
      <c r="L85" s="90"/>
      <c r="S85" s="32"/>
      <c r="T85" s="32"/>
      <c r="U85" s="32"/>
      <c r="V85" s="32"/>
      <c r="W85" s="32"/>
      <c r="X85" s="32"/>
      <c r="Y85" s="32"/>
      <c r="Z85" s="32"/>
      <c r="AA85" s="32"/>
      <c r="AB85" s="32"/>
      <c r="AC85" s="32"/>
      <c r="AD85" s="32"/>
      <c r="AE85" s="32"/>
    </row>
    <row r="86" spans="1:65" s="2" customFormat="1" ht="10.35" customHeight="1">
      <c r="A86" s="32"/>
      <c r="B86" s="33"/>
      <c r="C86" s="32"/>
      <c r="D86" s="32"/>
      <c r="E86" s="32"/>
      <c r="F86" s="32"/>
      <c r="G86" s="32"/>
      <c r="H86" s="32"/>
      <c r="I86" s="32"/>
      <c r="J86" s="32"/>
      <c r="K86" s="32"/>
      <c r="L86" s="90"/>
      <c r="S86" s="32"/>
      <c r="T86" s="32"/>
      <c r="U86" s="32"/>
      <c r="V86" s="32"/>
      <c r="W86" s="32"/>
      <c r="X86" s="32"/>
      <c r="Y86" s="32"/>
      <c r="Z86" s="32"/>
      <c r="AA86" s="32"/>
      <c r="AB86" s="32"/>
      <c r="AC86" s="32"/>
      <c r="AD86" s="32"/>
      <c r="AE86" s="32"/>
    </row>
    <row r="87" spans="1:65" s="11" customFormat="1" ht="29.25" customHeight="1">
      <c r="A87" s="115"/>
      <c r="B87" s="116"/>
      <c r="C87" s="117" t="s">
        <v>125</v>
      </c>
      <c r="D87" s="118" t="s">
        <v>59</v>
      </c>
      <c r="E87" s="118" t="s">
        <v>55</v>
      </c>
      <c r="F87" s="118" t="s">
        <v>56</v>
      </c>
      <c r="G87" s="118" t="s">
        <v>126</v>
      </c>
      <c r="H87" s="118" t="s">
        <v>127</v>
      </c>
      <c r="I87" s="118" t="s">
        <v>128</v>
      </c>
      <c r="J87" s="118" t="s">
        <v>118</v>
      </c>
      <c r="K87" s="119" t="s">
        <v>129</v>
      </c>
      <c r="L87" s="120"/>
      <c r="M87" s="57" t="s">
        <v>3</v>
      </c>
      <c r="N87" s="58" t="s">
        <v>44</v>
      </c>
      <c r="O87" s="58" t="s">
        <v>130</v>
      </c>
      <c r="P87" s="58" t="s">
        <v>131</v>
      </c>
      <c r="Q87" s="58" t="s">
        <v>132</v>
      </c>
      <c r="R87" s="58" t="s">
        <v>133</v>
      </c>
      <c r="S87" s="58" t="s">
        <v>134</v>
      </c>
      <c r="T87" s="59" t="s">
        <v>135</v>
      </c>
      <c r="U87" s="115"/>
      <c r="V87" s="115"/>
      <c r="W87" s="115"/>
      <c r="X87" s="115"/>
      <c r="Y87" s="115"/>
      <c r="Z87" s="115"/>
      <c r="AA87" s="115"/>
      <c r="AB87" s="115"/>
      <c r="AC87" s="115"/>
      <c r="AD87" s="115"/>
      <c r="AE87" s="115"/>
    </row>
    <row r="88" spans="1:65" s="2" customFormat="1" ht="22.9" customHeight="1">
      <c r="A88" s="32"/>
      <c r="B88" s="33"/>
      <c r="C88" s="64" t="s">
        <v>136</v>
      </c>
      <c r="D88" s="32"/>
      <c r="E88" s="32"/>
      <c r="F88" s="32"/>
      <c r="G88" s="32"/>
      <c r="H88" s="32"/>
      <c r="I88" s="32"/>
      <c r="J88" s="121">
        <f>BK88</f>
        <v>0</v>
      </c>
      <c r="K88" s="32"/>
      <c r="L88" s="33"/>
      <c r="M88" s="60"/>
      <c r="N88" s="51"/>
      <c r="O88" s="61"/>
      <c r="P88" s="122">
        <f>P89+P140+P209</f>
        <v>97.923300000000012</v>
      </c>
      <c r="Q88" s="61"/>
      <c r="R88" s="122">
        <f>R89+R140+R209</f>
        <v>2.2543192399999996</v>
      </c>
      <c r="S88" s="61"/>
      <c r="T88" s="123">
        <f>T89+T140+T209</f>
        <v>0</v>
      </c>
      <c r="U88" s="32"/>
      <c r="V88" s="32"/>
      <c r="W88" s="32"/>
      <c r="X88" s="32"/>
      <c r="Y88" s="32"/>
      <c r="Z88" s="32"/>
      <c r="AA88" s="32"/>
      <c r="AB88" s="32"/>
      <c r="AC88" s="32"/>
      <c r="AD88" s="32"/>
      <c r="AE88" s="32"/>
      <c r="AT88" s="19" t="s">
        <v>73</v>
      </c>
      <c r="AU88" s="19" t="s">
        <v>119</v>
      </c>
      <c r="BK88" s="124">
        <f>BK89+BK140+BK209</f>
        <v>0</v>
      </c>
    </row>
    <row r="89" spans="1:65" s="12" customFormat="1" ht="25.9" customHeight="1">
      <c r="B89" s="125"/>
      <c r="D89" s="126" t="s">
        <v>73</v>
      </c>
      <c r="E89" s="127" t="s">
        <v>137</v>
      </c>
      <c r="F89" s="127" t="s">
        <v>138</v>
      </c>
      <c r="J89" s="128">
        <f>BK89</f>
        <v>0</v>
      </c>
      <c r="L89" s="125"/>
      <c r="M89" s="129"/>
      <c r="N89" s="130"/>
      <c r="O89" s="130"/>
      <c r="P89" s="131">
        <f>P90+P136</f>
        <v>63.763200000000005</v>
      </c>
      <c r="Q89" s="130"/>
      <c r="R89" s="131">
        <f>R90+R136</f>
        <v>2.1795114399999997</v>
      </c>
      <c r="S89" s="130"/>
      <c r="T89" s="132">
        <f>T90+T136</f>
        <v>0</v>
      </c>
      <c r="AR89" s="126" t="s">
        <v>82</v>
      </c>
      <c r="AT89" s="133" t="s">
        <v>73</v>
      </c>
      <c r="AU89" s="133" t="s">
        <v>74</v>
      </c>
      <c r="AY89" s="126" t="s">
        <v>139</v>
      </c>
      <c r="BK89" s="134">
        <f>BK90+BK136</f>
        <v>0</v>
      </c>
    </row>
    <row r="90" spans="1:65" s="12" customFormat="1" ht="22.9" customHeight="1">
      <c r="B90" s="125"/>
      <c r="D90" s="126" t="s">
        <v>73</v>
      </c>
      <c r="E90" s="135" t="s">
        <v>192</v>
      </c>
      <c r="F90" s="135" t="s">
        <v>603</v>
      </c>
      <c r="J90" s="136">
        <f>BK90</f>
        <v>0</v>
      </c>
      <c r="L90" s="125"/>
      <c r="M90" s="129"/>
      <c r="N90" s="130"/>
      <c r="O90" s="130"/>
      <c r="P90" s="131">
        <f>SUM(P91:P135)</f>
        <v>60.536800000000007</v>
      </c>
      <c r="Q90" s="130"/>
      <c r="R90" s="131">
        <f>SUM(R91:R135)</f>
        <v>2.1795114399999997</v>
      </c>
      <c r="S90" s="130"/>
      <c r="T90" s="132">
        <f>SUM(T91:T135)</f>
        <v>0</v>
      </c>
      <c r="AR90" s="126" t="s">
        <v>82</v>
      </c>
      <c r="AT90" s="133" t="s">
        <v>73</v>
      </c>
      <c r="AU90" s="133" t="s">
        <v>82</v>
      </c>
      <c r="AY90" s="126" t="s">
        <v>139</v>
      </c>
      <c r="BK90" s="134">
        <f>SUM(BK91:BK135)</f>
        <v>0</v>
      </c>
    </row>
    <row r="91" spans="1:65" s="2" customFormat="1" ht="14.45" customHeight="1">
      <c r="A91" s="32"/>
      <c r="B91" s="137"/>
      <c r="C91" s="138" t="s">
        <v>82</v>
      </c>
      <c r="D91" s="138" t="s">
        <v>141</v>
      </c>
      <c r="E91" s="139" t="s">
        <v>1134</v>
      </c>
      <c r="F91" s="140" t="s">
        <v>1135</v>
      </c>
      <c r="G91" s="141" t="s">
        <v>164</v>
      </c>
      <c r="H91" s="142">
        <v>4</v>
      </c>
      <c r="I91" s="143"/>
      <c r="J91" s="143"/>
      <c r="K91" s="140" t="s">
        <v>145</v>
      </c>
      <c r="L91" s="33"/>
      <c r="M91" s="144" t="s">
        <v>3</v>
      </c>
      <c r="N91" s="145" t="s">
        <v>45</v>
      </c>
      <c r="O91" s="146">
        <v>1.0069999999999999</v>
      </c>
      <c r="P91" s="146">
        <f>O91*H91</f>
        <v>4.0279999999999996</v>
      </c>
      <c r="Q91" s="146">
        <v>2.96E-3</v>
      </c>
      <c r="R91" s="146">
        <f>Q91*H91</f>
        <v>1.184E-2</v>
      </c>
      <c r="S91" s="146">
        <v>0</v>
      </c>
      <c r="T91" s="147">
        <f>S91*H91</f>
        <v>0</v>
      </c>
      <c r="U91" s="32"/>
      <c r="V91" s="32"/>
      <c r="W91" s="32"/>
      <c r="X91" s="32"/>
      <c r="Y91" s="32"/>
      <c r="Z91" s="32"/>
      <c r="AA91" s="32"/>
      <c r="AB91" s="32"/>
      <c r="AC91" s="32"/>
      <c r="AD91" s="32"/>
      <c r="AE91" s="32"/>
      <c r="AR91" s="148" t="s">
        <v>146</v>
      </c>
      <c r="AT91" s="148" t="s">
        <v>141</v>
      </c>
      <c r="AU91" s="148" t="s">
        <v>84</v>
      </c>
      <c r="AY91" s="19" t="s">
        <v>139</v>
      </c>
      <c r="BE91" s="149">
        <f>IF(N91="základní",J91,0)</f>
        <v>0</v>
      </c>
      <c r="BF91" s="149">
        <f>IF(N91="snížená",J91,0)</f>
        <v>0</v>
      </c>
      <c r="BG91" s="149">
        <f>IF(N91="zákl. přenesená",J91,0)</f>
        <v>0</v>
      </c>
      <c r="BH91" s="149">
        <f>IF(N91="sníž. přenesená",J91,0)</f>
        <v>0</v>
      </c>
      <c r="BI91" s="149">
        <f>IF(N91="nulová",J91,0)</f>
        <v>0</v>
      </c>
      <c r="BJ91" s="19" t="s">
        <v>82</v>
      </c>
      <c r="BK91" s="149">
        <f>ROUND(I91*H91,2)</f>
        <v>0</v>
      </c>
      <c r="BL91" s="19" t="s">
        <v>146</v>
      </c>
      <c r="BM91" s="148" t="s">
        <v>1136</v>
      </c>
    </row>
    <row r="92" spans="1:65" s="2" customFormat="1" ht="19.5">
      <c r="A92" s="32"/>
      <c r="B92" s="33"/>
      <c r="C92" s="32"/>
      <c r="D92" s="150" t="s">
        <v>148</v>
      </c>
      <c r="E92" s="32"/>
      <c r="F92" s="151" t="s">
        <v>1137</v>
      </c>
      <c r="G92" s="32"/>
      <c r="H92" s="32"/>
      <c r="I92" s="32"/>
      <c r="J92" s="32"/>
      <c r="K92" s="32"/>
      <c r="L92" s="33"/>
      <c r="M92" s="152"/>
      <c r="N92" s="153"/>
      <c r="O92" s="53"/>
      <c r="P92" s="53"/>
      <c r="Q92" s="53"/>
      <c r="R92" s="53"/>
      <c r="S92" s="53"/>
      <c r="T92" s="54"/>
      <c r="U92" s="32"/>
      <c r="V92" s="32"/>
      <c r="W92" s="32"/>
      <c r="X92" s="32"/>
      <c r="Y92" s="32"/>
      <c r="Z92" s="32"/>
      <c r="AA92" s="32"/>
      <c r="AB92" s="32"/>
      <c r="AC92" s="32"/>
      <c r="AD92" s="32"/>
      <c r="AE92" s="32"/>
      <c r="AT92" s="19" t="s">
        <v>148</v>
      </c>
      <c r="AU92" s="19" t="s">
        <v>84</v>
      </c>
    </row>
    <row r="93" spans="1:65" s="2" customFormat="1" ht="68.25">
      <c r="A93" s="32"/>
      <c r="B93" s="33"/>
      <c r="C93" s="32"/>
      <c r="D93" s="150" t="s">
        <v>150</v>
      </c>
      <c r="E93" s="32"/>
      <c r="F93" s="154" t="s">
        <v>608</v>
      </c>
      <c r="G93" s="32"/>
      <c r="H93" s="32"/>
      <c r="I93" s="32"/>
      <c r="J93" s="32"/>
      <c r="K93" s="32"/>
      <c r="L93" s="33"/>
      <c r="M93" s="152"/>
      <c r="N93" s="153"/>
      <c r="O93" s="53"/>
      <c r="P93" s="53"/>
      <c r="Q93" s="53"/>
      <c r="R93" s="53"/>
      <c r="S93" s="53"/>
      <c r="T93" s="54"/>
      <c r="U93" s="32"/>
      <c r="V93" s="32"/>
      <c r="W93" s="32"/>
      <c r="X93" s="32"/>
      <c r="Y93" s="32"/>
      <c r="Z93" s="32"/>
      <c r="AA93" s="32"/>
      <c r="AB93" s="32"/>
      <c r="AC93" s="32"/>
      <c r="AD93" s="32"/>
      <c r="AE93" s="32"/>
      <c r="AT93" s="19" t="s">
        <v>150</v>
      </c>
      <c r="AU93" s="19" t="s">
        <v>84</v>
      </c>
    </row>
    <row r="94" spans="1:65" s="13" customFormat="1">
      <c r="B94" s="155"/>
      <c r="D94" s="150" t="s">
        <v>158</v>
      </c>
      <c r="E94" s="156" t="s">
        <v>3</v>
      </c>
      <c r="F94" s="157" t="s">
        <v>1138</v>
      </c>
      <c r="H94" s="156" t="s">
        <v>3</v>
      </c>
      <c r="L94" s="155"/>
      <c r="M94" s="158"/>
      <c r="N94" s="159"/>
      <c r="O94" s="159"/>
      <c r="P94" s="159"/>
      <c r="Q94" s="159"/>
      <c r="R94" s="159"/>
      <c r="S94" s="159"/>
      <c r="T94" s="160"/>
      <c r="AT94" s="156" t="s">
        <v>158</v>
      </c>
      <c r="AU94" s="156" t="s">
        <v>84</v>
      </c>
      <c r="AV94" s="13" t="s">
        <v>82</v>
      </c>
      <c r="AW94" s="13" t="s">
        <v>36</v>
      </c>
      <c r="AX94" s="13" t="s">
        <v>74</v>
      </c>
      <c r="AY94" s="156" t="s">
        <v>139</v>
      </c>
    </row>
    <row r="95" spans="1:65" s="14" customFormat="1">
      <c r="B95" s="161"/>
      <c r="D95" s="150" t="s">
        <v>158</v>
      </c>
      <c r="E95" s="162" t="s">
        <v>3</v>
      </c>
      <c r="F95" s="163" t="s">
        <v>1139</v>
      </c>
      <c r="H95" s="164">
        <v>4</v>
      </c>
      <c r="L95" s="161"/>
      <c r="M95" s="165"/>
      <c r="N95" s="166"/>
      <c r="O95" s="166"/>
      <c r="P95" s="166"/>
      <c r="Q95" s="166"/>
      <c r="R95" s="166"/>
      <c r="S95" s="166"/>
      <c r="T95" s="167"/>
      <c r="AT95" s="162" t="s">
        <v>158</v>
      </c>
      <c r="AU95" s="162" t="s">
        <v>84</v>
      </c>
      <c r="AV95" s="14" t="s">
        <v>84</v>
      </c>
      <c r="AW95" s="14" t="s">
        <v>36</v>
      </c>
      <c r="AX95" s="14" t="s">
        <v>82</v>
      </c>
      <c r="AY95" s="162" t="s">
        <v>139</v>
      </c>
    </row>
    <row r="96" spans="1:65" s="2" customFormat="1" ht="14.45" customHeight="1">
      <c r="A96" s="32"/>
      <c r="B96" s="137"/>
      <c r="C96" s="185" t="s">
        <v>84</v>
      </c>
      <c r="D96" s="185" t="s">
        <v>357</v>
      </c>
      <c r="E96" s="186" t="s">
        <v>1140</v>
      </c>
      <c r="F96" s="187" t="s">
        <v>1141</v>
      </c>
      <c r="G96" s="188" t="s">
        <v>164</v>
      </c>
      <c r="H96" s="189">
        <v>4</v>
      </c>
      <c r="I96" s="190"/>
      <c r="J96" s="190"/>
      <c r="K96" s="187" t="s">
        <v>3</v>
      </c>
      <c r="L96" s="191"/>
      <c r="M96" s="192" t="s">
        <v>3</v>
      </c>
      <c r="N96" s="193" t="s">
        <v>45</v>
      </c>
      <c r="O96" s="146">
        <v>0</v>
      </c>
      <c r="P96" s="146">
        <f>O96*H96</f>
        <v>0</v>
      </c>
      <c r="Q96" s="146">
        <v>1.0359999999999999E-2</v>
      </c>
      <c r="R96" s="146">
        <f>Q96*H96</f>
        <v>4.1439999999999998E-2</v>
      </c>
      <c r="S96" s="146">
        <v>0</v>
      </c>
      <c r="T96" s="147">
        <f>S96*H96</f>
        <v>0</v>
      </c>
      <c r="U96" s="32"/>
      <c r="V96" s="32"/>
      <c r="W96" s="32"/>
      <c r="X96" s="32"/>
      <c r="Y96" s="32"/>
      <c r="Z96" s="32"/>
      <c r="AA96" s="32"/>
      <c r="AB96" s="32"/>
      <c r="AC96" s="32"/>
      <c r="AD96" s="32"/>
      <c r="AE96" s="32"/>
      <c r="AR96" s="148" t="s">
        <v>192</v>
      </c>
      <c r="AT96" s="148" t="s">
        <v>357</v>
      </c>
      <c r="AU96" s="148" t="s">
        <v>84</v>
      </c>
      <c r="AY96" s="19" t="s">
        <v>139</v>
      </c>
      <c r="BE96" s="149">
        <f>IF(N96="základní",J96,0)</f>
        <v>0</v>
      </c>
      <c r="BF96" s="149">
        <f>IF(N96="snížená",J96,0)</f>
        <v>0</v>
      </c>
      <c r="BG96" s="149">
        <f>IF(N96="zákl. přenesená",J96,0)</f>
        <v>0</v>
      </c>
      <c r="BH96" s="149">
        <f>IF(N96="sníž. přenesená",J96,0)</f>
        <v>0</v>
      </c>
      <c r="BI96" s="149">
        <f>IF(N96="nulová",J96,0)</f>
        <v>0</v>
      </c>
      <c r="BJ96" s="19" t="s">
        <v>82</v>
      </c>
      <c r="BK96" s="149">
        <f>ROUND(I96*H96,2)</f>
        <v>0</v>
      </c>
      <c r="BL96" s="19" t="s">
        <v>146</v>
      </c>
      <c r="BM96" s="148" t="s">
        <v>1142</v>
      </c>
    </row>
    <row r="97" spans="1:65" s="2" customFormat="1">
      <c r="A97" s="32"/>
      <c r="B97" s="33"/>
      <c r="C97" s="32"/>
      <c r="D97" s="150" t="s">
        <v>148</v>
      </c>
      <c r="E97" s="32"/>
      <c r="F97" s="151" t="s">
        <v>1141</v>
      </c>
      <c r="G97" s="32"/>
      <c r="H97" s="32"/>
      <c r="I97" s="32"/>
      <c r="J97" s="32"/>
      <c r="K97" s="32"/>
      <c r="L97" s="33"/>
      <c r="M97" s="152"/>
      <c r="N97" s="153"/>
      <c r="O97" s="53"/>
      <c r="P97" s="53"/>
      <c r="Q97" s="53"/>
      <c r="R97" s="53"/>
      <c r="S97" s="53"/>
      <c r="T97" s="54"/>
      <c r="U97" s="32"/>
      <c r="V97" s="32"/>
      <c r="W97" s="32"/>
      <c r="X97" s="32"/>
      <c r="Y97" s="32"/>
      <c r="Z97" s="32"/>
      <c r="AA97" s="32"/>
      <c r="AB97" s="32"/>
      <c r="AC97" s="32"/>
      <c r="AD97" s="32"/>
      <c r="AE97" s="32"/>
      <c r="AT97" s="19" t="s">
        <v>148</v>
      </c>
      <c r="AU97" s="19" t="s">
        <v>84</v>
      </c>
    </row>
    <row r="98" spans="1:65" s="2" customFormat="1" ht="14.45" customHeight="1">
      <c r="A98" s="32"/>
      <c r="B98" s="137"/>
      <c r="C98" s="138" t="s">
        <v>161</v>
      </c>
      <c r="D98" s="138" t="s">
        <v>141</v>
      </c>
      <c r="E98" s="139" t="s">
        <v>1143</v>
      </c>
      <c r="F98" s="140" t="s">
        <v>1144</v>
      </c>
      <c r="G98" s="141" t="s">
        <v>254</v>
      </c>
      <c r="H98" s="142">
        <v>50.4</v>
      </c>
      <c r="I98" s="143"/>
      <c r="J98" s="143"/>
      <c r="K98" s="140" t="s">
        <v>145</v>
      </c>
      <c r="L98" s="33"/>
      <c r="M98" s="144" t="s">
        <v>3</v>
      </c>
      <c r="N98" s="145" t="s">
        <v>45</v>
      </c>
      <c r="O98" s="146">
        <v>0.36099999999999999</v>
      </c>
      <c r="P98" s="146">
        <f>O98*H98</f>
        <v>18.194399999999998</v>
      </c>
      <c r="Q98" s="146">
        <v>0</v>
      </c>
      <c r="R98" s="146">
        <f>Q98*H98</f>
        <v>0</v>
      </c>
      <c r="S98" s="146">
        <v>0</v>
      </c>
      <c r="T98" s="147">
        <f>S98*H98</f>
        <v>0</v>
      </c>
      <c r="U98" s="32"/>
      <c r="V98" s="32"/>
      <c r="W98" s="32"/>
      <c r="X98" s="32"/>
      <c r="Y98" s="32"/>
      <c r="Z98" s="32"/>
      <c r="AA98" s="32"/>
      <c r="AB98" s="32"/>
      <c r="AC98" s="32"/>
      <c r="AD98" s="32"/>
      <c r="AE98" s="32"/>
      <c r="AR98" s="148" t="s">
        <v>146</v>
      </c>
      <c r="AT98" s="148" t="s">
        <v>141</v>
      </c>
      <c r="AU98" s="148" t="s">
        <v>84</v>
      </c>
      <c r="AY98" s="19" t="s">
        <v>139</v>
      </c>
      <c r="BE98" s="149">
        <f>IF(N98="základní",J98,0)</f>
        <v>0</v>
      </c>
      <c r="BF98" s="149">
        <f>IF(N98="snížená",J98,0)</f>
        <v>0</v>
      </c>
      <c r="BG98" s="149">
        <f>IF(N98="zákl. přenesená",J98,0)</f>
        <v>0</v>
      </c>
      <c r="BH98" s="149">
        <f>IF(N98="sníž. přenesená",J98,0)</f>
        <v>0</v>
      </c>
      <c r="BI98" s="149">
        <f>IF(N98="nulová",J98,0)</f>
        <v>0</v>
      </c>
      <c r="BJ98" s="19" t="s">
        <v>82</v>
      </c>
      <c r="BK98" s="149">
        <f>ROUND(I98*H98,2)</f>
        <v>0</v>
      </c>
      <c r="BL98" s="19" t="s">
        <v>146</v>
      </c>
      <c r="BM98" s="148" t="s">
        <v>1145</v>
      </c>
    </row>
    <row r="99" spans="1:65" s="2" customFormat="1" ht="19.5">
      <c r="A99" s="32"/>
      <c r="B99" s="33"/>
      <c r="C99" s="32"/>
      <c r="D99" s="150" t="s">
        <v>148</v>
      </c>
      <c r="E99" s="32"/>
      <c r="F99" s="151" t="s">
        <v>1146</v>
      </c>
      <c r="G99" s="32"/>
      <c r="H99" s="32"/>
      <c r="I99" s="32"/>
      <c r="J99" s="32"/>
      <c r="K99" s="32"/>
      <c r="L99" s="33"/>
      <c r="M99" s="152"/>
      <c r="N99" s="153"/>
      <c r="O99" s="53"/>
      <c r="P99" s="53"/>
      <c r="Q99" s="53"/>
      <c r="R99" s="53"/>
      <c r="S99" s="53"/>
      <c r="T99" s="54"/>
      <c r="U99" s="32"/>
      <c r="V99" s="32"/>
      <c r="W99" s="32"/>
      <c r="X99" s="32"/>
      <c r="Y99" s="32"/>
      <c r="Z99" s="32"/>
      <c r="AA99" s="32"/>
      <c r="AB99" s="32"/>
      <c r="AC99" s="32"/>
      <c r="AD99" s="32"/>
      <c r="AE99" s="32"/>
      <c r="AT99" s="19" t="s">
        <v>148</v>
      </c>
      <c r="AU99" s="19" t="s">
        <v>84</v>
      </c>
    </row>
    <row r="100" spans="1:65" s="2" customFormat="1" ht="87.75">
      <c r="A100" s="32"/>
      <c r="B100" s="33"/>
      <c r="C100" s="32"/>
      <c r="D100" s="150" t="s">
        <v>150</v>
      </c>
      <c r="E100" s="32"/>
      <c r="F100" s="154" t="s">
        <v>681</v>
      </c>
      <c r="G100" s="32"/>
      <c r="H100" s="32"/>
      <c r="I100" s="32"/>
      <c r="J100" s="32"/>
      <c r="K100" s="32"/>
      <c r="L100" s="33"/>
      <c r="M100" s="152"/>
      <c r="N100" s="153"/>
      <c r="O100" s="53"/>
      <c r="P100" s="53"/>
      <c r="Q100" s="53"/>
      <c r="R100" s="53"/>
      <c r="S100" s="53"/>
      <c r="T100" s="54"/>
      <c r="U100" s="32"/>
      <c r="V100" s="32"/>
      <c r="W100" s="32"/>
      <c r="X100" s="32"/>
      <c r="Y100" s="32"/>
      <c r="Z100" s="32"/>
      <c r="AA100" s="32"/>
      <c r="AB100" s="32"/>
      <c r="AC100" s="32"/>
      <c r="AD100" s="32"/>
      <c r="AE100" s="32"/>
      <c r="AT100" s="19" t="s">
        <v>150</v>
      </c>
      <c r="AU100" s="19" t="s">
        <v>84</v>
      </c>
    </row>
    <row r="101" spans="1:65" s="13" customFormat="1">
      <c r="B101" s="155"/>
      <c r="D101" s="150" t="s">
        <v>158</v>
      </c>
      <c r="E101" s="156" t="s">
        <v>3</v>
      </c>
      <c r="F101" s="157" t="s">
        <v>1147</v>
      </c>
      <c r="H101" s="156" t="s">
        <v>3</v>
      </c>
      <c r="L101" s="155"/>
      <c r="M101" s="158"/>
      <c r="N101" s="159"/>
      <c r="O101" s="159"/>
      <c r="P101" s="159"/>
      <c r="Q101" s="159"/>
      <c r="R101" s="159"/>
      <c r="S101" s="159"/>
      <c r="T101" s="160"/>
      <c r="AT101" s="156" t="s">
        <v>158</v>
      </c>
      <c r="AU101" s="156" t="s">
        <v>84</v>
      </c>
      <c r="AV101" s="13" t="s">
        <v>82</v>
      </c>
      <c r="AW101" s="13" t="s">
        <v>36</v>
      </c>
      <c r="AX101" s="13" t="s">
        <v>74</v>
      </c>
      <c r="AY101" s="156" t="s">
        <v>139</v>
      </c>
    </row>
    <row r="102" spans="1:65" s="13" customFormat="1">
      <c r="B102" s="155"/>
      <c r="D102" s="150" t="s">
        <v>158</v>
      </c>
      <c r="E102" s="156" t="s">
        <v>3</v>
      </c>
      <c r="F102" s="157" t="s">
        <v>1148</v>
      </c>
      <c r="H102" s="156" t="s">
        <v>3</v>
      </c>
      <c r="L102" s="155"/>
      <c r="M102" s="158"/>
      <c r="N102" s="159"/>
      <c r="O102" s="159"/>
      <c r="P102" s="159"/>
      <c r="Q102" s="159"/>
      <c r="R102" s="159"/>
      <c r="S102" s="159"/>
      <c r="T102" s="160"/>
      <c r="AT102" s="156" t="s">
        <v>158</v>
      </c>
      <c r="AU102" s="156" t="s">
        <v>84</v>
      </c>
      <c r="AV102" s="13" t="s">
        <v>82</v>
      </c>
      <c r="AW102" s="13" t="s">
        <v>36</v>
      </c>
      <c r="AX102" s="13" t="s">
        <v>74</v>
      </c>
      <c r="AY102" s="156" t="s">
        <v>139</v>
      </c>
    </row>
    <row r="103" spans="1:65" s="14" customFormat="1">
      <c r="B103" s="161"/>
      <c r="D103" s="150" t="s">
        <v>158</v>
      </c>
      <c r="E103" s="162" t="s">
        <v>3</v>
      </c>
      <c r="F103" s="163" t="s">
        <v>1149</v>
      </c>
      <c r="H103" s="164">
        <v>50.4</v>
      </c>
      <c r="L103" s="161"/>
      <c r="M103" s="165"/>
      <c r="N103" s="166"/>
      <c r="O103" s="166"/>
      <c r="P103" s="166"/>
      <c r="Q103" s="166"/>
      <c r="R103" s="166"/>
      <c r="S103" s="166"/>
      <c r="T103" s="167"/>
      <c r="AT103" s="162" t="s">
        <v>158</v>
      </c>
      <c r="AU103" s="162" t="s">
        <v>84</v>
      </c>
      <c r="AV103" s="14" t="s">
        <v>84</v>
      </c>
      <c r="AW103" s="14" t="s">
        <v>36</v>
      </c>
      <c r="AX103" s="14" t="s">
        <v>82</v>
      </c>
      <c r="AY103" s="162" t="s">
        <v>139</v>
      </c>
    </row>
    <row r="104" spans="1:65" s="2" customFormat="1" ht="14.45" customHeight="1">
      <c r="A104" s="32"/>
      <c r="B104" s="137"/>
      <c r="C104" s="185" t="s">
        <v>146</v>
      </c>
      <c r="D104" s="185" t="s">
        <v>357</v>
      </c>
      <c r="E104" s="186" t="s">
        <v>1150</v>
      </c>
      <c r="F104" s="187" t="s">
        <v>1151</v>
      </c>
      <c r="G104" s="188" t="s">
        <v>254</v>
      </c>
      <c r="H104" s="189">
        <v>51.155999999999999</v>
      </c>
      <c r="I104" s="190"/>
      <c r="J104" s="190"/>
      <c r="K104" s="187" t="s">
        <v>145</v>
      </c>
      <c r="L104" s="191"/>
      <c r="M104" s="192" t="s">
        <v>3</v>
      </c>
      <c r="N104" s="193" t="s">
        <v>45</v>
      </c>
      <c r="O104" s="146">
        <v>0</v>
      </c>
      <c r="P104" s="146">
        <f>O104*H104</f>
        <v>0</v>
      </c>
      <c r="Q104" s="146">
        <v>6.7400000000000003E-3</v>
      </c>
      <c r="R104" s="146">
        <f>Q104*H104</f>
        <v>0.34479144</v>
      </c>
      <c r="S104" s="146">
        <v>0</v>
      </c>
      <c r="T104" s="147">
        <f>S104*H104</f>
        <v>0</v>
      </c>
      <c r="U104" s="32"/>
      <c r="V104" s="32"/>
      <c r="W104" s="32"/>
      <c r="X104" s="32"/>
      <c r="Y104" s="32"/>
      <c r="Z104" s="32"/>
      <c r="AA104" s="32"/>
      <c r="AB104" s="32"/>
      <c r="AC104" s="32"/>
      <c r="AD104" s="32"/>
      <c r="AE104" s="32"/>
      <c r="AR104" s="148" t="s">
        <v>192</v>
      </c>
      <c r="AT104" s="148" t="s">
        <v>357</v>
      </c>
      <c r="AU104" s="148" t="s">
        <v>84</v>
      </c>
      <c r="AY104" s="19" t="s">
        <v>139</v>
      </c>
      <c r="BE104" s="149">
        <f>IF(N104="základní",J104,0)</f>
        <v>0</v>
      </c>
      <c r="BF104" s="149">
        <f>IF(N104="snížená",J104,0)</f>
        <v>0</v>
      </c>
      <c r="BG104" s="149">
        <f>IF(N104="zákl. přenesená",J104,0)</f>
        <v>0</v>
      </c>
      <c r="BH104" s="149">
        <f>IF(N104="sníž. přenesená",J104,0)</f>
        <v>0</v>
      </c>
      <c r="BI104" s="149">
        <f>IF(N104="nulová",J104,0)</f>
        <v>0</v>
      </c>
      <c r="BJ104" s="19" t="s">
        <v>82</v>
      </c>
      <c r="BK104" s="149">
        <f>ROUND(I104*H104,2)</f>
        <v>0</v>
      </c>
      <c r="BL104" s="19" t="s">
        <v>146</v>
      </c>
      <c r="BM104" s="148" t="s">
        <v>1152</v>
      </c>
    </row>
    <row r="105" spans="1:65" s="2" customFormat="1">
      <c r="A105" s="32"/>
      <c r="B105" s="33"/>
      <c r="C105" s="32"/>
      <c r="D105" s="150" t="s">
        <v>148</v>
      </c>
      <c r="E105" s="32"/>
      <c r="F105" s="151" t="s">
        <v>1151</v>
      </c>
      <c r="G105" s="32"/>
      <c r="H105" s="32"/>
      <c r="I105" s="32"/>
      <c r="J105" s="32"/>
      <c r="K105" s="32"/>
      <c r="L105" s="33"/>
      <c r="M105" s="152"/>
      <c r="N105" s="153"/>
      <c r="O105" s="53"/>
      <c r="P105" s="53"/>
      <c r="Q105" s="53"/>
      <c r="R105" s="53"/>
      <c r="S105" s="53"/>
      <c r="T105" s="54"/>
      <c r="U105" s="32"/>
      <c r="V105" s="32"/>
      <c r="W105" s="32"/>
      <c r="X105" s="32"/>
      <c r="Y105" s="32"/>
      <c r="Z105" s="32"/>
      <c r="AA105" s="32"/>
      <c r="AB105" s="32"/>
      <c r="AC105" s="32"/>
      <c r="AD105" s="32"/>
      <c r="AE105" s="32"/>
      <c r="AT105" s="19" t="s">
        <v>148</v>
      </c>
      <c r="AU105" s="19" t="s">
        <v>84</v>
      </c>
    </row>
    <row r="106" spans="1:65" s="14" customFormat="1">
      <c r="B106" s="161"/>
      <c r="D106" s="150" t="s">
        <v>158</v>
      </c>
      <c r="F106" s="163" t="s">
        <v>1153</v>
      </c>
      <c r="H106" s="164">
        <v>51.155999999999999</v>
      </c>
      <c r="L106" s="161"/>
      <c r="M106" s="165"/>
      <c r="N106" s="166"/>
      <c r="O106" s="166"/>
      <c r="P106" s="166"/>
      <c r="Q106" s="166"/>
      <c r="R106" s="166"/>
      <c r="S106" s="166"/>
      <c r="T106" s="167"/>
      <c r="AT106" s="162" t="s">
        <v>158</v>
      </c>
      <c r="AU106" s="162" t="s">
        <v>84</v>
      </c>
      <c r="AV106" s="14" t="s">
        <v>84</v>
      </c>
      <c r="AW106" s="14" t="s">
        <v>4</v>
      </c>
      <c r="AX106" s="14" t="s">
        <v>82</v>
      </c>
      <c r="AY106" s="162" t="s">
        <v>139</v>
      </c>
    </row>
    <row r="107" spans="1:65" s="2" customFormat="1" ht="14.45" customHeight="1">
      <c r="A107" s="32"/>
      <c r="B107" s="137"/>
      <c r="C107" s="138" t="s">
        <v>172</v>
      </c>
      <c r="D107" s="138" t="s">
        <v>141</v>
      </c>
      <c r="E107" s="139" t="s">
        <v>1154</v>
      </c>
      <c r="F107" s="140" t="s">
        <v>1155</v>
      </c>
      <c r="G107" s="141" t="s">
        <v>164</v>
      </c>
      <c r="H107" s="142">
        <v>2</v>
      </c>
      <c r="I107" s="143"/>
      <c r="J107" s="143"/>
      <c r="K107" s="140" t="s">
        <v>145</v>
      </c>
      <c r="L107" s="33"/>
      <c r="M107" s="144" t="s">
        <v>3</v>
      </c>
      <c r="N107" s="145" t="s">
        <v>45</v>
      </c>
      <c r="O107" s="146">
        <v>1.8660000000000001</v>
      </c>
      <c r="P107" s="146">
        <f>O107*H107</f>
        <v>3.7320000000000002</v>
      </c>
      <c r="Q107" s="146">
        <v>1.65E-3</v>
      </c>
      <c r="R107" s="146">
        <f>Q107*H107</f>
        <v>3.3E-3</v>
      </c>
      <c r="S107" s="146">
        <v>0</v>
      </c>
      <c r="T107" s="147">
        <f>S107*H107</f>
        <v>0</v>
      </c>
      <c r="U107" s="32"/>
      <c r="V107" s="32"/>
      <c r="W107" s="32"/>
      <c r="X107" s="32"/>
      <c r="Y107" s="32"/>
      <c r="Z107" s="32"/>
      <c r="AA107" s="32"/>
      <c r="AB107" s="32"/>
      <c r="AC107" s="32"/>
      <c r="AD107" s="32"/>
      <c r="AE107" s="32"/>
      <c r="AR107" s="148" t="s">
        <v>146</v>
      </c>
      <c r="AT107" s="148" t="s">
        <v>141</v>
      </c>
      <c r="AU107" s="148" t="s">
        <v>84</v>
      </c>
      <c r="AY107" s="19" t="s">
        <v>139</v>
      </c>
      <c r="BE107" s="149">
        <f>IF(N107="základní",J107,0)</f>
        <v>0</v>
      </c>
      <c r="BF107" s="149">
        <f>IF(N107="snížená",J107,0)</f>
        <v>0</v>
      </c>
      <c r="BG107" s="149">
        <f>IF(N107="zákl. přenesená",J107,0)</f>
        <v>0</v>
      </c>
      <c r="BH107" s="149">
        <f>IF(N107="sníž. přenesená",J107,0)</f>
        <v>0</v>
      </c>
      <c r="BI107" s="149">
        <f>IF(N107="nulová",J107,0)</f>
        <v>0</v>
      </c>
      <c r="BJ107" s="19" t="s">
        <v>82</v>
      </c>
      <c r="BK107" s="149">
        <f>ROUND(I107*H107,2)</f>
        <v>0</v>
      </c>
      <c r="BL107" s="19" t="s">
        <v>146</v>
      </c>
      <c r="BM107" s="148" t="s">
        <v>1156</v>
      </c>
    </row>
    <row r="108" spans="1:65" s="2" customFormat="1" ht="19.5">
      <c r="A108" s="32"/>
      <c r="B108" s="33"/>
      <c r="C108" s="32"/>
      <c r="D108" s="150" t="s">
        <v>148</v>
      </c>
      <c r="E108" s="32"/>
      <c r="F108" s="151" t="s">
        <v>1157</v>
      </c>
      <c r="G108" s="32"/>
      <c r="H108" s="32"/>
      <c r="I108" s="32"/>
      <c r="J108" s="32"/>
      <c r="K108" s="32"/>
      <c r="L108" s="33"/>
      <c r="M108" s="152"/>
      <c r="N108" s="153"/>
      <c r="O108" s="53"/>
      <c r="P108" s="53"/>
      <c r="Q108" s="53"/>
      <c r="R108" s="53"/>
      <c r="S108" s="53"/>
      <c r="T108" s="54"/>
      <c r="U108" s="32"/>
      <c r="V108" s="32"/>
      <c r="W108" s="32"/>
      <c r="X108" s="32"/>
      <c r="Y108" s="32"/>
      <c r="Z108" s="32"/>
      <c r="AA108" s="32"/>
      <c r="AB108" s="32"/>
      <c r="AC108" s="32"/>
      <c r="AD108" s="32"/>
      <c r="AE108" s="32"/>
      <c r="AT108" s="19" t="s">
        <v>148</v>
      </c>
      <c r="AU108" s="19" t="s">
        <v>84</v>
      </c>
    </row>
    <row r="109" spans="1:65" s="2" customFormat="1" ht="175.5">
      <c r="A109" s="32"/>
      <c r="B109" s="33"/>
      <c r="C109" s="32"/>
      <c r="D109" s="150" t="s">
        <v>150</v>
      </c>
      <c r="E109" s="32"/>
      <c r="F109" s="154" t="s">
        <v>1158</v>
      </c>
      <c r="G109" s="32"/>
      <c r="H109" s="32"/>
      <c r="I109" s="32"/>
      <c r="J109" s="32"/>
      <c r="K109" s="32"/>
      <c r="L109" s="33"/>
      <c r="M109" s="152"/>
      <c r="N109" s="153"/>
      <c r="O109" s="53"/>
      <c r="P109" s="53"/>
      <c r="Q109" s="53"/>
      <c r="R109" s="53"/>
      <c r="S109" s="53"/>
      <c r="T109" s="54"/>
      <c r="U109" s="32"/>
      <c r="V109" s="32"/>
      <c r="W109" s="32"/>
      <c r="X109" s="32"/>
      <c r="Y109" s="32"/>
      <c r="Z109" s="32"/>
      <c r="AA109" s="32"/>
      <c r="AB109" s="32"/>
      <c r="AC109" s="32"/>
      <c r="AD109" s="32"/>
      <c r="AE109" s="32"/>
      <c r="AT109" s="19" t="s">
        <v>150</v>
      </c>
      <c r="AU109" s="19" t="s">
        <v>84</v>
      </c>
    </row>
    <row r="110" spans="1:65" s="13" customFormat="1">
      <c r="B110" s="155"/>
      <c r="D110" s="150" t="s">
        <v>158</v>
      </c>
      <c r="E110" s="156" t="s">
        <v>3</v>
      </c>
      <c r="F110" s="157" t="s">
        <v>1159</v>
      </c>
      <c r="H110" s="156" t="s">
        <v>3</v>
      </c>
      <c r="L110" s="155"/>
      <c r="M110" s="158"/>
      <c r="N110" s="159"/>
      <c r="O110" s="159"/>
      <c r="P110" s="159"/>
      <c r="Q110" s="159"/>
      <c r="R110" s="159"/>
      <c r="S110" s="159"/>
      <c r="T110" s="160"/>
      <c r="AT110" s="156" t="s">
        <v>158</v>
      </c>
      <c r="AU110" s="156" t="s">
        <v>84</v>
      </c>
      <c r="AV110" s="13" t="s">
        <v>82</v>
      </c>
      <c r="AW110" s="13" t="s">
        <v>36</v>
      </c>
      <c r="AX110" s="13" t="s">
        <v>74</v>
      </c>
      <c r="AY110" s="156" t="s">
        <v>139</v>
      </c>
    </row>
    <row r="111" spans="1:65" s="14" customFormat="1">
      <c r="B111" s="161"/>
      <c r="D111" s="150" t="s">
        <v>158</v>
      </c>
      <c r="E111" s="162" t="s">
        <v>3</v>
      </c>
      <c r="F111" s="163" t="s">
        <v>84</v>
      </c>
      <c r="H111" s="164">
        <v>2</v>
      </c>
      <c r="L111" s="161"/>
      <c r="M111" s="165"/>
      <c r="N111" s="166"/>
      <c r="O111" s="166"/>
      <c r="P111" s="166"/>
      <c r="Q111" s="166"/>
      <c r="R111" s="166"/>
      <c r="S111" s="166"/>
      <c r="T111" s="167"/>
      <c r="AT111" s="162" t="s">
        <v>158</v>
      </c>
      <c r="AU111" s="162" t="s">
        <v>84</v>
      </c>
      <c r="AV111" s="14" t="s">
        <v>84</v>
      </c>
      <c r="AW111" s="14" t="s">
        <v>36</v>
      </c>
      <c r="AX111" s="14" t="s">
        <v>82</v>
      </c>
      <c r="AY111" s="162" t="s">
        <v>139</v>
      </c>
    </row>
    <row r="112" spans="1:65" s="2" customFormat="1" ht="14.45" customHeight="1">
      <c r="A112" s="32"/>
      <c r="B112" s="137"/>
      <c r="C112" s="185" t="s">
        <v>178</v>
      </c>
      <c r="D112" s="185" t="s">
        <v>357</v>
      </c>
      <c r="E112" s="186" t="s">
        <v>1160</v>
      </c>
      <c r="F112" s="187" t="s">
        <v>1161</v>
      </c>
      <c r="G112" s="188" t="s">
        <v>164</v>
      </c>
      <c r="H112" s="189">
        <v>2</v>
      </c>
      <c r="I112" s="190"/>
      <c r="J112" s="190"/>
      <c r="K112" s="187" t="s">
        <v>145</v>
      </c>
      <c r="L112" s="191"/>
      <c r="M112" s="192" t="s">
        <v>3</v>
      </c>
      <c r="N112" s="193" t="s">
        <v>45</v>
      </c>
      <c r="O112" s="146">
        <v>0</v>
      </c>
      <c r="P112" s="146">
        <f>O112*H112</f>
        <v>0</v>
      </c>
      <c r="Q112" s="146">
        <v>4.7499999999999999E-3</v>
      </c>
      <c r="R112" s="146">
        <f>Q112*H112</f>
        <v>9.4999999999999998E-3</v>
      </c>
      <c r="S112" s="146">
        <v>0</v>
      </c>
      <c r="T112" s="147">
        <f>S112*H112</f>
        <v>0</v>
      </c>
      <c r="U112" s="32"/>
      <c r="V112" s="32"/>
      <c r="W112" s="32"/>
      <c r="X112" s="32"/>
      <c r="Y112" s="32"/>
      <c r="Z112" s="32"/>
      <c r="AA112" s="32"/>
      <c r="AB112" s="32"/>
      <c r="AC112" s="32"/>
      <c r="AD112" s="32"/>
      <c r="AE112" s="32"/>
      <c r="AR112" s="148" t="s">
        <v>192</v>
      </c>
      <c r="AT112" s="148" t="s">
        <v>357</v>
      </c>
      <c r="AU112" s="148" t="s">
        <v>84</v>
      </c>
      <c r="AY112" s="19" t="s">
        <v>139</v>
      </c>
      <c r="BE112" s="149">
        <f>IF(N112="základní",J112,0)</f>
        <v>0</v>
      </c>
      <c r="BF112" s="149">
        <f>IF(N112="snížená",J112,0)</f>
        <v>0</v>
      </c>
      <c r="BG112" s="149">
        <f>IF(N112="zákl. přenesená",J112,0)</f>
        <v>0</v>
      </c>
      <c r="BH112" s="149">
        <f>IF(N112="sníž. přenesená",J112,0)</f>
        <v>0</v>
      </c>
      <c r="BI112" s="149">
        <f>IF(N112="nulová",J112,0)</f>
        <v>0</v>
      </c>
      <c r="BJ112" s="19" t="s">
        <v>82</v>
      </c>
      <c r="BK112" s="149">
        <f>ROUND(I112*H112,2)</f>
        <v>0</v>
      </c>
      <c r="BL112" s="19" t="s">
        <v>146</v>
      </c>
      <c r="BM112" s="148" t="s">
        <v>1162</v>
      </c>
    </row>
    <row r="113" spans="1:65" s="2" customFormat="1">
      <c r="A113" s="32"/>
      <c r="B113" s="33"/>
      <c r="C113" s="32"/>
      <c r="D113" s="150" t="s">
        <v>148</v>
      </c>
      <c r="E113" s="32"/>
      <c r="F113" s="151" t="s">
        <v>1161</v>
      </c>
      <c r="G113" s="32"/>
      <c r="H113" s="32"/>
      <c r="I113" s="32"/>
      <c r="J113" s="32"/>
      <c r="K113" s="32"/>
      <c r="L113" s="33"/>
      <c r="M113" s="152"/>
      <c r="N113" s="153"/>
      <c r="O113" s="53"/>
      <c r="P113" s="53"/>
      <c r="Q113" s="53"/>
      <c r="R113" s="53"/>
      <c r="S113" s="53"/>
      <c r="T113" s="54"/>
      <c r="U113" s="32"/>
      <c r="V113" s="32"/>
      <c r="W113" s="32"/>
      <c r="X113" s="32"/>
      <c r="Y113" s="32"/>
      <c r="Z113" s="32"/>
      <c r="AA113" s="32"/>
      <c r="AB113" s="32"/>
      <c r="AC113" s="32"/>
      <c r="AD113" s="32"/>
      <c r="AE113" s="32"/>
      <c r="AT113" s="19" t="s">
        <v>148</v>
      </c>
      <c r="AU113" s="19" t="s">
        <v>84</v>
      </c>
    </row>
    <row r="114" spans="1:65" s="2" customFormat="1" ht="14.45" customHeight="1">
      <c r="A114" s="32"/>
      <c r="B114" s="137"/>
      <c r="C114" s="138" t="s">
        <v>183</v>
      </c>
      <c r="D114" s="138" t="s">
        <v>141</v>
      </c>
      <c r="E114" s="139" t="s">
        <v>1163</v>
      </c>
      <c r="F114" s="140" t="s">
        <v>1164</v>
      </c>
      <c r="G114" s="141" t="s">
        <v>164</v>
      </c>
      <c r="H114" s="142">
        <v>2</v>
      </c>
      <c r="I114" s="143"/>
      <c r="J114" s="143"/>
      <c r="K114" s="140" t="s">
        <v>145</v>
      </c>
      <c r="L114" s="33"/>
      <c r="M114" s="144" t="s">
        <v>3</v>
      </c>
      <c r="N114" s="145" t="s">
        <v>45</v>
      </c>
      <c r="O114" s="146">
        <v>2.1280000000000001</v>
      </c>
      <c r="P114" s="146">
        <f>O114*H114</f>
        <v>4.2560000000000002</v>
      </c>
      <c r="Q114" s="146">
        <v>2.96E-3</v>
      </c>
      <c r="R114" s="146">
        <f>Q114*H114</f>
        <v>5.9199999999999999E-3</v>
      </c>
      <c r="S114" s="146">
        <v>0</v>
      </c>
      <c r="T114" s="147">
        <f>S114*H114</f>
        <v>0</v>
      </c>
      <c r="U114" s="32"/>
      <c r="V114" s="32"/>
      <c r="W114" s="32"/>
      <c r="X114" s="32"/>
      <c r="Y114" s="32"/>
      <c r="Z114" s="32"/>
      <c r="AA114" s="32"/>
      <c r="AB114" s="32"/>
      <c r="AC114" s="32"/>
      <c r="AD114" s="32"/>
      <c r="AE114" s="32"/>
      <c r="AR114" s="148" t="s">
        <v>146</v>
      </c>
      <c r="AT114" s="148" t="s">
        <v>141</v>
      </c>
      <c r="AU114" s="148" t="s">
        <v>84</v>
      </c>
      <c r="AY114" s="19" t="s">
        <v>139</v>
      </c>
      <c r="BE114" s="149">
        <f>IF(N114="základní",J114,0)</f>
        <v>0</v>
      </c>
      <c r="BF114" s="149">
        <f>IF(N114="snížená",J114,0)</f>
        <v>0</v>
      </c>
      <c r="BG114" s="149">
        <f>IF(N114="zákl. přenesená",J114,0)</f>
        <v>0</v>
      </c>
      <c r="BH114" s="149">
        <f>IF(N114="sníž. přenesená",J114,0)</f>
        <v>0</v>
      </c>
      <c r="BI114" s="149">
        <f>IF(N114="nulová",J114,0)</f>
        <v>0</v>
      </c>
      <c r="BJ114" s="19" t="s">
        <v>82</v>
      </c>
      <c r="BK114" s="149">
        <f>ROUND(I114*H114,2)</f>
        <v>0</v>
      </c>
      <c r="BL114" s="19" t="s">
        <v>146</v>
      </c>
      <c r="BM114" s="148" t="s">
        <v>1165</v>
      </c>
    </row>
    <row r="115" spans="1:65" s="2" customFormat="1" ht="19.5">
      <c r="A115" s="32"/>
      <c r="B115" s="33"/>
      <c r="C115" s="32"/>
      <c r="D115" s="150" t="s">
        <v>148</v>
      </c>
      <c r="E115" s="32"/>
      <c r="F115" s="151" t="s">
        <v>1166</v>
      </c>
      <c r="G115" s="32"/>
      <c r="H115" s="32"/>
      <c r="I115" s="32"/>
      <c r="J115" s="32"/>
      <c r="K115" s="32"/>
      <c r="L115" s="33"/>
      <c r="M115" s="152"/>
      <c r="N115" s="153"/>
      <c r="O115" s="53"/>
      <c r="P115" s="53"/>
      <c r="Q115" s="53"/>
      <c r="R115" s="53"/>
      <c r="S115" s="53"/>
      <c r="T115" s="54"/>
      <c r="U115" s="32"/>
      <c r="V115" s="32"/>
      <c r="W115" s="32"/>
      <c r="X115" s="32"/>
      <c r="Y115" s="32"/>
      <c r="Z115" s="32"/>
      <c r="AA115" s="32"/>
      <c r="AB115" s="32"/>
      <c r="AC115" s="32"/>
      <c r="AD115" s="32"/>
      <c r="AE115" s="32"/>
      <c r="AT115" s="19" t="s">
        <v>148</v>
      </c>
      <c r="AU115" s="19" t="s">
        <v>84</v>
      </c>
    </row>
    <row r="116" spans="1:65" s="2" customFormat="1" ht="175.5">
      <c r="A116" s="32"/>
      <c r="B116" s="33"/>
      <c r="C116" s="32"/>
      <c r="D116" s="150" t="s">
        <v>150</v>
      </c>
      <c r="E116" s="32"/>
      <c r="F116" s="154" t="s">
        <v>1158</v>
      </c>
      <c r="G116" s="32"/>
      <c r="H116" s="32"/>
      <c r="I116" s="32"/>
      <c r="J116" s="32"/>
      <c r="K116" s="32"/>
      <c r="L116" s="33"/>
      <c r="M116" s="152"/>
      <c r="N116" s="153"/>
      <c r="O116" s="53"/>
      <c r="P116" s="53"/>
      <c r="Q116" s="53"/>
      <c r="R116" s="53"/>
      <c r="S116" s="53"/>
      <c r="T116" s="54"/>
      <c r="U116" s="32"/>
      <c r="V116" s="32"/>
      <c r="W116" s="32"/>
      <c r="X116" s="32"/>
      <c r="Y116" s="32"/>
      <c r="Z116" s="32"/>
      <c r="AA116" s="32"/>
      <c r="AB116" s="32"/>
      <c r="AC116" s="32"/>
      <c r="AD116" s="32"/>
      <c r="AE116" s="32"/>
      <c r="AT116" s="19" t="s">
        <v>150</v>
      </c>
      <c r="AU116" s="19" t="s">
        <v>84</v>
      </c>
    </row>
    <row r="117" spans="1:65" s="2" customFormat="1" ht="14.45" customHeight="1">
      <c r="A117" s="32"/>
      <c r="B117" s="137"/>
      <c r="C117" s="185" t="s">
        <v>192</v>
      </c>
      <c r="D117" s="185" t="s">
        <v>357</v>
      </c>
      <c r="E117" s="186" t="s">
        <v>1167</v>
      </c>
      <c r="F117" s="187" t="s">
        <v>1168</v>
      </c>
      <c r="G117" s="188" t="s">
        <v>164</v>
      </c>
      <c r="H117" s="189">
        <v>2</v>
      </c>
      <c r="I117" s="190"/>
      <c r="J117" s="190"/>
      <c r="K117" s="187" t="s">
        <v>145</v>
      </c>
      <c r="L117" s="191"/>
      <c r="M117" s="192" t="s">
        <v>3</v>
      </c>
      <c r="N117" s="193" t="s">
        <v>45</v>
      </c>
      <c r="O117" s="146">
        <v>0</v>
      </c>
      <c r="P117" s="146">
        <f>O117*H117</f>
        <v>0</v>
      </c>
      <c r="Q117" s="146">
        <v>8.5000000000000006E-3</v>
      </c>
      <c r="R117" s="146">
        <f>Q117*H117</f>
        <v>1.7000000000000001E-2</v>
      </c>
      <c r="S117" s="146">
        <v>0</v>
      </c>
      <c r="T117" s="147">
        <f>S117*H117</f>
        <v>0</v>
      </c>
      <c r="U117" s="32"/>
      <c r="V117" s="32"/>
      <c r="W117" s="32"/>
      <c r="X117" s="32"/>
      <c r="Y117" s="32"/>
      <c r="Z117" s="32"/>
      <c r="AA117" s="32"/>
      <c r="AB117" s="32"/>
      <c r="AC117" s="32"/>
      <c r="AD117" s="32"/>
      <c r="AE117" s="32"/>
      <c r="AR117" s="148" t="s">
        <v>192</v>
      </c>
      <c r="AT117" s="148" t="s">
        <v>357</v>
      </c>
      <c r="AU117" s="148" t="s">
        <v>84</v>
      </c>
      <c r="AY117" s="19" t="s">
        <v>139</v>
      </c>
      <c r="BE117" s="149">
        <f>IF(N117="základní",J117,0)</f>
        <v>0</v>
      </c>
      <c r="BF117" s="149">
        <f>IF(N117="snížená",J117,0)</f>
        <v>0</v>
      </c>
      <c r="BG117" s="149">
        <f>IF(N117="zákl. přenesená",J117,0)</f>
        <v>0</v>
      </c>
      <c r="BH117" s="149">
        <f>IF(N117="sníž. přenesená",J117,0)</f>
        <v>0</v>
      </c>
      <c r="BI117" s="149">
        <f>IF(N117="nulová",J117,0)</f>
        <v>0</v>
      </c>
      <c r="BJ117" s="19" t="s">
        <v>82</v>
      </c>
      <c r="BK117" s="149">
        <f>ROUND(I117*H117,2)</f>
        <v>0</v>
      </c>
      <c r="BL117" s="19" t="s">
        <v>146</v>
      </c>
      <c r="BM117" s="148" t="s">
        <v>1169</v>
      </c>
    </row>
    <row r="118" spans="1:65" s="2" customFormat="1">
      <c r="A118" s="32"/>
      <c r="B118" s="33"/>
      <c r="C118" s="32"/>
      <c r="D118" s="150" t="s">
        <v>148</v>
      </c>
      <c r="E118" s="32"/>
      <c r="F118" s="151" t="s">
        <v>1168</v>
      </c>
      <c r="G118" s="32"/>
      <c r="H118" s="32"/>
      <c r="I118" s="32"/>
      <c r="J118" s="32"/>
      <c r="K118" s="32"/>
      <c r="L118" s="33"/>
      <c r="M118" s="152"/>
      <c r="N118" s="153"/>
      <c r="O118" s="53"/>
      <c r="P118" s="53"/>
      <c r="Q118" s="53"/>
      <c r="R118" s="53"/>
      <c r="S118" s="53"/>
      <c r="T118" s="54"/>
      <c r="U118" s="32"/>
      <c r="V118" s="32"/>
      <c r="W118" s="32"/>
      <c r="X118" s="32"/>
      <c r="Y118" s="32"/>
      <c r="Z118" s="32"/>
      <c r="AA118" s="32"/>
      <c r="AB118" s="32"/>
      <c r="AC118" s="32"/>
      <c r="AD118" s="32"/>
      <c r="AE118" s="32"/>
      <c r="AT118" s="19" t="s">
        <v>148</v>
      </c>
      <c r="AU118" s="19" t="s">
        <v>84</v>
      </c>
    </row>
    <row r="119" spans="1:65" s="2" customFormat="1" ht="14.45" customHeight="1">
      <c r="A119" s="32"/>
      <c r="B119" s="137"/>
      <c r="C119" s="138" t="s">
        <v>202</v>
      </c>
      <c r="D119" s="138" t="s">
        <v>141</v>
      </c>
      <c r="E119" s="139" t="s">
        <v>1170</v>
      </c>
      <c r="F119" s="140" t="s">
        <v>1171</v>
      </c>
      <c r="G119" s="141" t="s">
        <v>254</v>
      </c>
      <c r="H119" s="142">
        <v>50.4</v>
      </c>
      <c r="I119" s="143"/>
      <c r="J119" s="143"/>
      <c r="K119" s="140" t="s">
        <v>145</v>
      </c>
      <c r="L119" s="33"/>
      <c r="M119" s="144" t="s">
        <v>3</v>
      </c>
      <c r="N119" s="145" t="s">
        <v>45</v>
      </c>
      <c r="O119" s="146">
        <v>5.5E-2</v>
      </c>
      <c r="P119" s="146">
        <f>O119*H119</f>
        <v>2.7719999999999998</v>
      </c>
      <c r="Q119" s="146">
        <v>0</v>
      </c>
      <c r="R119" s="146">
        <f>Q119*H119</f>
        <v>0</v>
      </c>
      <c r="S119" s="146">
        <v>0</v>
      </c>
      <c r="T119" s="147">
        <f>S119*H119</f>
        <v>0</v>
      </c>
      <c r="U119" s="32"/>
      <c r="V119" s="32"/>
      <c r="W119" s="32"/>
      <c r="X119" s="32"/>
      <c r="Y119" s="32"/>
      <c r="Z119" s="32"/>
      <c r="AA119" s="32"/>
      <c r="AB119" s="32"/>
      <c r="AC119" s="32"/>
      <c r="AD119" s="32"/>
      <c r="AE119" s="32"/>
      <c r="AR119" s="148" t="s">
        <v>146</v>
      </c>
      <c r="AT119" s="148" t="s">
        <v>141</v>
      </c>
      <c r="AU119" s="148" t="s">
        <v>84</v>
      </c>
      <c r="AY119" s="19" t="s">
        <v>139</v>
      </c>
      <c r="BE119" s="149">
        <f>IF(N119="základní",J119,0)</f>
        <v>0</v>
      </c>
      <c r="BF119" s="149">
        <f>IF(N119="snížená",J119,0)</f>
        <v>0</v>
      </c>
      <c r="BG119" s="149">
        <f>IF(N119="zákl. přenesená",J119,0)</f>
        <v>0</v>
      </c>
      <c r="BH119" s="149">
        <f>IF(N119="sníž. přenesená",J119,0)</f>
        <v>0</v>
      </c>
      <c r="BI119" s="149">
        <f>IF(N119="nulová",J119,0)</f>
        <v>0</v>
      </c>
      <c r="BJ119" s="19" t="s">
        <v>82</v>
      </c>
      <c r="BK119" s="149">
        <f>ROUND(I119*H119,2)</f>
        <v>0</v>
      </c>
      <c r="BL119" s="19" t="s">
        <v>146</v>
      </c>
      <c r="BM119" s="148" t="s">
        <v>1172</v>
      </c>
    </row>
    <row r="120" spans="1:65" s="2" customFormat="1">
      <c r="A120" s="32"/>
      <c r="B120" s="33"/>
      <c r="C120" s="32"/>
      <c r="D120" s="150" t="s">
        <v>148</v>
      </c>
      <c r="E120" s="32"/>
      <c r="F120" s="151" t="s">
        <v>1173</v>
      </c>
      <c r="G120" s="32"/>
      <c r="H120" s="32"/>
      <c r="I120" s="32"/>
      <c r="J120" s="32"/>
      <c r="K120" s="32"/>
      <c r="L120" s="33"/>
      <c r="M120" s="152"/>
      <c r="N120" s="153"/>
      <c r="O120" s="53"/>
      <c r="P120" s="53"/>
      <c r="Q120" s="53"/>
      <c r="R120" s="53"/>
      <c r="S120" s="53"/>
      <c r="T120" s="54"/>
      <c r="U120" s="32"/>
      <c r="V120" s="32"/>
      <c r="W120" s="32"/>
      <c r="X120" s="32"/>
      <c r="Y120" s="32"/>
      <c r="Z120" s="32"/>
      <c r="AA120" s="32"/>
      <c r="AB120" s="32"/>
      <c r="AC120" s="32"/>
      <c r="AD120" s="32"/>
      <c r="AE120" s="32"/>
      <c r="AT120" s="19" t="s">
        <v>148</v>
      </c>
      <c r="AU120" s="19" t="s">
        <v>84</v>
      </c>
    </row>
    <row r="121" spans="1:65" s="2" customFormat="1" ht="87.75">
      <c r="A121" s="32"/>
      <c r="B121" s="33"/>
      <c r="C121" s="32"/>
      <c r="D121" s="150" t="s">
        <v>150</v>
      </c>
      <c r="E121" s="32"/>
      <c r="F121" s="154" t="s">
        <v>1174</v>
      </c>
      <c r="G121" s="32"/>
      <c r="H121" s="32"/>
      <c r="I121" s="32"/>
      <c r="J121" s="32"/>
      <c r="K121" s="32"/>
      <c r="L121" s="33"/>
      <c r="M121" s="152"/>
      <c r="N121" s="153"/>
      <c r="O121" s="53"/>
      <c r="P121" s="53"/>
      <c r="Q121" s="53"/>
      <c r="R121" s="53"/>
      <c r="S121" s="53"/>
      <c r="T121" s="54"/>
      <c r="U121" s="32"/>
      <c r="V121" s="32"/>
      <c r="W121" s="32"/>
      <c r="X121" s="32"/>
      <c r="Y121" s="32"/>
      <c r="Z121" s="32"/>
      <c r="AA121" s="32"/>
      <c r="AB121" s="32"/>
      <c r="AC121" s="32"/>
      <c r="AD121" s="32"/>
      <c r="AE121" s="32"/>
      <c r="AT121" s="19" t="s">
        <v>150</v>
      </c>
      <c r="AU121" s="19" t="s">
        <v>84</v>
      </c>
    </row>
    <row r="122" spans="1:65" s="2" customFormat="1" ht="14.45" customHeight="1">
      <c r="A122" s="32"/>
      <c r="B122" s="137"/>
      <c r="C122" s="138" t="s">
        <v>213</v>
      </c>
      <c r="D122" s="138" t="s">
        <v>141</v>
      </c>
      <c r="E122" s="139" t="s">
        <v>1175</v>
      </c>
      <c r="F122" s="140" t="s">
        <v>1176</v>
      </c>
      <c r="G122" s="141" t="s">
        <v>164</v>
      </c>
      <c r="H122" s="142">
        <v>2</v>
      </c>
      <c r="I122" s="143"/>
      <c r="J122" s="143"/>
      <c r="K122" s="140" t="s">
        <v>145</v>
      </c>
      <c r="L122" s="33"/>
      <c r="M122" s="144" t="s">
        <v>3</v>
      </c>
      <c r="N122" s="145" t="s">
        <v>45</v>
      </c>
      <c r="O122" s="146">
        <v>10.3</v>
      </c>
      <c r="P122" s="146">
        <f>O122*H122</f>
        <v>20.6</v>
      </c>
      <c r="Q122" s="146">
        <v>0.45937</v>
      </c>
      <c r="R122" s="146">
        <f>Q122*H122</f>
        <v>0.91874</v>
      </c>
      <c r="S122" s="146">
        <v>0</v>
      </c>
      <c r="T122" s="147">
        <f>S122*H122</f>
        <v>0</v>
      </c>
      <c r="U122" s="32"/>
      <c r="V122" s="32"/>
      <c r="W122" s="32"/>
      <c r="X122" s="32"/>
      <c r="Y122" s="32"/>
      <c r="Z122" s="32"/>
      <c r="AA122" s="32"/>
      <c r="AB122" s="32"/>
      <c r="AC122" s="32"/>
      <c r="AD122" s="32"/>
      <c r="AE122" s="32"/>
      <c r="AR122" s="148" t="s">
        <v>146</v>
      </c>
      <c r="AT122" s="148" t="s">
        <v>141</v>
      </c>
      <c r="AU122" s="148" t="s">
        <v>84</v>
      </c>
      <c r="AY122" s="19" t="s">
        <v>139</v>
      </c>
      <c r="BE122" s="149">
        <f>IF(N122="základní",J122,0)</f>
        <v>0</v>
      </c>
      <c r="BF122" s="149">
        <f>IF(N122="snížená",J122,0)</f>
        <v>0</v>
      </c>
      <c r="BG122" s="149">
        <f>IF(N122="zákl. přenesená",J122,0)</f>
        <v>0</v>
      </c>
      <c r="BH122" s="149">
        <f>IF(N122="sníž. přenesená",J122,0)</f>
        <v>0</v>
      </c>
      <c r="BI122" s="149">
        <f>IF(N122="nulová",J122,0)</f>
        <v>0</v>
      </c>
      <c r="BJ122" s="19" t="s">
        <v>82</v>
      </c>
      <c r="BK122" s="149">
        <f>ROUND(I122*H122,2)</f>
        <v>0</v>
      </c>
      <c r="BL122" s="19" t="s">
        <v>146</v>
      </c>
      <c r="BM122" s="148" t="s">
        <v>1177</v>
      </c>
    </row>
    <row r="123" spans="1:65" s="2" customFormat="1">
      <c r="A123" s="32"/>
      <c r="B123" s="33"/>
      <c r="C123" s="32"/>
      <c r="D123" s="150" t="s">
        <v>148</v>
      </c>
      <c r="E123" s="32"/>
      <c r="F123" s="151" t="s">
        <v>1178</v>
      </c>
      <c r="G123" s="32"/>
      <c r="H123" s="32"/>
      <c r="I123" s="32"/>
      <c r="J123" s="32"/>
      <c r="K123" s="32"/>
      <c r="L123" s="33"/>
      <c r="M123" s="152"/>
      <c r="N123" s="153"/>
      <c r="O123" s="53"/>
      <c r="P123" s="53"/>
      <c r="Q123" s="53"/>
      <c r="R123" s="53"/>
      <c r="S123" s="53"/>
      <c r="T123" s="54"/>
      <c r="U123" s="32"/>
      <c r="V123" s="32"/>
      <c r="W123" s="32"/>
      <c r="X123" s="32"/>
      <c r="Y123" s="32"/>
      <c r="Z123" s="32"/>
      <c r="AA123" s="32"/>
      <c r="AB123" s="32"/>
      <c r="AC123" s="32"/>
      <c r="AD123" s="32"/>
      <c r="AE123" s="32"/>
      <c r="AT123" s="19" t="s">
        <v>148</v>
      </c>
      <c r="AU123" s="19" t="s">
        <v>84</v>
      </c>
    </row>
    <row r="124" spans="1:65" s="2" customFormat="1" ht="87.75">
      <c r="A124" s="32"/>
      <c r="B124" s="33"/>
      <c r="C124" s="32"/>
      <c r="D124" s="150" t="s">
        <v>150</v>
      </c>
      <c r="E124" s="32"/>
      <c r="F124" s="154" t="s">
        <v>1174</v>
      </c>
      <c r="G124" s="32"/>
      <c r="H124" s="32"/>
      <c r="I124" s="32"/>
      <c r="J124" s="32"/>
      <c r="K124" s="32"/>
      <c r="L124" s="33"/>
      <c r="M124" s="152"/>
      <c r="N124" s="153"/>
      <c r="O124" s="53"/>
      <c r="P124" s="53"/>
      <c r="Q124" s="53"/>
      <c r="R124" s="53"/>
      <c r="S124" s="53"/>
      <c r="T124" s="54"/>
      <c r="U124" s="32"/>
      <c r="V124" s="32"/>
      <c r="W124" s="32"/>
      <c r="X124" s="32"/>
      <c r="Y124" s="32"/>
      <c r="Z124" s="32"/>
      <c r="AA124" s="32"/>
      <c r="AB124" s="32"/>
      <c r="AC124" s="32"/>
      <c r="AD124" s="32"/>
      <c r="AE124" s="32"/>
      <c r="AT124" s="19" t="s">
        <v>150</v>
      </c>
      <c r="AU124" s="19" t="s">
        <v>84</v>
      </c>
    </row>
    <row r="125" spans="1:65" s="2" customFormat="1" ht="14.45" customHeight="1">
      <c r="A125" s="32"/>
      <c r="B125" s="137"/>
      <c r="C125" s="138" t="s">
        <v>219</v>
      </c>
      <c r="D125" s="138" t="s">
        <v>141</v>
      </c>
      <c r="E125" s="139" t="s">
        <v>1179</v>
      </c>
      <c r="F125" s="140" t="s">
        <v>1180</v>
      </c>
      <c r="G125" s="141" t="s">
        <v>164</v>
      </c>
      <c r="H125" s="142">
        <v>2</v>
      </c>
      <c r="I125" s="143"/>
      <c r="J125" s="143"/>
      <c r="K125" s="140" t="s">
        <v>145</v>
      </c>
      <c r="L125" s="33"/>
      <c r="M125" s="144" t="s">
        <v>3</v>
      </c>
      <c r="N125" s="145" t="s">
        <v>45</v>
      </c>
      <c r="O125" s="146">
        <v>1.5620000000000001</v>
      </c>
      <c r="P125" s="146">
        <f>O125*H125</f>
        <v>3.1240000000000001</v>
      </c>
      <c r="Q125" s="146">
        <v>1.0189999999999999E-2</v>
      </c>
      <c r="R125" s="146">
        <f>Q125*H125</f>
        <v>2.0379999999999999E-2</v>
      </c>
      <c r="S125" s="146">
        <v>0</v>
      </c>
      <c r="T125" s="147">
        <f>S125*H125</f>
        <v>0</v>
      </c>
      <c r="U125" s="32"/>
      <c r="V125" s="32"/>
      <c r="W125" s="32"/>
      <c r="X125" s="32"/>
      <c r="Y125" s="32"/>
      <c r="Z125" s="32"/>
      <c r="AA125" s="32"/>
      <c r="AB125" s="32"/>
      <c r="AC125" s="32"/>
      <c r="AD125" s="32"/>
      <c r="AE125" s="32"/>
      <c r="AR125" s="148" t="s">
        <v>146</v>
      </c>
      <c r="AT125" s="148" t="s">
        <v>141</v>
      </c>
      <c r="AU125" s="148" t="s">
        <v>84</v>
      </c>
      <c r="AY125" s="19" t="s">
        <v>139</v>
      </c>
      <c r="BE125" s="149">
        <f>IF(N125="základní",J125,0)</f>
        <v>0</v>
      </c>
      <c r="BF125" s="149">
        <f>IF(N125="snížená",J125,0)</f>
        <v>0</v>
      </c>
      <c r="BG125" s="149">
        <f>IF(N125="zákl. přenesená",J125,0)</f>
        <v>0</v>
      </c>
      <c r="BH125" s="149">
        <f>IF(N125="sníž. přenesená",J125,0)</f>
        <v>0</v>
      </c>
      <c r="BI125" s="149">
        <f>IF(N125="nulová",J125,0)</f>
        <v>0</v>
      </c>
      <c r="BJ125" s="19" t="s">
        <v>82</v>
      </c>
      <c r="BK125" s="149">
        <f>ROUND(I125*H125,2)</f>
        <v>0</v>
      </c>
      <c r="BL125" s="19" t="s">
        <v>146</v>
      </c>
      <c r="BM125" s="148" t="s">
        <v>1181</v>
      </c>
    </row>
    <row r="126" spans="1:65" s="2" customFormat="1">
      <c r="A126" s="32"/>
      <c r="B126" s="33"/>
      <c r="C126" s="32"/>
      <c r="D126" s="150" t="s">
        <v>148</v>
      </c>
      <c r="E126" s="32"/>
      <c r="F126" s="151" t="s">
        <v>1180</v>
      </c>
      <c r="G126" s="32"/>
      <c r="H126" s="32"/>
      <c r="I126" s="32"/>
      <c r="J126" s="32"/>
      <c r="K126" s="32"/>
      <c r="L126" s="33"/>
      <c r="M126" s="152"/>
      <c r="N126" s="153"/>
      <c r="O126" s="53"/>
      <c r="P126" s="53"/>
      <c r="Q126" s="53"/>
      <c r="R126" s="53"/>
      <c r="S126" s="53"/>
      <c r="T126" s="54"/>
      <c r="U126" s="32"/>
      <c r="V126" s="32"/>
      <c r="W126" s="32"/>
      <c r="X126" s="32"/>
      <c r="Y126" s="32"/>
      <c r="Z126" s="32"/>
      <c r="AA126" s="32"/>
      <c r="AB126" s="32"/>
      <c r="AC126" s="32"/>
      <c r="AD126" s="32"/>
      <c r="AE126" s="32"/>
      <c r="AT126" s="19" t="s">
        <v>148</v>
      </c>
      <c r="AU126" s="19" t="s">
        <v>84</v>
      </c>
    </row>
    <row r="127" spans="1:65" s="2" customFormat="1" ht="39">
      <c r="A127" s="32"/>
      <c r="B127" s="33"/>
      <c r="C127" s="32"/>
      <c r="D127" s="150" t="s">
        <v>150</v>
      </c>
      <c r="E127" s="32"/>
      <c r="F127" s="154" t="s">
        <v>1182</v>
      </c>
      <c r="G127" s="32"/>
      <c r="H127" s="32"/>
      <c r="I127" s="32"/>
      <c r="J127" s="32"/>
      <c r="K127" s="32"/>
      <c r="L127" s="33"/>
      <c r="M127" s="152"/>
      <c r="N127" s="153"/>
      <c r="O127" s="53"/>
      <c r="P127" s="53"/>
      <c r="Q127" s="53"/>
      <c r="R127" s="53"/>
      <c r="S127" s="53"/>
      <c r="T127" s="54"/>
      <c r="U127" s="32"/>
      <c r="V127" s="32"/>
      <c r="W127" s="32"/>
      <c r="X127" s="32"/>
      <c r="Y127" s="32"/>
      <c r="Z127" s="32"/>
      <c r="AA127" s="32"/>
      <c r="AB127" s="32"/>
      <c r="AC127" s="32"/>
      <c r="AD127" s="32"/>
      <c r="AE127" s="32"/>
      <c r="AT127" s="19" t="s">
        <v>150</v>
      </c>
      <c r="AU127" s="19" t="s">
        <v>84</v>
      </c>
    </row>
    <row r="128" spans="1:65" s="2" customFormat="1" ht="14.45" customHeight="1">
      <c r="A128" s="32"/>
      <c r="B128" s="137"/>
      <c r="C128" s="185" t="s">
        <v>224</v>
      </c>
      <c r="D128" s="185" t="s">
        <v>357</v>
      </c>
      <c r="E128" s="186" t="s">
        <v>1183</v>
      </c>
      <c r="F128" s="187" t="s">
        <v>1184</v>
      </c>
      <c r="G128" s="188" t="s">
        <v>164</v>
      </c>
      <c r="H128" s="189">
        <v>2</v>
      </c>
      <c r="I128" s="190"/>
      <c r="J128" s="190"/>
      <c r="K128" s="187" t="s">
        <v>3</v>
      </c>
      <c r="L128" s="191"/>
      <c r="M128" s="192" t="s">
        <v>3</v>
      </c>
      <c r="N128" s="193" t="s">
        <v>45</v>
      </c>
      <c r="O128" s="146">
        <v>0</v>
      </c>
      <c r="P128" s="146">
        <f>O128*H128</f>
        <v>0</v>
      </c>
      <c r="Q128" s="146">
        <v>0.39700000000000002</v>
      </c>
      <c r="R128" s="146">
        <f>Q128*H128</f>
        <v>0.79400000000000004</v>
      </c>
      <c r="S128" s="146">
        <v>0</v>
      </c>
      <c r="T128" s="147">
        <f>S128*H128</f>
        <v>0</v>
      </c>
      <c r="U128" s="32"/>
      <c r="V128" s="32"/>
      <c r="W128" s="32"/>
      <c r="X128" s="32"/>
      <c r="Y128" s="32"/>
      <c r="Z128" s="32"/>
      <c r="AA128" s="32"/>
      <c r="AB128" s="32"/>
      <c r="AC128" s="32"/>
      <c r="AD128" s="32"/>
      <c r="AE128" s="32"/>
      <c r="AR128" s="148" t="s">
        <v>192</v>
      </c>
      <c r="AT128" s="148" t="s">
        <v>357</v>
      </c>
      <c r="AU128" s="148" t="s">
        <v>84</v>
      </c>
      <c r="AY128" s="19" t="s">
        <v>139</v>
      </c>
      <c r="BE128" s="149">
        <f>IF(N128="základní",J128,0)</f>
        <v>0</v>
      </c>
      <c r="BF128" s="149">
        <f>IF(N128="snížená",J128,0)</f>
        <v>0</v>
      </c>
      <c r="BG128" s="149">
        <f>IF(N128="zákl. přenesená",J128,0)</f>
        <v>0</v>
      </c>
      <c r="BH128" s="149">
        <f>IF(N128="sníž. přenesená",J128,0)</f>
        <v>0</v>
      </c>
      <c r="BI128" s="149">
        <f>IF(N128="nulová",J128,0)</f>
        <v>0</v>
      </c>
      <c r="BJ128" s="19" t="s">
        <v>82</v>
      </c>
      <c r="BK128" s="149">
        <f>ROUND(I128*H128,2)</f>
        <v>0</v>
      </c>
      <c r="BL128" s="19" t="s">
        <v>146</v>
      </c>
      <c r="BM128" s="148" t="s">
        <v>1185</v>
      </c>
    </row>
    <row r="129" spans="1:65" s="2" customFormat="1">
      <c r="A129" s="32"/>
      <c r="B129" s="33"/>
      <c r="C129" s="32"/>
      <c r="D129" s="150" t="s">
        <v>148</v>
      </c>
      <c r="E129" s="32"/>
      <c r="F129" s="151" t="s">
        <v>1184</v>
      </c>
      <c r="G129" s="32"/>
      <c r="H129" s="32"/>
      <c r="I129" s="32"/>
      <c r="J129" s="32"/>
      <c r="K129" s="32"/>
      <c r="L129" s="33"/>
      <c r="M129" s="152"/>
      <c r="N129" s="153"/>
      <c r="O129" s="53"/>
      <c r="P129" s="53"/>
      <c r="Q129" s="53"/>
      <c r="R129" s="53"/>
      <c r="S129" s="53"/>
      <c r="T129" s="54"/>
      <c r="U129" s="32"/>
      <c r="V129" s="32"/>
      <c r="W129" s="32"/>
      <c r="X129" s="32"/>
      <c r="Y129" s="32"/>
      <c r="Z129" s="32"/>
      <c r="AA129" s="32"/>
      <c r="AB129" s="32"/>
      <c r="AC129" s="32"/>
      <c r="AD129" s="32"/>
      <c r="AE129" s="32"/>
      <c r="AT129" s="19" t="s">
        <v>148</v>
      </c>
      <c r="AU129" s="19" t="s">
        <v>84</v>
      </c>
    </row>
    <row r="130" spans="1:65" s="2" customFormat="1" ht="14.45" customHeight="1">
      <c r="A130" s="32"/>
      <c r="B130" s="137"/>
      <c r="C130" s="138" t="s">
        <v>235</v>
      </c>
      <c r="D130" s="138" t="s">
        <v>141</v>
      </c>
      <c r="E130" s="139" t="s">
        <v>1186</v>
      </c>
      <c r="F130" s="140" t="s">
        <v>1187</v>
      </c>
      <c r="G130" s="141" t="s">
        <v>164</v>
      </c>
      <c r="H130" s="142">
        <v>4</v>
      </c>
      <c r="I130" s="143"/>
      <c r="J130" s="143"/>
      <c r="K130" s="140" t="s">
        <v>3</v>
      </c>
      <c r="L130" s="33"/>
      <c r="M130" s="144" t="s">
        <v>3</v>
      </c>
      <c r="N130" s="145" t="s">
        <v>45</v>
      </c>
      <c r="O130" s="146">
        <v>0</v>
      </c>
      <c r="P130" s="146">
        <f>O130*H130</f>
        <v>0</v>
      </c>
      <c r="Q130" s="146">
        <v>0</v>
      </c>
      <c r="R130" s="146">
        <f>Q130*H130</f>
        <v>0</v>
      </c>
      <c r="S130" s="146">
        <v>0</v>
      </c>
      <c r="T130" s="147">
        <f>S130*H130</f>
        <v>0</v>
      </c>
      <c r="U130" s="32"/>
      <c r="V130" s="32"/>
      <c r="W130" s="32"/>
      <c r="X130" s="32"/>
      <c r="Y130" s="32"/>
      <c r="Z130" s="32"/>
      <c r="AA130" s="32"/>
      <c r="AB130" s="32"/>
      <c r="AC130" s="32"/>
      <c r="AD130" s="32"/>
      <c r="AE130" s="32"/>
      <c r="AR130" s="148" t="s">
        <v>146</v>
      </c>
      <c r="AT130" s="148" t="s">
        <v>141</v>
      </c>
      <c r="AU130" s="148" t="s">
        <v>84</v>
      </c>
      <c r="AY130" s="19" t="s">
        <v>139</v>
      </c>
      <c r="BE130" s="149">
        <f>IF(N130="základní",J130,0)</f>
        <v>0</v>
      </c>
      <c r="BF130" s="149">
        <f>IF(N130="snížená",J130,0)</f>
        <v>0</v>
      </c>
      <c r="BG130" s="149">
        <f>IF(N130="zákl. přenesená",J130,0)</f>
        <v>0</v>
      </c>
      <c r="BH130" s="149">
        <f>IF(N130="sníž. přenesená",J130,0)</f>
        <v>0</v>
      </c>
      <c r="BI130" s="149">
        <f>IF(N130="nulová",J130,0)</f>
        <v>0</v>
      </c>
      <c r="BJ130" s="19" t="s">
        <v>82</v>
      </c>
      <c r="BK130" s="149">
        <f>ROUND(I130*H130,2)</f>
        <v>0</v>
      </c>
      <c r="BL130" s="19" t="s">
        <v>146</v>
      </c>
      <c r="BM130" s="148" t="s">
        <v>1188</v>
      </c>
    </row>
    <row r="131" spans="1:65" s="2" customFormat="1">
      <c r="A131" s="32"/>
      <c r="B131" s="33"/>
      <c r="C131" s="32"/>
      <c r="D131" s="150" t="s">
        <v>148</v>
      </c>
      <c r="E131" s="32"/>
      <c r="F131" s="151" t="s">
        <v>1187</v>
      </c>
      <c r="G131" s="32"/>
      <c r="H131" s="32"/>
      <c r="I131" s="32"/>
      <c r="J131" s="32"/>
      <c r="K131" s="32"/>
      <c r="L131" s="33"/>
      <c r="M131" s="152"/>
      <c r="N131" s="153"/>
      <c r="O131" s="53"/>
      <c r="P131" s="53"/>
      <c r="Q131" s="53"/>
      <c r="R131" s="53"/>
      <c r="S131" s="53"/>
      <c r="T131" s="54"/>
      <c r="U131" s="32"/>
      <c r="V131" s="32"/>
      <c r="W131" s="32"/>
      <c r="X131" s="32"/>
      <c r="Y131" s="32"/>
      <c r="Z131" s="32"/>
      <c r="AA131" s="32"/>
      <c r="AB131" s="32"/>
      <c r="AC131" s="32"/>
      <c r="AD131" s="32"/>
      <c r="AE131" s="32"/>
      <c r="AT131" s="19" t="s">
        <v>148</v>
      </c>
      <c r="AU131" s="19" t="s">
        <v>84</v>
      </c>
    </row>
    <row r="132" spans="1:65" s="2" customFormat="1" ht="14.45" customHeight="1">
      <c r="A132" s="32"/>
      <c r="B132" s="137"/>
      <c r="C132" s="138" t="s">
        <v>245</v>
      </c>
      <c r="D132" s="138" t="s">
        <v>141</v>
      </c>
      <c r="E132" s="139" t="s">
        <v>1189</v>
      </c>
      <c r="F132" s="140" t="s">
        <v>1190</v>
      </c>
      <c r="G132" s="141" t="s">
        <v>254</v>
      </c>
      <c r="H132" s="142">
        <v>50.4</v>
      </c>
      <c r="I132" s="143"/>
      <c r="J132" s="143"/>
      <c r="K132" s="140" t="s">
        <v>145</v>
      </c>
      <c r="L132" s="33"/>
      <c r="M132" s="144" t="s">
        <v>3</v>
      </c>
      <c r="N132" s="145" t="s">
        <v>45</v>
      </c>
      <c r="O132" s="146">
        <v>5.3999999999999999E-2</v>
      </c>
      <c r="P132" s="146">
        <f>O132*H132</f>
        <v>2.7216</v>
      </c>
      <c r="Q132" s="146">
        <v>1.9000000000000001E-4</v>
      </c>
      <c r="R132" s="146">
        <f>Q132*H132</f>
        <v>9.5759999999999994E-3</v>
      </c>
      <c r="S132" s="146">
        <v>0</v>
      </c>
      <c r="T132" s="147">
        <f>S132*H132</f>
        <v>0</v>
      </c>
      <c r="U132" s="32"/>
      <c r="V132" s="32"/>
      <c r="W132" s="32"/>
      <c r="X132" s="32"/>
      <c r="Y132" s="32"/>
      <c r="Z132" s="32"/>
      <c r="AA132" s="32"/>
      <c r="AB132" s="32"/>
      <c r="AC132" s="32"/>
      <c r="AD132" s="32"/>
      <c r="AE132" s="32"/>
      <c r="AR132" s="148" t="s">
        <v>146</v>
      </c>
      <c r="AT132" s="148" t="s">
        <v>141</v>
      </c>
      <c r="AU132" s="148" t="s">
        <v>84</v>
      </c>
      <c r="AY132" s="19" t="s">
        <v>139</v>
      </c>
      <c r="BE132" s="149">
        <f>IF(N132="základní",J132,0)</f>
        <v>0</v>
      </c>
      <c r="BF132" s="149">
        <f>IF(N132="snížená",J132,0)</f>
        <v>0</v>
      </c>
      <c r="BG132" s="149">
        <f>IF(N132="zákl. přenesená",J132,0)</f>
        <v>0</v>
      </c>
      <c r="BH132" s="149">
        <f>IF(N132="sníž. přenesená",J132,0)</f>
        <v>0</v>
      </c>
      <c r="BI132" s="149">
        <f>IF(N132="nulová",J132,0)</f>
        <v>0</v>
      </c>
      <c r="BJ132" s="19" t="s">
        <v>82</v>
      </c>
      <c r="BK132" s="149">
        <f>ROUND(I132*H132,2)</f>
        <v>0</v>
      </c>
      <c r="BL132" s="19" t="s">
        <v>146</v>
      </c>
      <c r="BM132" s="148" t="s">
        <v>1191</v>
      </c>
    </row>
    <row r="133" spans="1:65" s="2" customFormat="1">
      <c r="A133" s="32"/>
      <c r="B133" s="33"/>
      <c r="C133" s="32"/>
      <c r="D133" s="150" t="s">
        <v>148</v>
      </c>
      <c r="E133" s="32"/>
      <c r="F133" s="151" t="s">
        <v>1192</v>
      </c>
      <c r="G133" s="32"/>
      <c r="H133" s="32"/>
      <c r="I133" s="32"/>
      <c r="J133" s="32"/>
      <c r="K133" s="32"/>
      <c r="L133" s="33"/>
      <c r="M133" s="152"/>
      <c r="N133" s="153"/>
      <c r="O133" s="53"/>
      <c r="P133" s="53"/>
      <c r="Q133" s="53"/>
      <c r="R133" s="53"/>
      <c r="S133" s="53"/>
      <c r="T133" s="54"/>
      <c r="U133" s="32"/>
      <c r="V133" s="32"/>
      <c r="W133" s="32"/>
      <c r="X133" s="32"/>
      <c r="Y133" s="32"/>
      <c r="Z133" s="32"/>
      <c r="AA133" s="32"/>
      <c r="AB133" s="32"/>
      <c r="AC133" s="32"/>
      <c r="AD133" s="32"/>
      <c r="AE133" s="32"/>
      <c r="AT133" s="19" t="s">
        <v>148</v>
      </c>
      <c r="AU133" s="19" t="s">
        <v>84</v>
      </c>
    </row>
    <row r="134" spans="1:65" s="2" customFormat="1" ht="14.45" customHeight="1">
      <c r="A134" s="32"/>
      <c r="B134" s="137"/>
      <c r="C134" s="138" t="s">
        <v>9</v>
      </c>
      <c r="D134" s="138" t="s">
        <v>141</v>
      </c>
      <c r="E134" s="139" t="s">
        <v>1193</v>
      </c>
      <c r="F134" s="140" t="s">
        <v>1194</v>
      </c>
      <c r="G134" s="141" t="s">
        <v>254</v>
      </c>
      <c r="H134" s="142">
        <v>50.4</v>
      </c>
      <c r="I134" s="143"/>
      <c r="J134" s="143"/>
      <c r="K134" s="140" t="s">
        <v>145</v>
      </c>
      <c r="L134" s="33"/>
      <c r="M134" s="144" t="s">
        <v>3</v>
      </c>
      <c r="N134" s="145" t="s">
        <v>45</v>
      </c>
      <c r="O134" s="146">
        <v>2.1999999999999999E-2</v>
      </c>
      <c r="P134" s="146">
        <f>O134*H134</f>
        <v>1.1088</v>
      </c>
      <c r="Q134" s="146">
        <v>6.0000000000000002E-5</v>
      </c>
      <c r="R134" s="146">
        <f>Q134*H134</f>
        <v>3.0239999999999998E-3</v>
      </c>
      <c r="S134" s="146">
        <v>0</v>
      </c>
      <c r="T134" s="147">
        <f>S134*H134</f>
        <v>0</v>
      </c>
      <c r="U134" s="32"/>
      <c r="V134" s="32"/>
      <c r="W134" s="32"/>
      <c r="X134" s="32"/>
      <c r="Y134" s="32"/>
      <c r="Z134" s="32"/>
      <c r="AA134" s="32"/>
      <c r="AB134" s="32"/>
      <c r="AC134" s="32"/>
      <c r="AD134" s="32"/>
      <c r="AE134" s="32"/>
      <c r="AR134" s="148" t="s">
        <v>146</v>
      </c>
      <c r="AT134" s="148" t="s">
        <v>141</v>
      </c>
      <c r="AU134" s="148" t="s">
        <v>84</v>
      </c>
      <c r="AY134" s="19" t="s">
        <v>139</v>
      </c>
      <c r="BE134" s="149">
        <f>IF(N134="základní",J134,0)</f>
        <v>0</v>
      </c>
      <c r="BF134" s="149">
        <f>IF(N134="snížená",J134,0)</f>
        <v>0</v>
      </c>
      <c r="BG134" s="149">
        <f>IF(N134="zákl. přenesená",J134,0)</f>
        <v>0</v>
      </c>
      <c r="BH134" s="149">
        <f>IF(N134="sníž. přenesená",J134,0)</f>
        <v>0</v>
      </c>
      <c r="BI134" s="149">
        <f>IF(N134="nulová",J134,0)</f>
        <v>0</v>
      </c>
      <c r="BJ134" s="19" t="s">
        <v>82</v>
      </c>
      <c r="BK134" s="149">
        <f>ROUND(I134*H134,2)</f>
        <v>0</v>
      </c>
      <c r="BL134" s="19" t="s">
        <v>146</v>
      </c>
      <c r="BM134" s="148" t="s">
        <v>1195</v>
      </c>
    </row>
    <row r="135" spans="1:65" s="2" customFormat="1">
      <c r="A135" s="32"/>
      <c r="B135" s="33"/>
      <c r="C135" s="32"/>
      <c r="D135" s="150" t="s">
        <v>148</v>
      </c>
      <c r="E135" s="32"/>
      <c r="F135" s="151" t="s">
        <v>1196</v>
      </c>
      <c r="G135" s="32"/>
      <c r="H135" s="32"/>
      <c r="I135" s="32"/>
      <c r="J135" s="32"/>
      <c r="K135" s="32"/>
      <c r="L135" s="33"/>
      <c r="M135" s="152"/>
      <c r="N135" s="153"/>
      <c r="O135" s="53"/>
      <c r="P135" s="53"/>
      <c r="Q135" s="53"/>
      <c r="R135" s="53"/>
      <c r="S135" s="53"/>
      <c r="T135" s="54"/>
      <c r="U135" s="32"/>
      <c r="V135" s="32"/>
      <c r="W135" s="32"/>
      <c r="X135" s="32"/>
      <c r="Y135" s="32"/>
      <c r="Z135" s="32"/>
      <c r="AA135" s="32"/>
      <c r="AB135" s="32"/>
      <c r="AC135" s="32"/>
      <c r="AD135" s="32"/>
      <c r="AE135" s="32"/>
      <c r="AT135" s="19" t="s">
        <v>148</v>
      </c>
      <c r="AU135" s="19" t="s">
        <v>84</v>
      </c>
    </row>
    <row r="136" spans="1:65" s="12" customFormat="1" ht="22.9" customHeight="1">
      <c r="B136" s="125"/>
      <c r="D136" s="126" t="s">
        <v>73</v>
      </c>
      <c r="E136" s="135" t="s">
        <v>755</v>
      </c>
      <c r="F136" s="135" t="s">
        <v>756</v>
      </c>
      <c r="J136" s="136"/>
      <c r="L136" s="125"/>
      <c r="M136" s="129"/>
      <c r="N136" s="130"/>
      <c r="O136" s="130"/>
      <c r="P136" s="131">
        <f>SUM(P137:P139)</f>
        <v>3.2264000000000004</v>
      </c>
      <c r="Q136" s="130"/>
      <c r="R136" s="131">
        <f>SUM(R137:R139)</f>
        <v>0</v>
      </c>
      <c r="S136" s="130"/>
      <c r="T136" s="132">
        <f>SUM(T137:T139)</f>
        <v>0</v>
      </c>
      <c r="AR136" s="126" t="s">
        <v>82</v>
      </c>
      <c r="AT136" s="133" t="s">
        <v>73</v>
      </c>
      <c r="AU136" s="133" t="s">
        <v>82</v>
      </c>
      <c r="AY136" s="126" t="s">
        <v>139</v>
      </c>
      <c r="BK136" s="134">
        <f>SUM(BK137:BK139)</f>
        <v>0</v>
      </c>
    </row>
    <row r="137" spans="1:65" s="2" customFormat="1" ht="14.45" customHeight="1">
      <c r="A137" s="32"/>
      <c r="B137" s="137"/>
      <c r="C137" s="138" t="s">
        <v>260</v>
      </c>
      <c r="D137" s="138" t="s">
        <v>141</v>
      </c>
      <c r="E137" s="139" t="s">
        <v>758</v>
      </c>
      <c r="F137" s="140" t="s">
        <v>759</v>
      </c>
      <c r="G137" s="141" t="s">
        <v>290</v>
      </c>
      <c r="H137" s="142">
        <v>2.1800000000000002</v>
      </c>
      <c r="I137" s="143"/>
      <c r="J137" s="143"/>
      <c r="K137" s="140" t="s">
        <v>145</v>
      </c>
      <c r="L137" s="33"/>
      <c r="M137" s="144" t="s">
        <v>3</v>
      </c>
      <c r="N137" s="145" t="s">
        <v>45</v>
      </c>
      <c r="O137" s="146">
        <v>1.48</v>
      </c>
      <c r="P137" s="146">
        <f>O137*H137</f>
        <v>3.2264000000000004</v>
      </c>
      <c r="Q137" s="146">
        <v>0</v>
      </c>
      <c r="R137" s="146">
        <f>Q137*H137</f>
        <v>0</v>
      </c>
      <c r="S137" s="146">
        <v>0</v>
      </c>
      <c r="T137" s="147">
        <f>S137*H137</f>
        <v>0</v>
      </c>
      <c r="U137" s="32"/>
      <c r="V137" s="32"/>
      <c r="W137" s="32"/>
      <c r="X137" s="32"/>
      <c r="Y137" s="32"/>
      <c r="Z137" s="32"/>
      <c r="AA137" s="32"/>
      <c r="AB137" s="32"/>
      <c r="AC137" s="32"/>
      <c r="AD137" s="32"/>
      <c r="AE137" s="32"/>
      <c r="AR137" s="148" t="s">
        <v>146</v>
      </c>
      <c r="AT137" s="148" t="s">
        <v>141</v>
      </c>
      <c r="AU137" s="148" t="s">
        <v>84</v>
      </c>
      <c r="AY137" s="19" t="s">
        <v>139</v>
      </c>
      <c r="BE137" s="149">
        <f>IF(N137="základní",J137,0)</f>
        <v>0</v>
      </c>
      <c r="BF137" s="149">
        <f>IF(N137="snížená",J137,0)</f>
        <v>0</v>
      </c>
      <c r="BG137" s="149">
        <f>IF(N137="zákl. přenesená",J137,0)</f>
        <v>0</v>
      </c>
      <c r="BH137" s="149">
        <f>IF(N137="sníž. přenesená",J137,0)</f>
        <v>0</v>
      </c>
      <c r="BI137" s="149">
        <f>IF(N137="nulová",J137,0)</f>
        <v>0</v>
      </c>
      <c r="BJ137" s="19" t="s">
        <v>82</v>
      </c>
      <c r="BK137" s="149">
        <f>ROUND(I137*H137,2)</f>
        <v>0</v>
      </c>
      <c r="BL137" s="19" t="s">
        <v>146</v>
      </c>
      <c r="BM137" s="148" t="s">
        <v>1197</v>
      </c>
    </row>
    <row r="138" spans="1:65" s="2" customFormat="1" ht="19.5">
      <c r="A138" s="32"/>
      <c r="B138" s="33"/>
      <c r="C138" s="32"/>
      <c r="D138" s="150" t="s">
        <v>148</v>
      </c>
      <c r="E138" s="32"/>
      <c r="F138" s="151" t="s">
        <v>761</v>
      </c>
      <c r="G138" s="32"/>
      <c r="H138" s="32"/>
      <c r="I138" s="32"/>
      <c r="J138" s="32"/>
      <c r="K138" s="32"/>
      <c r="L138" s="33"/>
      <c r="M138" s="152"/>
      <c r="N138" s="153"/>
      <c r="O138" s="53"/>
      <c r="P138" s="53"/>
      <c r="Q138" s="53"/>
      <c r="R138" s="53"/>
      <c r="S138" s="53"/>
      <c r="T138" s="54"/>
      <c r="U138" s="32"/>
      <c r="V138" s="32"/>
      <c r="W138" s="32"/>
      <c r="X138" s="32"/>
      <c r="Y138" s="32"/>
      <c r="Z138" s="32"/>
      <c r="AA138" s="32"/>
      <c r="AB138" s="32"/>
      <c r="AC138" s="32"/>
      <c r="AD138" s="32"/>
      <c r="AE138" s="32"/>
      <c r="AT138" s="19" t="s">
        <v>148</v>
      </c>
      <c r="AU138" s="19" t="s">
        <v>84</v>
      </c>
    </row>
    <row r="139" spans="1:65" s="2" customFormat="1" ht="39">
      <c r="A139" s="32"/>
      <c r="B139" s="33"/>
      <c r="C139" s="32"/>
      <c r="D139" s="150" t="s">
        <v>150</v>
      </c>
      <c r="E139" s="32"/>
      <c r="F139" s="154" t="s">
        <v>762</v>
      </c>
      <c r="G139" s="32"/>
      <c r="H139" s="32"/>
      <c r="I139" s="32"/>
      <c r="J139" s="32"/>
      <c r="K139" s="32"/>
      <c r="L139" s="33"/>
      <c r="M139" s="152"/>
      <c r="N139" s="153"/>
      <c r="O139" s="53"/>
      <c r="P139" s="53"/>
      <c r="Q139" s="53"/>
      <c r="R139" s="53"/>
      <c r="S139" s="53"/>
      <c r="T139" s="54"/>
      <c r="U139" s="32"/>
      <c r="V139" s="32"/>
      <c r="W139" s="32"/>
      <c r="X139" s="32"/>
      <c r="Y139" s="32"/>
      <c r="Z139" s="32"/>
      <c r="AA139" s="32"/>
      <c r="AB139" s="32"/>
      <c r="AC139" s="32"/>
      <c r="AD139" s="32"/>
      <c r="AE139" s="32"/>
      <c r="AT139" s="19" t="s">
        <v>150</v>
      </c>
      <c r="AU139" s="19" t="s">
        <v>84</v>
      </c>
    </row>
    <row r="140" spans="1:65" s="12" customFormat="1" ht="25.9" customHeight="1">
      <c r="B140" s="125"/>
      <c r="D140" s="126" t="s">
        <v>73</v>
      </c>
      <c r="E140" s="127" t="s">
        <v>420</v>
      </c>
      <c r="F140" s="127" t="s">
        <v>421</v>
      </c>
      <c r="J140" s="128"/>
      <c r="L140" s="125"/>
      <c r="M140" s="129"/>
      <c r="N140" s="130"/>
      <c r="O140" s="130"/>
      <c r="P140" s="131">
        <f>P141+P147+P177</f>
        <v>11.0585</v>
      </c>
      <c r="Q140" s="130"/>
      <c r="R140" s="131">
        <f>R141+R147+R177</f>
        <v>3.8620000000000002E-2</v>
      </c>
      <c r="S140" s="130"/>
      <c r="T140" s="132">
        <f>T141+T147+T177</f>
        <v>0</v>
      </c>
      <c r="AR140" s="126" t="s">
        <v>84</v>
      </c>
      <c r="AT140" s="133" t="s">
        <v>73</v>
      </c>
      <c r="AU140" s="133" t="s">
        <v>74</v>
      </c>
      <c r="AY140" s="126" t="s">
        <v>139</v>
      </c>
      <c r="BK140" s="134">
        <f>BK141+BK147+BK177</f>
        <v>0</v>
      </c>
    </row>
    <row r="141" spans="1:65" s="12" customFormat="1" ht="22.9" customHeight="1">
      <c r="B141" s="125"/>
      <c r="D141" s="126" t="s">
        <v>73</v>
      </c>
      <c r="E141" s="135" t="s">
        <v>1198</v>
      </c>
      <c r="F141" s="135" t="s">
        <v>1199</v>
      </c>
      <c r="J141" s="136"/>
      <c r="L141" s="125"/>
      <c r="M141" s="129"/>
      <c r="N141" s="130"/>
      <c r="O141" s="130"/>
      <c r="P141" s="131">
        <f>SUM(P142:P146)</f>
        <v>0.91800000000000004</v>
      </c>
      <c r="Q141" s="130"/>
      <c r="R141" s="131">
        <f>SUM(R142:R146)</f>
        <v>2.2000000000000001E-4</v>
      </c>
      <c r="S141" s="130"/>
      <c r="T141" s="132">
        <f>SUM(T142:T146)</f>
        <v>0</v>
      </c>
      <c r="AR141" s="126" t="s">
        <v>84</v>
      </c>
      <c r="AT141" s="133" t="s">
        <v>73</v>
      </c>
      <c r="AU141" s="133" t="s">
        <v>82</v>
      </c>
      <c r="AY141" s="126" t="s">
        <v>139</v>
      </c>
      <c r="BK141" s="134">
        <f>SUM(BK142:BK146)</f>
        <v>0</v>
      </c>
    </row>
    <row r="142" spans="1:65" s="2" customFormat="1" ht="14.45" customHeight="1">
      <c r="A142" s="32"/>
      <c r="B142" s="137"/>
      <c r="C142" s="138" t="s">
        <v>269</v>
      </c>
      <c r="D142" s="138" t="s">
        <v>141</v>
      </c>
      <c r="E142" s="139" t="s">
        <v>1200</v>
      </c>
      <c r="F142" s="140" t="s">
        <v>1201</v>
      </c>
      <c r="G142" s="141" t="s">
        <v>164</v>
      </c>
      <c r="H142" s="142">
        <v>2</v>
      </c>
      <c r="I142" s="143"/>
      <c r="J142" s="143"/>
      <c r="K142" s="140" t="s">
        <v>145</v>
      </c>
      <c r="L142" s="33"/>
      <c r="M142" s="144" t="s">
        <v>3</v>
      </c>
      <c r="N142" s="145" t="s">
        <v>45</v>
      </c>
      <c r="O142" s="146">
        <v>0.45900000000000002</v>
      </c>
      <c r="P142" s="146">
        <f>O142*H142</f>
        <v>0.91800000000000004</v>
      </c>
      <c r="Q142" s="146">
        <v>1.1E-4</v>
      </c>
      <c r="R142" s="146">
        <f>Q142*H142</f>
        <v>2.2000000000000001E-4</v>
      </c>
      <c r="S142" s="146">
        <v>0</v>
      </c>
      <c r="T142" s="147">
        <f>S142*H142</f>
        <v>0</v>
      </c>
      <c r="U142" s="32"/>
      <c r="V142" s="32"/>
      <c r="W142" s="32"/>
      <c r="X142" s="32"/>
      <c r="Y142" s="32"/>
      <c r="Z142" s="32"/>
      <c r="AA142" s="32"/>
      <c r="AB142" s="32"/>
      <c r="AC142" s="32"/>
      <c r="AD142" s="32"/>
      <c r="AE142" s="32"/>
      <c r="AR142" s="148" t="s">
        <v>260</v>
      </c>
      <c r="AT142" s="148" t="s">
        <v>141</v>
      </c>
      <c r="AU142" s="148" t="s">
        <v>84</v>
      </c>
      <c r="AY142" s="19" t="s">
        <v>139</v>
      </c>
      <c r="BE142" s="149">
        <f>IF(N142="základní",J142,0)</f>
        <v>0</v>
      </c>
      <c r="BF142" s="149">
        <f>IF(N142="snížená",J142,0)</f>
        <v>0</v>
      </c>
      <c r="BG142" s="149">
        <f>IF(N142="zákl. přenesená",J142,0)</f>
        <v>0</v>
      </c>
      <c r="BH142" s="149">
        <f>IF(N142="sníž. přenesená",J142,0)</f>
        <v>0</v>
      </c>
      <c r="BI142" s="149">
        <f>IF(N142="nulová",J142,0)</f>
        <v>0</v>
      </c>
      <c r="BJ142" s="19" t="s">
        <v>82</v>
      </c>
      <c r="BK142" s="149">
        <f>ROUND(I142*H142,2)</f>
        <v>0</v>
      </c>
      <c r="BL142" s="19" t="s">
        <v>260</v>
      </c>
      <c r="BM142" s="148" t="s">
        <v>1202</v>
      </c>
    </row>
    <row r="143" spans="1:65" s="2" customFormat="1">
      <c r="A143" s="32"/>
      <c r="B143" s="33"/>
      <c r="C143" s="32"/>
      <c r="D143" s="150" t="s">
        <v>148</v>
      </c>
      <c r="E143" s="32"/>
      <c r="F143" s="151" t="s">
        <v>1203</v>
      </c>
      <c r="G143" s="32"/>
      <c r="H143" s="32"/>
      <c r="I143" s="32"/>
      <c r="J143" s="32"/>
      <c r="K143" s="32"/>
      <c r="L143" s="33"/>
      <c r="M143" s="152"/>
      <c r="N143" s="153"/>
      <c r="O143" s="53"/>
      <c r="P143" s="53"/>
      <c r="Q143" s="53"/>
      <c r="R143" s="53"/>
      <c r="S143" s="53"/>
      <c r="T143" s="54"/>
      <c r="U143" s="32"/>
      <c r="V143" s="32"/>
      <c r="W143" s="32"/>
      <c r="X143" s="32"/>
      <c r="Y143" s="32"/>
      <c r="Z143" s="32"/>
      <c r="AA143" s="32"/>
      <c r="AB143" s="32"/>
      <c r="AC143" s="32"/>
      <c r="AD143" s="32"/>
      <c r="AE143" s="32"/>
      <c r="AT143" s="19" t="s">
        <v>148</v>
      </c>
      <c r="AU143" s="19" t="s">
        <v>84</v>
      </c>
    </row>
    <row r="144" spans="1:65" s="13" customFormat="1">
      <c r="B144" s="155"/>
      <c r="D144" s="150" t="s">
        <v>158</v>
      </c>
      <c r="E144" s="156" t="s">
        <v>3</v>
      </c>
      <c r="F144" s="157" t="s">
        <v>1204</v>
      </c>
      <c r="H144" s="156" t="s">
        <v>3</v>
      </c>
      <c r="L144" s="155"/>
      <c r="M144" s="158"/>
      <c r="N144" s="159"/>
      <c r="O144" s="159"/>
      <c r="P144" s="159"/>
      <c r="Q144" s="159"/>
      <c r="R144" s="159"/>
      <c r="S144" s="159"/>
      <c r="T144" s="160"/>
      <c r="AT144" s="156" t="s">
        <v>158</v>
      </c>
      <c r="AU144" s="156" t="s">
        <v>84</v>
      </c>
      <c r="AV144" s="13" t="s">
        <v>82</v>
      </c>
      <c r="AW144" s="13" t="s">
        <v>36</v>
      </c>
      <c r="AX144" s="13" t="s">
        <v>74</v>
      </c>
      <c r="AY144" s="156" t="s">
        <v>139</v>
      </c>
    </row>
    <row r="145" spans="1:65" s="13" customFormat="1">
      <c r="B145" s="155"/>
      <c r="D145" s="150" t="s">
        <v>158</v>
      </c>
      <c r="E145" s="156" t="s">
        <v>3</v>
      </c>
      <c r="F145" s="157" t="s">
        <v>1205</v>
      </c>
      <c r="H145" s="156" t="s">
        <v>3</v>
      </c>
      <c r="L145" s="155"/>
      <c r="M145" s="158"/>
      <c r="N145" s="159"/>
      <c r="O145" s="159"/>
      <c r="P145" s="159"/>
      <c r="Q145" s="159"/>
      <c r="R145" s="159"/>
      <c r="S145" s="159"/>
      <c r="T145" s="160"/>
      <c r="AT145" s="156" t="s">
        <v>158</v>
      </c>
      <c r="AU145" s="156" t="s">
        <v>84</v>
      </c>
      <c r="AV145" s="13" t="s">
        <v>82</v>
      </c>
      <c r="AW145" s="13" t="s">
        <v>36</v>
      </c>
      <c r="AX145" s="13" t="s">
        <v>74</v>
      </c>
      <c r="AY145" s="156" t="s">
        <v>139</v>
      </c>
    </row>
    <row r="146" spans="1:65" s="14" customFormat="1">
      <c r="B146" s="161"/>
      <c r="D146" s="150" t="s">
        <v>158</v>
      </c>
      <c r="E146" s="162" t="s">
        <v>3</v>
      </c>
      <c r="F146" s="163" t="s">
        <v>1206</v>
      </c>
      <c r="H146" s="164">
        <v>2</v>
      </c>
      <c r="L146" s="161"/>
      <c r="M146" s="165"/>
      <c r="N146" s="166"/>
      <c r="O146" s="166"/>
      <c r="P146" s="166"/>
      <c r="Q146" s="166"/>
      <c r="R146" s="166"/>
      <c r="S146" s="166"/>
      <c r="T146" s="167"/>
      <c r="AT146" s="162" t="s">
        <v>158</v>
      </c>
      <c r="AU146" s="162" t="s">
        <v>84</v>
      </c>
      <c r="AV146" s="14" t="s">
        <v>84</v>
      </c>
      <c r="AW146" s="14" t="s">
        <v>36</v>
      </c>
      <c r="AX146" s="14" t="s">
        <v>82</v>
      </c>
      <c r="AY146" s="162" t="s">
        <v>139</v>
      </c>
    </row>
    <row r="147" spans="1:65" s="12" customFormat="1" ht="22.9" customHeight="1">
      <c r="B147" s="125"/>
      <c r="D147" s="126" t="s">
        <v>73</v>
      </c>
      <c r="E147" s="135" t="s">
        <v>1207</v>
      </c>
      <c r="F147" s="135" t="s">
        <v>1208</v>
      </c>
      <c r="J147" s="136"/>
      <c r="L147" s="125"/>
      <c r="M147" s="129"/>
      <c r="N147" s="130"/>
      <c r="O147" s="130"/>
      <c r="P147" s="131">
        <f>SUM(P148:P176)</f>
        <v>8.5652000000000008</v>
      </c>
      <c r="Q147" s="130"/>
      <c r="R147" s="131">
        <f>SUM(R148:R176)</f>
        <v>3.7254000000000002E-2</v>
      </c>
      <c r="S147" s="130"/>
      <c r="T147" s="132">
        <f>SUM(T148:T176)</f>
        <v>0</v>
      </c>
      <c r="AR147" s="126" t="s">
        <v>84</v>
      </c>
      <c r="AT147" s="133" t="s">
        <v>73</v>
      </c>
      <c r="AU147" s="133" t="s">
        <v>82</v>
      </c>
      <c r="AY147" s="126" t="s">
        <v>139</v>
      </c>
      <c r="BK147" s="134">
        <f>SUM(BK148:BK176)</f>
        <v>0</v>
      </c>
    </row>
    <row r="148" spans="1:65" s="2" customFormat="1" ht="14.45" customHeight="1">
      <c r="A148" s="32"/>
      <c r="B148" s="137"/>
      <c r="C148" s="138" t="s">
        <v>160</v>
      </c>
      <c r="D148" s="138" t="s">
        <v>141</v>
      </c>
      <c r="E148" s="139" t="s">
        <v>1209</v>
      </c>
      <c r="F148" s="140" t="s">
        <v>1210</v>
      </c>
      <c r="G148" s="141" t="s">
        <v>375</v>
      </c>
      <c r="H148" s="142">
        <v>32.200000000000003</v>
      </c>
      <c r="I148" s="143"/>
      <c r="J148" s="143"/>
      <c r="K148" s="140" t="s">
        <v>145</v>
      </c>
      <c r="L148" s="33"/>
      <c r="M148" s="144" t="s">
        <v>3</v>
      </c>
      <c r="N148" s="145" t="s">
        <v>45</v>
      </c>
      <c r="O148" s="146">
        <v>0.26600000000000001</v>
      </c>
      <c r="P148" s="146">
        <f>O148*H148</f>
        <v>8.5652000000000008</v>
      </c>
      <c r="Q148" s="146">
        <v>6.9999999999999994E-5</v>
      </c>
      <c r="R148" s="146">
        <f>Q148*H148</f>
        <v>2.2539999999999999E-3</v>
      </c>
      <c r="S148" s="146">
        <v>0</v>
      </c>
      <c r="T148" s="147">
        <f>S148*H148</f>
        <v>0</v>
      </c>
      <c r="U148" s="32"/>
      <c r="V148" s="32"/>
      <c r="W148" s="32"/>
      <c r="X148" s="32"/>
      <c r="Y148" s="32"/>
      <c r="Z148" s="32"/>
      <c r="AA148" s="32"/>
      <c r="AB148" s="32"/>
      <c r="AC148" s="32"/>
      <c r="AD148" s="32"/>
      <c r="AE148" s="32"/>
      <c r="AR148" s="148" t="s">
        <v>260</v>
      </c>
      <c r="AT148" s="148" t="s">
        <v>141</v>
      </c>
      <c r="AU148" s="148" t="s">
        <v>84</v>
      </c>
      <c r="AY148" s="19" t="s">
        <v>139</v>
      </c>
      <c r="BE148" s="149">
        <f>IF(N148="základní",J148,0)</f>
        <v>0</v>
      </c>
      <c r="BF148" s="149">
        <f>IF(N148="snížená",J148,0)</f>
        <v>0</v>
      </c>
      <c r="BG148" s="149">
        <f>IF(N148="zákl. přenesená",J148,0)</f>
        <v>0</v>
      </c>
      <c r="BH148" s="149">
        <f>IF(N148="sníž. přenesená",J148,0)</f>
        <v>0</v>
      </c>
      <c r="BI148" s="149">
        <f>IF(N148="nulová",J148,0)</f>
        <v>0</v>
      </c>
      <c r="BJ148" s="19" t="s">
        <v>82</v>
      </c>
      <c r="BK148" s="149">
        <f>ROUND(I148*H148,2)</f>
        <v>0</v>
      </c>
      <c r="BL148" s="19" t="s">
        <v>260</v>
      </c>
      <c r="BM148" s="148" t="s">
        <v>1211</v>
      </c>
    </row>
    <row r="149" spans="1:65" s="2" customFormat="1">
      <c r="A149" s="32"/>
      <c r="B149" s="33"/>
      <c r="C149" s="32"/>
      <c r="D149" s="150" t="s">
        <v>148</v>
      </c>
      <c r="E149" s="32"/>
      <c r="F149" s="151" t="s">
        <v>1212</v>
      </c>
      <c r="G149" s="32"/>
      <c r="H149" s="32"/>
      <c r="I149" s="32"/>
      <c r="J149" s="32"/>
      <c r="K149" s="32"/>
      <c r="L149" s="33"/>
      <c r="M149" s="152"/>
      <c r="N149" s="153"/>
      <c r="O149" s="53"/>
      <c r="P149" s="53"/>
      <c r="Q149" s="53"/>
      <c r="R149" s="53"/>
      <c r="S149" s="53"/>
      <c r="T149" s="54"/>
      <c r="U149" s="32"/>
      <c r="V149" s="32"/>
      <c r="W149" s="32"/>
      <c r="X149" s="32"/>
      <c r="Y149" s="32"/>
      <c r="Z149" s="32"/>
      <c r="AA149" s="32"/>
      <c r="AB149" s="32"/>
      <c r="AC149" s="32"/>
      <c r="AD149" s="32"/>
      <c r="AE149" s="32"/>
      <c r="AT149" s="19" t="s">
        <v>148</v>
      </c>
      <c r="AU149" s="19" t="s">
        <v>84</v>
      </c>
    </row>
    <row r="150" spans="1:65" s="2" customFormat="1" ht="29.25">
      <c r="A150" s="32"/>
      <c r="B150" s="33"/>
      <c r="C150" s="32"/>
      <c r="D150" s="150" t="s">
        <v>150</v>
      </c>
      <c r="E150" s="32"/>
      <c r="F150" s="154" t="s">
        <v>1213</v>
      </c>
      <c r="G150" s="32"/>
      <c r="H150" s="32"/>
      <c r="I150" s="32"/>
      <c r="J150" s="32"/>
      <c r="K150" s="32"/>
      <c r="L150" s="33"/>
      <c r="M150" s="152"/>
      <c r="N150" s="153"/>
      <c r="O150" s="53"/>
      <c r="P150" s="53"/>
      <c r="Q150" s="53"/>
      <c r="R150" s="53"/>
      <c r="S150" s="53"/>
      <c r="T150" s="54"/>
      <c r="U150" s="32"/>
      <c r="V150" s="32"/>
      <c r="W150" s="32"/>
      <c r="X150" s="32"/>
      <c r="Y150" s="32"/>
      <c r="Z150" s="32"/>
      <c r="AA150" s="32"/>
      <c r="AB150" s="32"/>
      <c r="AC150" s="32"/>
      <c r="AD150" s="32"/>
      <c r="AE150" s="32"/>
      <c r="AT150" s="19" t="s">
        <v>150</v>
      </c>
      <c r="AU150" s="19" t="s">
        <v>84</v>
      </c>
    </row>
    <row r="151" spans="1:65" s="13" customFormat="1">
      <c r="B151" s="155"/>
      <c r="D151" s="150" t="s">
        <v>158</v>
      </c>
      <c r="E151" s="156" t="s">
        <v>3</v>
      </c>
      <c r="F151" s="157" t="s">
        <v>1214</v>
      </c>
      <c r="H151" s="156" t="s">
        <v>3</v>
      </c>
      <c r="L151" s="155"/>
      <c r="M151" s="158"/>
      <c r="N151" s="159"/>
      <c r="O151" s="159"/>
      <c r="P151" s="159"/>
      <c r="Q151" s="159"/>
      <c r="R151" s="159"/>
      <c r="S151" s="159"/>
      <c r="T151" s="160"/>
      <c r="AT151" s="156" t="s">
        <v>158</v>
      </c>
      <c r="AU151" s="156" t="s">
        <v>84</v>
      </c>
      <c r="AV151" s="13" t="s">
        <v>82</v>
      </c>
      <c r="AW151" s="13" t="s">
        <v>36</v>
      </c>
      <c r="AX151" s="13" t="s">
        <v>74</v>
      </c>
      <c r="AY151" s="156" t="s">
        <v>139</v>
      </c>
    </row>
    <row r="152" spans="1:65" s="13" customFormat="1">
      <c r="B152" s="155"/>
      <c r="D152" s="150" t="s">
        <v>158</v>
      </c>
      <c r="E152" s="156" t="s">
        <v>3</v>
      </c>
      <c r="F152" s="157" t="s">
        <v>1215</v>
      </c>
      <c r="H152" s="156" t="s">
        <v>3</v>
      </c>
      <c r="L152" s="155"/>
      <c r="M152" s="158"/>
      <c r="N152" s="159"/>
      <c r="O152" s="159"/>
      <c r="P152" s="159"/>
      <c r="Q152" s="159"/>
      <c r="R152" s="159"/>
      <c r="S152" s="159"/>
      <c r="T152" s="160"/>
      <c r="AT152" s="156" t="s">
        <v>158</v>
      </c>
      <c r="AU152" s="156" t="s">
        <v>84</v>
      </c>
      <c r="AV152" s="13" t="s">
        <v>82</v>
      </c>
      <c r="AW152" s="13" t="s">
        <v>36</v>
      </c>
      <c r="AX152" s="13" t="s">
        <v>74</v>
      </c>
      <c r="AY152" s="156" t="s">
        <v>139</v>
      </c>
    </row>
    <row r="153" spans="1:65" s="13" customFormat="1">
      <c r="B153" s="155"/>
      <c r="D153" s="150" t="s">
        <v>158</v>
      </c>
      <c r="E153" s="156" t="s">
        <v>3</v>
      </c>
      <c r="F153" s="157" t="s">
        <v>1216</v>
      </c>
      <c r="H153" s="156" t="s">
        <v>3</v>
      </c>
      <c r="L153" s="155"/>
      <c r="M153" s="158"/>
      <c r="N153" s="159"/>
      <c r="O153" s="159"/>
      <c r="P153" s="159"/>
      <c r="Q153" s="159"/>
      <c r="R153" s="159"/>
      <c r="S153" s="159"/>
      <c r="T153" s="160"/>
      <c r="AT153" s="156" t="s">
        <v>158</v>
      </c>
      <c r="AU153" s="156" t="s">
        <v>84</v>
      </c>
      <c r="AV153" s="13" t="s">
        <v>82</v>
      </c>
      <c r="AW153" s="13" t="s">
        <v>36</v>
      </c>
      <c r="AX153" s="13" t="s">
        <v>74</v>
      </c>
      <c r="AY153" s="156" t="s">
        <v>139</v>
      </c>
    </row>
    <row r="154" spans="1:65" s="13" customFormat="1">
      <c r="B154" s="155"/>
      <c r="D154" s="150" t="s">
        <v>158</v>
      </c>
      <c r="E154" s="156" t="s">
        <v>3</v>
      </c>
      <c r="F154" s="157" t="s">
        <v>1217</v>
      </c>
      <c r="H154" s="156" t="s">
        <v>3</v>
      </c>
      <c r="L154" s="155"/>
      <c r="M154" s="158"/>
      <c r="N154" s="159"/>
      <c r="O154" s="159"/>
      <c r="P154" s="159"/>
      <c r="Q154" s="159"/>
      <c r="R154" s="159"/>
      <c r="S154" s="159"/>
      <c r="T154" s="160"/>
      <c r="AT154" s="156" t="s">
        <v>158</v>
      </c>
      <c r="AU154" s="156" t="s">
        <v>84</v>
      </c>
      <c r="AV154" s="13" t="s">
        <v>82</v>
      </c>
      <c r="AW154" s="13" t="s">
        <v>36</v>
      </c>
      <c r="AX154" s="13" t="s">
        <v>74</v>
      </c>
      <c r="AY154" s="156" t="s">
        <v>139</v>
      </c>
    </row>
    <row r="155" spans="1:65" s="13" customFormat="1">
      <c r="B155" s="155"/>
      <c r="D155" s="150" t="s">
        <v>158</v>
      </c>
      <c r="E155" s="156" t="s">
        <v>3</v>
      </c>
      <c r="F155" s="157" t="s">
        <v>1218</v>
      </c>
      <c r="H155" s="156" t="s">
        <v>3</v>
      </c>
      <c r="L155" s="155"/>
      <c r="M155" s="158"/>
      <c r="N155" s="159"/>
      <c r="O155" s="159"/>
      <c r="P155" s="159"/>
      <c r="Q155" s="159"/>
      <c r="R155" s="159"/>
      <c r="S155" s="159"/>
      <c r="T155" s="160"/>
      <c r="AT155" s="156" t="s">
        <v>158</v>
      </c>
      <c r="AU155" s="156" t="s">
        <v>84</v>
      </c>
      <c r="AV155" s="13" t="s">
        <v>82</v>
      </c>
      <c r="AW155" s="13" t="s">
        <v>36</v>
      </c>
      <c r="AX155" s="13" t="s">
        <v>74</v>
      </c>
      <c r="AY155" s="156" t="s">
        <v>139</v>
      </c>
    </row>
    <row r="156" spans="1:65" s="13" customFormat="1">
      <c r="B156" s="155"/>
      <c r="D156" s="150" t="s">
        <v>158</v>
      </c>
      <c r="E156" s="156" t="s">
        <v>3</v>
      </c>
      <c r="F156" s="157" t="s">
        <v>1219</v>
      </c>
      <c r="H156" s="156" t="s">
        <v>3</v>
      </c>
      <c r="L156" s="155"/>
      <c r="M156" s="158"/>
      <c r="N156" s="159"/>
      <c r="O156" s="159"/>
      <c r="P156" s="159"/>
      <c r="Q156" s="159"/>
      <c r="R156" s="159"/>
      <c r="S156" s="159"/>
      <c r="T156" s="160"/>
      <c r="AT156" s="156" t="s">
        <v>158</v>
      </c>
      <c r="AU156" s="156" t="s">
        <v>84</v>
      </c>
      <c r="AV156" s="13" t="s">
        <v>82</v>
      </c>
      <c r="AW156" s="13" t="s">
        <v>36</v>
      </c>
      <c r="AX156" s="13" t="s">
        <v>74</v>
      </c>
      <c r="AY156" s="156" t="s">
        <v>139</v>
      </c>
    </row>
    <row r="157" spans="1:65" s="14" customFormat="1">
      <c r="B157" s="161"/>
      <c r="D157" s="150" t="s">
        <v>158</v>
      </c>
      <c r="E157" s="162" t="s">
        <v>3</v>
      </c>
      <c r="F157" s="163" t="s">
        <v>1220</v>
      </c>
      <c r="H157" s="164">
        <v>29.613</v>
      </c>
      <c r="L157" s="161"/>
      <c r="M157" s="165"/>
      <c r="N157" s="166"/>
      <c r="O157" s="166"/>
      <c r="P157" s="166"/>
      <c r="Q157" s="166"/>
      <c r="R157" s="166"/>
      <c r="S157" s="166"/>
      <c r="T157" s="167"/>
      <c r="AT157" s="162" t="s">
        <v>158</v>
      </c>
      <c r="AU157" s="162" t="s">
        <v>84</v>
      </c>
      <c r="AV157" s="14" t="s">
        <v>84</v>
      </c>
      <c r="AW157" s="14" t="s">
        <v>36</v>
      </c>
      <c r="AX157" s="14" t="s">
        <v>74</v>
      </c>
      <c r="AY157" s="162" t="s">
        <v>139</v>
      </c>
    </row>
    <row r="158" spans="1:65" s="13" customFormat="1">
      <c r="B158" s="155"/>
      <c r="D158" s="150" t="s">
        <v>158</v>
      </c>
      <c r="E158" s="156" t="s">
        <v>3</v>
      </c>
      <c r="F158" s="157" t="s">
        <v>1221</v>
      </c>
      <c r="H158" s="156" t="s">
        <v>3</v>
      </c>
      <c r="L158" s="155"/>
      <c r="M158" s="158"/>
      <c r="N158" s="159"/>
      <c r="O158" s="159"/>
      <c r="P158" s="159"/>
      <c r="Q158" s="159"/>
      <c r="R158" s="159"/>
      <c r="S158" s="159"/>
      <c r="T158" s="160"/>
      <c r="AT158" s="156" t="s">
        <v>158</v>
      </c>
      <c r="AU158" s="156" t="s">
        <v>84</v>
      </c>
      <c r="AV158" s="13" t="s">
        <v>82</v>
      </c>
      <c r="AW158" s="13" t="s">
        <v>36</v>
      </c>
      <c r="AX158" s="13" t="s">
        <v>74</v>
      </c>
      <c r="AY158" s="156" t="s">
        <v>139</v>
      </c>
    </row>
    <row r="159" spans="1:65" s="13" customFormat="1">
      <c r="B159" s="155"/>
      <c r="D159" s="150" t="s">
        <v>158</v>
      </c>
      <c r="E159" s="156" t="s">
        <v>3</v>
      </c>
      <c r="F159" s="157" t="s">
        <v>1222</v>
      </c>
      <c r="H159" s="156" t="s">
        <v>3</v>
      </c>
      <c r="L159" s="155"/>
      <c r="M159" s="158"/>
      <c r="N159" s="159"/>
      <c r="O159" s="159"/>
      <c r="P159" s="159"/>
      <c r="Q159" s="159"/>
      <c r="R159" s="159"/>
      <c r="S159" s="159"/>
      <c r="T159" s="160"/>
      <c r="AT159" s="156" t="s">
        <v>158</v>
      </c>
      <c r="AU159" s="156" t="s">
        <v>84</v>
      </c>
      <c r="AV159" s="13" t="s">
        <v>82</v>
      </c>
      <c r="AW159" s="13" t="s">
        <v>36</v>
      </c>
      <c r="AX159" s="13" t="s">
        <v>74</v>
      </c>
      <c r="AY159" s="156" t="s">
        <v>139</v>
      </c>
    </row>
    <row r="160" spans="1:65" s="14" customFormat="1">
      <c r="B160" s="161"/>
      <c r="D160" s="150" t="s">
        <v>158</v>
      </c>
      <c r="E160" s="162" t="s">
        <v>3</v>
      </c>
      <c r="F160" s="163" t="s">
        <v>1223</v>
      </c>
      <c r="H160" s="164">
        <v>2.5870000000000002</v>
      </c>
      <c r="L160" s="161"/>
      <c r="M160" s="165"/>
      <c r="N160" s="166"/>
      <c r="O160" s="166"/>
      <c r="P160" s="166"/>
      <c r="Q160" s="166"/>
      <c r="R160" s="166"/>
      <c r="S160" s="166"/>
      <c r="T160" s="167"/>
      <c r="AT160" s="162" t="s">
        <v>158</v>
      </c>
      <c r="AU160" s="162" t="s">
        <v>84</v>
      </c>
      <c r="AV160" s="14" t="s">
        <v>84</v>
      </c>
      <c r="AW160" s="14" t="s">
        <v>36</v>
      </c>
      <c r="AX160" s="14" t="s">
        <v>74</v>
      </c>
      <c r="AY160" s="162" t="s">
        <v>139</v>
      </c>
    </row>
    <row r="161" spans="1:65" s="15" customFormat="1">
      <c r="B161" s="168"/>
      <c r="D161" s="150" t="s">
        <v>158</v>
      </c>
      <c r="E161" s="169" t="s">
        <v>3</v>
      </c>
      <c r="F161" s="170" t="s">
        <v>234</v>
      </c>
      <c r="H161" s="171">
        <v>32.200000000000003</v>
      </c>
      <c r="L161" s="168"/>
      <c r="M161" s="172"/>
      <c r="N161" s="173"/>
      <c r="O161" s="173"/>
      <c r="P161" s="173"/>
      <c r="Q161" s="173"/>
      <c r="R161" s="173"/>
      <c r="S161" s="173"/>
      <c r="T161" s="174"/>
      <c r="AT161" s="169" t="s">
        <v>158</v>
      </c>
      <c r="AU161" s="169" t="s">
        <v>84</v>
      </c>
      <c r="AV161" s="15" t="s">
        <v>146</v>
      </c>
      <c r="AW161" s="15" t="s">
        <v>36</v>
      </c>
      <c r="AX161" s="15" t="s">
        <v>82</v>
      </c>
      <c r="AY161" s="169" t="s">
        <v>139</v>
      </c>
    </row>
    <row r="162" spans="1:65" s="2" customFormat="1" ht="14.45" customHeight="1">
      <c r="A162" s="32"/>
      <c r="B162" s="137"/>
      <c r="C162" s="185" t="s">
        <v>279</v>
      </c>
      <c r="D162" s="185" t="s">
        <v>357</v>
      </c>
      <c r="E162" s="186" t="s">
        <v>1224</v>
      </c>
      <c r="F162" s="187" t="s">
        <v>1225</v>
      </c>
      <c r="G162" s="188" t="s">
        <v>290</v>
      </c>
      <c r="H162" s="189">
        <v>3.2000000000000001E-2</v>
      </c>
      <c r="I162" s="190"/>
      <c r="J162" s="190"/>
      <c r="K162" s="187" t="s">
        <v>145</v>
      </c>
      <c r="L162" s="191"/>
      <c r="M162" s="192" t="s">
        <v>3</v>
      </c>
      <c r="N162" s="193" t="s">
        <v>45</v>
      </c>
      <c r="O162" s="146">
        <v>0</v>
      </c>
      <c r="P162" s="146">
        <f>O162*H162</f>
        <v>0</v>
      </c>
      <c r="Q162" s="146">
        <v>1</v>
      </c>
      <c r="R162" s="146">
        <f>Q162*H162</f>
        <v>3.2000000000000001E-2</v>
      </c>
      <c r="S162" s="146">
        <v>0</v>
      </c>
      <c r="T162" s="147">
        <f>S162*H162</f>
        <v>0</v>
      </c>
      <c r="U162" s="32"/>
      <c r="V162" s="32"/>
      <c r="W162" s="32"/>
      <c r="X162" s="32"/>
      <c r="Y162" s="32"/>
      <c r="Z162" s="32"/>
      <c r="AA162" s="32"/>
      <c r="AB162" s="32"/>
      <c r="AC162" s="32"/>
      <c r="AD162" s="32"/>
      <c r="AE162" s="32"/>
      <c r="AR162" s="148" t="s">
        <v>431</v>
      </c>
      <c r="AT162" s="148" t="s">
        <v>357</v>
      </c>
      <c r="AU162" s="148" t="s">
        <v>84</v>
      </c>
      <c r="AY162" s="19" t="s">
        <v>139</v>
      </c>
      <c r="BE162" s="149">
        <f>IF(N162="základní",J162,0)</f>
        <v>0</v>
      </c>
      <c r="BF162" s="149">
        <f>IF(N162="snížená",J162,0)</f>
        <v>0</v>
      </c>
      <c r="BG162" s="149">
        <f>IF(N162="zákl. přenesená",J162,0)</f>
        <v>0</v>
      </c>
      <c r="BH162" s="149">
        <f>IF(N162="sníž. přenesená",J162,0)</f>
        <v>0</v>
      </c>
      <c r="BI162" s="149">
        <f>IF(N162="nulová",J162,0)</f>
        <v>0</v>
      </c>
      <c r="BJ162" s="19" t="s">
        <v>82</v>
      </c>
      <c r="BK162" s="149">
        <f>ROUND(I162*H162,2)</f>
        <v>0</v>
      </c>
      <c r="BL162" s="19" t="s">
        <v>260</v>
      </c>
      <c r="BM162" s="148" t="s">
        <v>1226</v>
      </c>
    </row>
    <row r="163" spans="1:65" s="2" customFormat="1">
      <c r="A163" s="32"/>
      <c r="B163" s="33"/>
      <c r="C163" s="32"/>
      <c r="D163" s="150" t="s">
        <v>148</v>
      </c>
      <c r="E163" s="32"/>
      <c r="F163" s="151" t="s">
        <v>1225</v>
      </c>
      <c r="G163" s="32"/>
      <c r="H163" s="32"/>
      <c r="I163" s="32"/>
      <c r="J163" s="32"/>
      <c r="K163" s="32"/>
      <c r="L163" s="33"/>
      <c r="M163" s="152"/>
      <c r="N163" s="153"/>
      <c r="O163" s="53"/>
      <c r="P163" s="53"/>
      <c r="Q163" s="53"/>
      <c r="R163" s="53"/>
      <c r="S163" s="53"/>
      <c r="T163" s="54"/>
      <c r="U163" s="32"/>
      <c r="V163" s="32"/>
      <c r="W163" s="32"/>
      <c r="X163" s="32"/>
      <c r="Y163" s="32"/>
      <c r="Z163" s="32"/>
      <c r="AA163" s="32"/>
      <c r="AB163" s="32"/>
      <c r="AC163" s="32"/>
      <c r="AD163" s="32"/>
      <c r="AE163" s="32"/>
      <c r="AT163" s="19" t="s">
        <v>148</v>
      </c>
      <c r="AU163" s="19" t="s">
        <v>84</v>
      </c>
    </row>
    <row r="164" spans="1:65" s="13" customFormat="1">
      <c r="B164" s="155"/>
      <c r="D164" s="150" t="s">
        <v>158</v>
      </c>
      <c r="E164" s="156" t="s">
        <v>3</v>
      </c>
      <c r="F164" s="157" t="s">
        <v>1214</v>
      </c>
      <c r="H164" s="156" t="s">
        <v>3</v>
      </c>
      <c r="L164" s="155"/>
      <c r="M164" s="158"/>
      <c r="N164" s="159"/>
      <c r="O164" s="159"/>
      <c r="P164" s="159"/>
      <c r="Q164" s="159"/>
      <c r="R164" s="159"/>
      <c r="S164" s="159"/>
      <c r="T164" s="160"/>
      <c r="AT164" s="156" t="s">
        <v>158</v>
      </c>
      <c r="AU164" s="156" t="s">
        <v>84</v>
      </c>
      <c r="AV164" s="13" t="s">
        <v>82</v>
      </c>
      <c r="AW164" s="13" t="s">
        <v>36</v>
      </c>
      <c r="AX164" s="13" t="s">
        <v>74</v>
      </c>
      <c r="AY164" s="156" t="s">
        <v>139</v>
      </c>
    </row>
    <row r="165" spans="1:65" s="13" customFormat="1">
      <c r="B165" s="155"/>
      <c r="D165" s="150" t="s">
        <v>158</v>
      </c>
      <c r="E165" s="156" t="s">
        <v>3</v>
      </c>
      <c r="F165" s="157" t="s">
        <v>1215</v>
      </c>
      <c r="H165" s="156" t="s">
        <v>3</v>
      </c>
      <c r="L165" s="155"/>
      <c r="M165" s="158"/>
      <c r="N165" s="159"/>
      <c r="O165" s="159"/>
      <c r="P165" s="159"/>
      <c r="Q165" s="159"/>
      <c r="R165" s="159"/>
      <c r="S165" s="159"/>
      <c r="T165" s="160"/>
      <c r="AT165" s="156" t="s">
        <v>158</v>
      </c>
      <c r="AU165" s="156" t="s">
        <v>84</v>
      </c>
      <c r="AV165" s="13" t="s">
        <v>82</v>
      </c>
      <c r="AW165" s="13" t="s">
        <v>36</v>
      </c>
      <c r="AX165" s="13" t="s">
        <v>74</v>
      </c>
      <c r="AY165" s="156" t="s">
        <v>139</v>
      </c>
    </row>
    <row r="166" spans="1:65" s="13" customFormat="1">
      <c r="B166" s="155"/>
      <c r="D166" s="150" t="s">
        <v>158</v>
      </c>
      <c r="E166" s="156" t="s">
        <v>3</v>
      </c>
      <c r="F166" s="157" t="s">
        <v>1216</v>
      </c>
      <c r="H166" s="156" t="s">
        <v>3</v>
      </c>
      <c r="L166" s="155"/>
      <c r="M166" s="158"/>
      <c r="N166" s="159"/>
      <c r="O166" s="159"/>
      <c r="P166" s="159"/>
      <c r="Q166" s="159"/>
      <c r="R166" s="159"/>
      <c r="S166" s="159"/>
      <c r="T166" s="160"/>
      <c r="AT166" s="156" t="s">
        <v>158</v>
      </c>
      <c r="AU166" s="156" t="s">
        <v>84</v>
      </c>
      <c r="AV166" s="13" t="s">
        <v>82</v>
      </c>
      <c r="AW166" s="13" t="s">
        <v>36</v>
      </c>
      <c r="AX166" s="13" t="s">
        <v>74</v>
      </c>
      <c r="AY166" s="156" t="s">
        <v>139</v>
      </c>
    </row>
    <row r="167" spans="1:65" s="13" customFormat="1">
      <c r="B167" s="155"/>
      <c r="D167" s="150" t="s">
        <v>158</v>
      </c>
      <c r="E167" s="156" t="s">
        <v>3</v>
      </c>
      <c r="F167" s="157" t="s">
        <v>1218</v>
      </c>
      <c r="H167" s="156" t="s">
        <v>3</v>
      </c>
      <c r="L167" s="155"/>
      <c r="M167" s="158"/>
      <c r="N167" s="159"/>
      <c r="O167" s="159"/>
      <c r="P167" s="159"/>
      <c r="Q167" s="159"/>
      <c r="R167" s="159"/>
      <c r="S167" s="159"/>
      <c r="T167" s="160"/>
      <c r="AT167" s="156" t="s">
        <v>158</v>
      </c>
      <c r="AU167" s="156" t="s">
        <v>84</v>
      </c>
      <c r="AV167" s="13" t="s">
        <v>82</v>
      </c>
      <c r="AW167" s="13" t="s">
        <v>36</v>
      </c>
      <c r="AX167" s="13" t="s">
        <v>74</v>
      </c>
      <c r="AY167" s="156" t="s">
        <v>139</v>
      </c>
    </row>
    <row r="168" spans="1:65" s="13" customFormat="1">
      <c r="B168" s="155"/>
      <c r="D168" s="150" t="s">
        <v>158</v>
      </c>
      <c r="E168" s="156" t="s">
        <v>3</v>
      </c>
      <c r="F168" s="157" t="s">
        <v>1219</v>
      </c>
      <c r="H168" s="156" t="s">
        <v>3</v>
      </c>
      <c r="L168" s="155"/>
      <c r="M168" s="158"/>
      <c r="N168" s="159"/>
      <c r="O168" s="159"/>
      <c r="P168" s="159"/>
      <c r="Q168" s="159"/>
      <c r="R168" s="159"/>
      <c r="S168" s="159"/>
      <c r="T168" s="160"/>
      <c r="AT168" s="156" t="s">
        <v>158</v>
      </c>
      <c r="AU168" s="156" t="s">
        <v>84</v>
      </c>
      <c r="AV168" s="13" t="s">
        <v>82</v>
      </c>
      <c r="AW168" s="13" t="s">
        <v>36</v>
      </c>
      <c r="AX168" s="13" t="s">
        <v>74</v>
      </c>
      <c r="AY168" s="156" t="s">
        <v>139</v>
      </c>
    </row>
    <row r="169" spans="1:65" s="14" customFormat="1">
      <c r="B169" s="161"/>
      <c r="D169" s="150" t="s">
        <v>158</v>
      </c>
      <c r="E169" s="162" t="s">
        <v>3</v>
      </c>
      <c r="F169" s="163" t="s">
        <v>1227</v>
      </c>
      <c r="H169" s="164">
        <v>0.03</v>
      </c>
      <c r="L169" s="161"/>
      <c r="M169" s="165"/>
      <c r="N169" s="166"/>
      <c r="O169" s="166"/>
      <c r="P169" s="166"/>
      <c r="Q169" s="166"/>
      <c r="R169" s="166"/>
      <c r="S169" s="166"/>
      <c r="T169" s="167"/>
      <c r="AT169" s="162" t="s">
        <v>158</v>
      </c>
      <c r="AU169" s="162" t="s">
        <v>84</v>
      </c>
      <c r="AV169" s="14" t="s">
        <v>84</v>
      </c>
      <c r="AW169" s="14" t="s">
        <v>36</v>
      </c>
      <c r="AX169" s="14" t="s">
        <v>82</v>
      </c>
      <c r="AY169" s="162" t="s">
        <v>139</v>
      </c>
    </row>
    <row r="170" spans="1:65" s="14" customFormat="1">
      <c r="B170" s="161"/>
      <c r="D170" s="150" t="s">
        <v>158</v>
      </c>
      <c r="F170" s="163" t="s">
        <v>1228</v>
      </c>
      <c r="H170" s="164">
        <v>3.2000000000000001E-2</v>
      </c>
      <c r="L170" s="161"/>
      <c r="M170" s="165"/>
      <c r="N170" s="166"/>
      <c r="O170" s="166"/>
      <c r="P170" s="166"/>
      <c r="Q170" s="166"/>
      <c r="R170" s="166"/>
      <c r="S170" s="166"/>
      <c r="T170" s="167"/>
      <c r="AT170" s="162" t="s">
        <v>158</v>
      </c>
      <c r="AU170" s="162" t="s">
        <v>84</v>
      </c>
      <c r="AV170" s="14" t="s">
        <v>84</v>
      </c>
      <c r="AW170" s="14" t="s">
        <v>4</v>
      </c>
      <c r="AX170" s="14" t="s">
        <v>82</v>
      </c>
      <c r="AY170" s="162" t="s">
        <v>139</v>
      </c>
    </row>
    <row r="171" spans="1:65" s="2" customFormat="1" ht="14.45" customHeight="1">
      <c r="A171" s="32"/>
      <c r="B171" s="137"/>
      <c r="C171" s="185" t="s">
        <v>287</v>
      </c>
      <c r="D171" s="185" t="s">
        <v>357</v>
      </c>
      <c r="E171" s="186" t="s">
        <v>1229</v>
      </c>
      <c r="F171" s="187" t="s">
        <v>1230</v>
      </c>
      <c r="G171" s="188" t="s">
        <v>290</v>
      </c>
      <c r="H171" s="189">
        <v>3.0000000000000001E-3</v>
      </c>
      <c r="I171" s="190"/>
      <c r="J171" s="190"/>
      <c r="K171" s="187" t="s">
        <v>145</v>
      </c>
      <c r="L171" s="191"/>
      <c r="M171" s="192" t="s">
        <v>3</v>
      </c>
      <c r="N171" s="193" t="s">
        <v>45</v>
      </c>
      <c r="O171" s="146">
        <v>0</v>
      </c>
      <c r="P171" s="146">
        <f>O171*H171</f>
        <v>0</v>
      </c>
      <c r="Q171" s="146">
        <v>1</v>
      </c>
      <c r="R171" s="146">
        <f>Q171*H171</f>
        <v>3.0000000000000001E-3</v>
      </c>
      <c r="S171" s="146">
        <v>0</v>
      </c>
      <c r="T171" s="147">
        <f>S171*H171</f>
        <v>0</v>
      </c>
      <c r="U171" s="32"/>
      <c r="V171" s="32"/>
      <c r="W171" s="32"/>
      <c r="X171" s="32"/>
      <c r="Y171" s="32"/>
      <c r="Z171" s="32"/>
      <c r="AA171" s="32"/>
      <c r="AB171" s="32"/>
      <c r="AC171" s="32"/>
      <c r="AD171" s="32"/>
      <c r="AE171" s="32"/>
      <c r="AR171" s="148" t="s">
        <v>431</v>
      </c>
      <c r="AT171" s="148" t="s">
        <v>357</v>
      </c>
      <c r="AU171" s="148" t="s">
        <v>84</v>
      </c>
      <c r="AY171" s="19" t="s">
        <v>139</v>
      </c>
      <c r="BE171" s="149">
        <f>IF(N171="základní",J171,0)</f>
        <v>0</v>
      </c>
      <c r="BF171" s="149">
        <f>IF(N171="snížená",J171,0)</f>
        <v>0</v>
      </c>
      <c r="BG171" s="149">
        <f>IF(N171="zákl. přenesená",J171,0)</f>
        <v>0</v>
      </c>
      <c r="BH171" s="149">
        <f>IF(N171="sníž. přenesená",J171,0)</f>
        <v>0</v>
      </c>
      <c r="BI171" s="149">
        <f>IF(N171="nulová",J171,0)</f>
        <v>0</v>
      </c>
      <c r="BJ171" s="19" t="s">
        <v>82</v>
      </c>
      <c r="BK171" s="149">
        <f>ROUND(I171*H171,2)</f>
        <v>0</v>
      </c>
      <c r="BL171" s="19" t="s">
        <v>260</v>
      </c>
      <c r="BM171" s="148" t="s">
        <v>1231</v>
      </c>
    </row>
    <row r="172" spans="1:65" s="2" customFormat="1">
      <c r="A172" s="32"/>
      <c r="B172" s="33"/>
      <c r="C172" s="32"/>
      <c r="D172" s="150" t="s">
        <v>148</v>
      </c>
      <c r="E172" s="32"/>
      <c r="F172" s="151" t="s">
        <v>1230</v>
      </c>
      <c r="G172" s="32"/>
      <c r="H172" s="32"/>
      <c r="I172" s="32"/>
      <c r="J172" s="32"/>
      <c r="K172" s="32"/>
      <c r="L172" s="33"/>
      <c r="M172" s="152"/>
      <c r="N172" s="153"/>
      <c r="O172" s="53"/>
      <c r="P172" s="53"/>
      <c r="Q172" s="53"/>
      <c r="R172" s="53"/>
      <c r="S172" s="53"/>
      <c r="T172" s="54"/>
      <c r="U172" s="32"/>
      <c r="V172" s="32"/>
      <c r="W172" s="32"/>
      <c r="X172" s="32"/>
      <c r="Y172" s="32"/>
      <c r="Z172" s="32"/>
      <c r="AA172" s="32"/>
      <c r="AB172" s="32"/>
      <c r="AC172" s="32"/>
      <c r="AD172" s="32"/>
      <c r="AE172" s="32"/>
      <c r="AT172" s="19" t="s">
        <v>148</v>
      </c>
      <c r="AU172" s="19" t="s">
        <v>84</v>
      </c>
    </row>
    <row r="173" spans="1:65" s="13" customFormat="1">
      <c r="B173" s="155"/>
      <c r="D173" s="150" t="s">
        <v>158</v>
      </c>
      <c r="E173" s="156" t="s">
        <v>3</v>
      </c>
      <c r="F173" s="157" t="s">
        <v>1221</v>
      </c>
      <c r="H173" s="156" t="s">
        <v>3</v>
      </c>
      <c r="L173" s="155"/>
      <c r="M173" s="158"/>
      <c r="N173" s="159"/>
      <c r="O173" s="159"/>
      <c r="P173" s="159"/>
      <c r="Q173" s="159"/>
      <c r="R173" s="159"/>
      <c r="S173" s="159"/>
      <c r="T173" s="160"/>
      <c r="AT173" s="156" t="s">
        <v>158</v>
      </c>
      <c r="AU173" s="156" t="s">
        <v>84</v>
      </c>
      <c r="AV173" s="13" t="s">
        <v>82</v>
      </c>
      <c r="AW173" s="13" t="s">
        <v>36</v>
      </c>
      <c r="AX173" s="13" t="s">
        <v>74</v>
      </c>
      <c r="AY173" s="156" t="s">
        <v>139</v>
      </c>
    </row>
    <row r="174" spans="1:65" s="13" customFormat="1">
      <c r="B174" s="155"/>
      <c r="D174" s="150" t="s">
        <v>158</v>
      </c>
      <c r="E174" s="156" t="s">
        <v>3</v>
      </c>
      <c r="F174" s="157" t="s">
        <v>1222</v>
      </c>
      <c r="H174" s="156" t="s">
        <v>3</v>
      </c>
      <c r="L174" s="155"/>
      <c r="M174" s="158"/>
      <c r="N174" s="159"/>
      <c r="O174" s="159"/>
      <c r="P174" s="159"/>
      <c r="Q174" s="159"/>
      <c r="R174" s="159"/>
      <c r="S174" s="159"/>
      <c r="T174" s="160"/>
      <c r="AT174" s="156" t="s">
        <v>158</v>
      </c>
      <c r="AU174" s="156" t="s">
        <v>84</v>
      </c>
      <c r="AV174" s="13" t="s">
        <v>82</v>
      </c>
      <c r="AW174" s="13" t="s">
        <v>36</v>
      </c>
      <c r="AX174" s="13" t="s">
        <v>74</v>
      </c>
      <c r="AY174" s="156" t="s">
        <v>139</v>
      </c>
    </row>
    <row r="175" spans="1:65" s="14" customFormat="1">
      <c r="B175" s="161"/>
      <c r="D175" s="150" t="s">
        <v>158</v>
      </c>
      <c r="E175" s="162" t="s">
        <v>3</v>
      </c>
      <c r="F175" s="163" t="s">
        <v>1232</v>
      </c>
      <c r="H175" s="164">
        <v>3.0000000000000001E-3</v>
      </c>
      <c r="L175" s="161"/>
      <c r="M175" s="165"/>
      <c r="N175" s="166"/>
      <c r="O175" s="166"/>
      <c r="P175" s="166"/>
      <c r="Q175" s="166"/>
      <c r="R175" s="166"/>
      <c r="S175" s="166"/>
      <c r="T175" s="167"/>
      <c r="AT175" s="162" t="s">
        <v>158</v>
      </c>
      <c r="AU175" s="162" t="s">
        <v>84</v>
      </c>
      <c r="AV175" s="14" t="s">
        <v>84</v>
      </c>
      <c r="AW175" s="14" t="s">
        <v>36</v>
      </c>
      <c r="AX175" s="14" t="s">
        <v>82</v>
      </c>
      <c r="AY175" s="162" t="s">
        <v>139</v>
      </c>
    </row>
    <row r="176" spans="1:65" s="14" customFormat="1">
      <c r="B176" s="161"/>
      <c r="D176" s="150" t="s">
        <v>158</v>
      </c>
      <c r="F176" s="163" t="s">
        <v>1233</v>
      </c>
      <c r="H176" s="164">
        <v>3.0000000000000001E-3</v>
      </c>
      <c r="L176" s="161"/>
      <c r="M176" s="165"/>
      <c r="N176" s="166"/>
      <c r="O176" s="166"/>
      <c r="P176" s="166"/>
      <c r="Q176" s="166"/>
      <c r="R176" s="166"/>
      <c r="S176" s="166"/>
      <c r="T176" s="167"/>
      <c r="AT176" s="162" t="s">
        <v>158</v>
      </c>
      <c r="AU176" s="162" t="s">
        <v>84</v>
      </c>
      <c r="AV176" s="14" t="s">
        <v>84</v>
      </c>
      <c r="AW176" s="14" t="s">
        <v>4</v>
      </c>
      <c r="AX176" s="14" t="s">
        <v>82</v>
      </c>
      <c r="AY176" s="162" t="s">
        <v>139</v>
      </c>
    </row>
    <row r="177" spans="1:65" s="12" customFormat="1" ht="22.9" customHeight="1">
      <c r="B177" s="125"/>
      <c r="D177" s="126" t="s">
        <v>73</v>
      </c>
      <c r="E177" s="135" t="s">
        <v>1234</v>
      </c>
      <c r="F177" s="135" t="s">
        <v>1235</v>
      </c>
      <c r="J177" s="136"/>
      <c r="L177" s="125"/>
      <c r="M177" s="129"/>
      <c r="N177" s="130"/>
      <c r="O177" s="130"/>
      <c r="P177" s="131">
        <f>SUM(P178:P208)</f>
        <v>1.5753000000000001</v>
      </c>
      <c r="Q177" s="130"/>
      <c r="R177" s="131">
        <f>SUM(R178:R208)</f>
        <v>1.1459999999999999E-3</v>
      </c>
      <c r="S177" s="130"/>
      <c r="T177" s="132">
        <f>SUM(T178:T208)</f>
        <v>0</v>
      </c>
      <c r="AR177" s="126" t="s">
        <v>84</v>
      </c>
      <c r="AT177" s="133" t="s">
        <v>73</v>
      </c>
      <c r="AU177" s="133" t="s">
        <v>82</v>
      </c>
      <c r="AY177" s="126" t="s">
        <v>139</v>
      </c>
      <c r="BK177" s="134">
        <f>SUM(BK178:BK208)</f>
        <v>0</v>
      </c>
    </row>
    <row r="178" spans="1:65" s="2" customFormat="1" ht="14.45" customHeight="1">
      <c r="A178" s="32"/>
      <c r="B178" s="137"/>
      <c r="C178" s="138" t="s">
        <v>8</v>
      </c>
      <c r="D178" s="138" t="s">
        <v>141</v>
      </c>
      <c r="E178" s="139" t="s">
        <v>1236</v>
      </c>
      <c r="F178" s="140" t="s">
        <v>1237</v>
      </c>
      <c r="G178" s="141" t="s">
        <v>144</v>
      </c>
      <c r="H178" s="142">
        <v>1.5</v>
      </c>
      <c r="I178" s="143"/>
      <c r="J178" s="143"/>
      <c r="K178" s="140" t="s">
        <v>145</v>
      </c>
      <c r="L178" s="33"/>
      <c r="M178" s="144" t="s">
        <v>3</v>
      </c>
      <c r="N178" s="145" t="s">
        <v>45</v>
      </c>
      <c r="O178" s="146">
        <v>0.13300000000000001</v>
      </c>
      <c r="P178" s="146">
        <f>O178*H178</f>
        <v>0.19950000000000001</v>
      </c>
      <c r="Q178" s="146">
        <v>8.0000000000000007E-5</v>
      </c>
      <c r="R178" s="146">
        <f>Q178*H178</f>
        <v>1.2000000000000002E-4</v>
      </c>
      <c r="S178" s="146">
        <v>0</v>
      </c>
      <c r="T178" s="147">
        <f>S178*H178</f>
        <v>0</v>
      </c>
      <c r="U178" s="32"/>
      <c r="V178" s="32"/>
      <c r="W178" s="32"/>
      <c r="X178" s="32"/>
      <c r="Y178" s="32"/>
      <c r="Z178" s="32"/>
      <c r="AA178" s="32"/>
      <c r="AB178" s="32"/>
      <c r="AC178" s="32"/>
      <c r="AD178" s="32"/>
      <c r="AE178" s="32"/>
      <c r="AR178" s="148" t="s">
        <v>260</v>
      </c>
      <c r="AT178" s="148" t="s">
        <v>141</v>
      </c>
      <c r="AU178" s="148" t="s">
        <v>84</v>
      </c>
      <c r="AY178" s="19" t="s">
        <v>139</v>
      </c>
      <c r="BE178" s="149">
        <f>IF(N178="základní",J178,0)</f>
        <v>0</v>
      </c>
      <c r="BF178" s="149">
        <f>IF(N178="snížená",J178,0)</f>
        <v>0</v>
      </c>
      <c r="BG178" s="149">
        <f>IF(N178="zákl. přenesená",J178,0)</f>
        <v>0</v>
      </c>
      <c r="BH178" s="149">
        <f>IF(N178="sníž. přenesená",J178,0)</f>
        <v>0</v>
      </c>
      <c r="BI178" s="149">
        <f>IF(N178="nulová",J178,0)</f>
        <v>0</v>
      </c>
      <c r="BJ178" s="19" t="s">
        <v>82</v>
      </c>
      <c r="BK178" s="149">
        <f>ROUND(I178*H178,2)</f>
        <v>0</v>
      </c>
      <c r="BL178" s="19" t="s">
        <v>260</v>
      </c>
      <c r="BM178" s="148" t="s">
        <v>1238</v>
      </c>
    </row>
    <row r="179" spans="1:65" s="2" customFormat="1">
      <c r="A179" s="32"/>
      <c r="B179" s="33"/>
      <c r="C179" s="32"/>
      <c r="D179" s="150" t="s">
        <v>148</v>
      </c>
      <c r="E179" s="32"/>
      <c r="F179" s="151" t="s">
        <v>1239</v>
      </c>
      <c r="G179" s="32"/>
      <c r="H179" s="32"/>
      <c r="I179" s="32"/>
      <c r="J179" s="32"/>
      <c r="K179" s="32"/>
      <c r="L179" s="33"/>
      <c r="M179" s="152"/>
      <c r="N179" s="153"/>
      <c r="O179" s="53"/>
      <c r="P179" s="53"/>
      <c r="Q179" s="53"/>
      <c r="R179" s="53"/>
      <c r="S179" s="53"/>
      <c r="T179" s="54"/>
      <c r="U179" s="32"/>
      <c r="V179" s="32"/>
      <c r="W179" s="32"/>
      <c r="X179" s="32"/>
      <c r="Y179" s="32"/>
      <c r="Z179" s="32"/>
      <c r="AA179" s="32"/>
      <c r="AB179" s="32"/>
      <c r="AC179" s="32"/>
      <c r="AD179" s="32"/>
      <c r="AE179" s="32"/>
      <c r="AT179" s="19" t="s">
        <v>148</v>
      </c>
      <c r="AU179" s="19" t="s">
        <v>84</v>
      </c>
    </row>
    <row r="180" spans="1:65" s="13" customFormat="1">
      <c r="B180" s="155"/>
      <c r="D180" s="150" t="s">
        <v>158</v>
      </c>
      <c r="E180" s="156" t="s">
        <v>3</v>
      </c>
      <c r="F180" s="157" t="s">
        <v>1214</v>
      </c>
      <c r="H180" s="156" t="s">
        <v>3</v>
      </c>
      <c r="L180" s="155"/>
      <c r="M180" s="158"/>
      <c r="N180" s="159"/>
      <c r="O180" s="159"/>
      <c r="P180" s="159"/>
      <c r="Q180" s="159"/>
      <c r="R180" s="159"/>
      <c r="S180" s="159"/>
      <c r="T180" s="160"/>
      <c r="AT180" s="156" t="s">
        <v>158</v>
      </c>
      <c r="AU180" s="156" t="s">
        <v>84</v>
      </c>
      <c r="AV180" s="13" t="s">
        <v>82</v>
      </c>
      <c r="AW180" s="13" t="s">
        <v>36</v>
      </c>
      <c r="AX180" s="13" t="s">
        <v>74</v>
      </c>
      <c r="AY180" s="156" t="s">
        <v>139</v>
      </c>
    </row>
    <row r="181" spans="1:65" s="14" customFormat="1">
      <c r="B181" s="161"/>
      <c r="D181" s="150" t="s">
        <v>158</v>
      </c>
      <c r="E181" s="162" t="s">
        <v>3</v>
      </c>
      <c r="F181" s="163" t="s">
        <v>1240</v>
      </c>
      <c r="H181" s="164">
        <v>1.3680000000000001</v>
      </c>
      <c r="L181" s="161"/>
      <c r="M181" s="165"/>
      <c r="N181" s="166"/>
      <c r="O181" s="166"/>
      <c r="P181" s="166"/>
      <c r="Q181" s="166"/>
      <c r="R181" s="166"/>
      <c r="S181" s="166"/>
      <c r="T181" s="167"/>
      <c r="AT181" s="162" t="s">
        <v>158</v>
      </c>
      <c r="AU181" s="162" t="s">
        <v>84</v>
      </c>
      <c r="AV181" s="14" t="s">
        <v>84</v>
      </c>
      <c r="AW181" s="14" t="s">
        <v>36</v>
      </c>
      <c r="AX181" s="14" t="s">
        <v>74</v>
      </c>
      <c r="AY181" s="162" t="s">
        <v>139</v>
      </c>
    </row>
    <row r="182" spans="1:65" s="13" customFormat="1">
      <c r="B182" s="155"/>
      <c r="D182" s="150" t="s">
        <v>158</v>
      </c>
      <c r="E182" s="156" t="s">
        <v>3</v>
      </c>
      <c r="F182" s="157" t="s">
        <v>1221</v>
      </c>
      <c r="H182" s="156" t="s">
        <v>3</v>
      </c>
      <c r="L182" s="155"/>
      <c r="M182" s="158"/>
      <c r="N182" s="159"/>
      <c r="O182" s="159"/>
      <c r="P182" s="159"/>
      <c r="Q182" s="159"/>
      <c r="R182" s="159"/>
      <c r="S182" s="159"/>
      <c r="T182" s="160"/>
      <c r="AT182" s="156" t="s">
        <v>158</v>
      </c>
      <c r="AU182" s="156" t="s">
        <v>84</v>
      </c>
      <c r="AV182" s="13" t="s">
        <v>82</v>
      </c>
      <c r="AW182" s="13" t="s">
        <v>36</v>
      </c>
      <c r="AX182" s="13" t="s">
        <v>74</v>
      </c>
      <c r="AY182" s="156" t="s">
        <v>139</v>
      </c>
    </row>
    <row r="183" spans="1:65" s="13" customFormat="1">
      <c r="B183" s="155"/>
      <c r="D183" s="150" t="s">
        <v>158</v>
      </c>
      <c r="E183" s="156" t="s">
        <v>3</v>
      </c>
      <c r="F183" s="157" t="s">
        <v>1222</v>
      </c>
      <c r="H183" s="156" t="s">
        <v>3</v>
      </c>
      <c r="L183" s="155"/>
      <c r="M183" s="158"/>
      <c r="N183" s="159"/>
      <c r="O183" s="159"/>
      <c r="P183" s="159"/>
      <c r="Q183" s="159"/>
      <c r="R183" s="159"/>
      <c r="S183" s="159"/>
      <c r="T183" s="160"/>
      <c r="AT183" s="156" t="s">
        <v>158</v>
      </c>
      <c r="AU183" s="156" t="s">
        <v>84</v>
      </c>
      <c r="AV183" s="13" t="s">
        <v>82</v>
      </c>
      <c r="AW183" s="13" t="s">
        <v>36</v>
      </c>
      <c r="AX183" s="13" t="s">
        <v>74</v>
      </c>
      <c r="AY183" s="156" t="s">
        <v>139</v>
      </c>
    </row>
    <row r="184" spans="1:65" s="14" customFormat="1">
      <c r="B184" s="161"/>
      <c r="D184" s="150" t="s">
        <v>158</v>
      </c>
      <c r="E184" s="162" t="s">
        <v>3</v>
      </c>
      <c r="F184" s="163" t="s">
        <v>1241</v>
      </c>
      <c r="H184" s="164">
        <v>0.13200000000000001</v>
      </c>
      <c r="L184" s="161"/>
      <c r="M184" s="165"/>
      <c r="N184" s="166"/>
      <c r="O184" s="166"/>
      <c r="P184" s="166"/>
      <c r="Q184" s="166"/>
      <c r="R184" s="166"/>
      <c r="S184" s="166"/>
      <c r="T184" s="167"/>
      <c r="AT184" s="162" t="s">
        <v>158</v>
      </c>
      <c r="AU184" s="162" t="s">
        <v>84</v>
      </c>
      <c r="AV184" s="14" t="s">
        <v>84</v>
      </c>
      <c r="AW184" s="14" t="s">
        <v>36</v>
      </c>
      <c r="AX184" s="14" t="s">
        <v>74</v>
      </c>
      <c r="AY184" s="162" t="s">
        <v>139</v>
      </c>
    </row>
    <row r="185" spans="1:65" s="15" customFormat="1">
      <c r="B185" s="168"/>
      <c r="D185" s="150" t="s">
        <v>158</v>
      </c>
      <c r="E185" s="169" t="s">
        <v>3</v>
      </c>
      <c r="F185" s="170" t="s">
        <v>234</v>
      </c>
      <c r="H185" s="171">
        <v>1.5</v>
      </c>
      <c r="L185" s="168"/>
      <c r="M185" s="172"/>
      <c r="N185" s="173"/>
      <c r="O185" s="173"/>
      <c r="P185" s="173"/>
      <c r="Q185" s="173"/>
      <c r="R185" s="173"/>
      <c r="S185" s="173"/>
      <c r="T185" s="174"/>
      <c r="AT185" s="169" t="s">
        <v>158</v>
      </c>
      <c r="AU185" s="169" t="s">
        <v>84</v>
      </c>
      <c r="AV185" s="15" t="s">
        <v>146</v>
      </c>
      <c r="AW185" s="15" t="s">
        <v>36</v>
      </c>
      <c r="AX185" s="15" t="s">
        <v>82</v>
      </c>
      <c r="AY185" s="169" t="s">
        <v>139</v>
      </c>
    </row>
    <row r="186" spans="1:65" s="2" customFormat="1" ht="14.45" customHeight="1">
      <c r="A186" s="32"/>
      <c r="B186" s="137"/>
      <c r="C186" s="138" t="s">
        <v>310</v>
      </c>
      <c r="D186" s="138" t="s">
        <v>141</v>
      </c>
      <c r="E186" s="139" t="s">
        <v>1242</v>
      </c>
      <c r="F186" s="140" t="s">
        <v>1243</v>
      </c>
      <c r="G186" s="141" t="s">
        <v>144</v>
      </c>
      <c r="H186" s="142">
        <v>1.5</v>
      </c>
      <c r="I186" s="143"/>
      <c r="J186" s="143"/>
      <c r="K186" s="140" t="s">
        <v>145</v>
      </c>
      <c r="L186" s="33"/>
      <c r="M186" s="144" t="s">
        <v>3</v>
      </c>
      <c r="N186" s="145" t="s">
        <v>45</v>
      </c>
      <c r="O186" s="146">
        <v>0.184</v>
      </c>
      <c r="P186" s="146">
        <f>O186*H186</f>
        <v>0.27600000000000002</v>
      </c>
      <c r="Q186" s="146">
        <v>1.3999999999999999E-4</v>
      </c>
      <c r="R186" s="146">
        <f>Q186*H186</f>
        <v>2.0999999999999998E-4</v>
      </c>
      <c r="S186" s="146">
        <v>0</v>
      </c>
      <c r="T186" s="147">
        <f>S186*H186</f>
        <v>0</v>
      </c>
      <c r="U186" s="32"/>
      <c r="V186" s="32"/>
      <c r="W186" s="32"/>
      <c r="X186" s="32"/>
      <c r="Y186" s="32"/>
      <c r="Z186" s="32"/>
      <c r="AA186" s="32"/>
      <c r="AB186" s="32"/>
      <c r="AC186" s="32"/>
      <c r="AD186" s="32"/>
      <c r="AE186" s="32"/>
      <c r="AR186" s="148" t="s">
        <v>260</v>
      </c>
      <c r="AT186" s="148" t="s">
        <v>141</v>
      </c>
      <c r="AU186" s="148" t="s">
        <v>84</v>
      </c>
      <c r="AY186" s="19" t="s">
        <v>139</v>
      </c>
      <c r="BE186" s="149">
        <f>IF(N186="základní",J186,0)</f>
        <v>0</v>
      </c>
      <c r="BF186" s="149">
        <f>IF(N186="snížená",J186,0)</f>
        <v>0</v>
      </c>
      <c r="BG186" s="149">
        <f>IF(N186="zákl. přenesená",J186,0)</f>
        <v>0</v>
      </c>
      <c r="BH186" s="149">
        <f>IF(N186="sníž. přenesená",J186,0)</f>
        <v>0</v>
      </c>
      <c r="BI186" s="149">
        <f>IF(N186="nulová",J186,0)</f>
        <v>0</v>
      </c>
      <c r="BJ186" s="19" t="s">
        <v>82</v>
      </c>
      <c r="BK186" s="149">
        <f>ROUND(I186*H186,2)</f>
        <v>0</v>
      </c>
      <c r="BL186" s="19" t="s">
        <v>260</v>
      </c>
      <c r="BM186" s="148" t="s">
        <v>1244</v>
      </c>
    </row>
    <row r="187" spans="1:65" s="2" customFormat="1">
      <c r="A187" s="32"/>
      <c r="B187" s="33"/>
      <c r="C187" s="32"/>
      <c r="D187" s="150" t="s">
        <v>148</v>
      </c>
      <c r="E187" s="32"/>
      <c r="F187" s="151" t="s">
        <v>1245</v>
      </c>
      <c r="G187" s="32"/>
      <c r="H187" s="32"/>
      <c r="I187" s="32"/>
      <c r="J187" s="32"/>
      <c r="K187" s="32"/>
      <c r="L187" s="33"/>
      <c r="M187" s="152"/>
      <c r="N187" s="153"/>
      <c r="O187" s="53"/>
      <c r="P187" s="53"/>
      <c r="Q187" s="53"/>
      <c r="R187" s="53"/>
      <c r="S187" s="53"/>
      <c r="T187" s="54"/>
      <c r="U187" s="32"/>
      <c r="V187" s="32"/>
      <c r="W187" s="32"/>
      <c r="X187" s="32"/>
      <c r="Y187" s="32"/>
      <c r="Z187" s="32"/>
      <c r="AA187" s="32"/>
      <c r="AB187" s="32"/>
      <c r="AC187" s="32"/>
      <c r="AD187" s="32"/>
      <c r="AE187" s="32"/>
      <c r="AT187" s="19" t="s">
        <v>148</v>
      </c>
      <c r="AU187" s="19" t="s">
        <v>84</v>
      </c>
    </row>
    <row r="188" spans="1:65" s="2" customFormat="1" ht="14.45" customHeight="1">
      <c r="A188" s="32"/>
      <c r="B188" s="137"/>
      <c r="C188" s="138" t="s">
        <v>624</v>
      </c>
      <c r="D188" s="138" t="s">
        <v>141</v>
      </c>
      <c r="E188" s="139" t="s">
        <v>1246</v>
      </c>
      <c r="F188" s="140" t="s">
        <v>1247</v>
      </c>
      <c r="G188" s="141" t="s">
        <v>144</v>
      </c>
      <c r="H188" s="142">
        <v>1.5</v>
      </c>
      <c r="I188" s="143"/>
      <c r="J188" s="143"/>
      <c r="K188" s="140" t="s">
        <v>145</v>
      </c>
      <c r="L188" s="33"/>
      <c r="M188" s="144" t="s">
        <v>3</v>
      </c>
      <c r="N188" s="145" t="s">
        <v>45</v>
      </c>
      <c r="O188" s="146">
        <v>0.16600000000000001</v>
      </c>
      <c r="P188" s="146">
        <f>O188*H188</f>
        <v>0.249</v>
      </c>
      <c r="Q188" s="146">
        <v>1.2E-4</v>
      </c>
      <c r="R188" s="146">
        <f>Q188*H188</f>
        <v>1.8000000000000001E-4</v>
      </c>
      <c r="S188" s="146">
        <v>0</v>
      </c>
      <c r="T188" s="147">
        <f>S188*H188</f>
        <v>0</v>
      </c>
      <c r="U188" s="32"/>
      <c r="V188" s="32"/>
      <c r="W188" s="32"/>
      <c r="X188" s="32"/>
      <c r="Y188" s="32"/>
      <c r="Z188" s="32"/>
      <c r="AA188" s="32"/>
      <c r="AB188" s="32"/>
      <c r="AC188" s="32"/>
      <c r="AD188" s="32"/>
      <c r="AE188" s="32"/>
      <c r="AR188" s="148" t="s">
        <v>260</v>
      </c>
      <c r="AT188" s="148" t="s">
        <v>141</v>
      </c>
      <c r="AU188" s="148" t="s">
        <v>84</v>
      </c>
      <c r="AY188" s="19" t="s">
        <v>139</v>
      </c>
      <c r="BE188" s="149">
        <f>IF(N188="základní",J188,0)</f>
        <v>0</v>
      </c>
      <c r="BF188" s="149">
        <f>IF(N188="snížená",J188,0)</f>
        <v>0</v>
      </c>
      <c r="BG188" s="149">
        <f>IF(N188="zákl. přenesená",J188,0)</f>
        <v>0</v>
      </c>
      <c r="BH188" s="149">
        <f>IF(N188="sníž. přenesená",J188,0)</f>
        <v>0</v>
      </c>
      <c r="BI188" s="149">
        <f>IF(N188="nulová",J188,0)</f>
        <v>0</v>
      </c>
      <c r="BJ188" s="19" t="s">
        <v>82</v>
      </c>
      <c r="BK188" s="149">
        <f>ROUND(I188*H188,2)</f>
        <v>0</v>
      </c>
      <c r="BL188" s="19" t="s">
        <v>260</v>
      </c>
      <c r="BM188" s="148" t="s">
        <v>1248</v>
      </c>
    </row>
    <row r="189" spans="1:65" s="2" customFormat="1">
      <c r="A189" s="32"/>
      <c r="B189" s="33"/>
      <c r="C189" s="32"/>
      <c r="D189" s="150" t="s">
        <v>148</v>
      </c>
      <c r="E189" s="32"/>
      <c r="F189" s="151" t="s">
        <v>1249</v>
      </c>
      <c r="G189" s="32"/>
      <c r="H189" s="32"/>
      <c r="I189" s="32"/>
      <c r="J189" s="32"/>
      <c r="K189" s="32"/>
      <c r="L189" s="33"/>
      <c r="M189" s="152"/>
      <c r="N189" s="153"/>
      <c r="O189" s="53"/>
      <c r="P189" s="53"/>
      <c r="Q189" s="53"/>
      <c r="R189" s="53"/>
      <c r="S189" s="53"/>
      <c r="T189" s="54"/>
      <c r="U189" s="32"/>
      <c r="V189" s="32"/>
      <c r="W189" s="32"/>
      <c r="X189" s="32"/>
      <c r="Y189" s="32"/>
      <c r="Z189" s="32"/>
      <c r="AA189" s="32"/>
      <c r="AB189" s="32"/>
      <c r="AC189" s="32"/>
      <c r="AD189" s="32"/>
      <c r="AE189" s="32"/>
      <c r="AT189" s="19" t="s">
        <v>148</v>
      </c>
      <c r="AU189" s="19" t="s">
        <v>84</v>
      </c>
    </row>
    <row r="190" spans="1:65" s="2" customFormat="1" ht="14.45" customHeight="1">
      <c r="A190" s="32"/>
      <c r="B190" s="137"/>
      <c r="C190" s="138" t="s">
        <v>629</v>
      </c>
      <c r="D190" s="138" t="s">
        <v>141</v>
      </c>
      <c r="E190" s="139" t="s">
        <v>1250</v>
      </c>
      <c r="F190" s="140" t="s">
        <v>1251</v>
      </c>
      <c r="G190" s="141" t="s">
        <v>144</v>
      </c>
      <c r="H190" s="142">
        <v>1.5</v>
      </c>
      <c r="I190" s="143"/>
      <c r="J190" s="143"/>
      <c r="K190" s="140" t="s">
        <v>145</v>
      </c>
      <c r="L190" s="33"/>
      <c r="M190" s="144" t="s">
        <v>3</v>
      </c>
      <c r="N190" s="145" t="s">
        <v>45</v>
      </c>
      <c r="O190" s="146">
        <v>0.17199999999999999</v>
      </c>
      <c r="P190" s="146">
        <f>O190*H190</f>
        <v>0.25800000000000001</v>
      </c>
      <c r="Q190" s="146">
        <v>1.2E-4</v>
      </c>
      <c r="R190" s="146">
        <f>Q190*H190</f>
        <v>1.8000000000000001E-4</v>
      </c>
      <c r="S190" s="146">
        <v>0</v>
      </c>
      <c r="T190" s="147">
        <f>S190*H190</f>
        <v>0</v>
      </c>
      <c r="U190" s="32"/>
      <c r="V190" s="32"/>
      <c r="W190" s="32"/>
      <c r="X190" s="32"/>
      <c r="Y190" s="32"/>
      <c r="Z190" s="32"/>
      <c r="AA190" s="32"/>
      <c r="AB190" s="32"/>
      <c r="AC190" s="32"/>
      <c r="AD190" s="32"/>
      <c r="AE190" s="32"/>
      <c r="AR190" s="148" t="s">
        <v>260</v>
      </c>
      <c r="AT190" s="148" t="s">
        <v>141</v>
      </c>
      <c r="AU190" s="148" t="s">
        <v>84</v>
      </c>
      <c r="AY190" s="19" t="s">
        <v>139</v>
      </c>
      <c r="BE190" s="149">
        <f>IF(N190="základní",J190,0)</f>
        <v>0</v>
      </c>
      <c r="BF190" s="149">
        <f>IF(N190="snížená",J190,0)</f>
        <v>0</v>
      </c>
      <c r="BG190" s="149">
        <f>IF(N190="zákl. přenesená",J190,0)</f>
        <v>0</v>
      </c>
      <c r="BH190" s="149">
        <f>IF(N190="sníž. přenesená",J190,0)</f>
        <v>0</v>
      </c>
      <c r="BI190" s="149">
        <f>IF(N190="nulová",J190,0)</f>
        <v>0</v>
      </c>
      <c r="BJ190" s="19" t="s">
        <v>82</v>
      </c>
      <c r="BK190" s="149">
        <f>ROUND(I190*H190,2)</f>
        <v>0</v>
      </c>
      <c r="BL190" s="19" t="s">
        <v>260</v>
      </c>
      <c r="BM190" s="148" t="s">
        <v>1252</v>
      </c>
    </row>
    <row r="191" spans="1:65" s="2" customFormat="1">
      <c r="A191" s="32"/>
      <c r="B191" s="33"/>
      <c r="C191" s="32"/>
      <c r="D191" s="150" t="s">
        <v>148</v>
      </c>
      <c r="E191" s="32"/>
      <c r="F191" s="151" t="s">
        <v>1253</v>
      </c>
      <c r="G191" s="32"/>
      <c r="H191" s="32"/>
      <c r="I191" s="32"/>
      <c r="J191" s="32"/>
      <c r="K191" s="32"/>
      <c r="L191" s="33"/>
      <c r="M191" s="152"/>
      <c r="N191" s="153"/>
      <c r="O191" s="53"/>
      <c r="P191" s="53"/>
      <c r="Q191" s="53"/>
      <c r="R191" s="53"/>
      <c r="S191" s="53"/>
      <c r="T191" s="54"/>
      <c r="U191" s="32"/>
      <c r="V191" s="32"/>
      <c r="W191" s="32"/>
      <c r="X191" s="32"/>
      <c r="Y191" s="32"/>
      <c r="Z191" s="32"/>
      <c r="AA191" s="32"/>
      <c r="AB191" s="32"/>
      <c r="AC191" s="32"/>
      <c r="AD191" s="32"/>
      <c r="AE191" s="32"/>
      <c r="AT191" s="19" t="s">
        <v>148</v>
      </c>
      <c r="AU191" s="19" t="s">
        <v>84</v>
      </c>
    </row>
    <row r="192" spans="1:65" s="2" customFormat="1" ht="14.45" customHeight="1">
      <c r="A192" s="32"/>
      <c r="B192" s="137"/>
      <c r="C192" s="138" t="s">
        <v>635</v>
      </c>
      <c r="D192" s="138" t="s">
        <v>141</v>
      </c>
      <c r="E192" s="139" t="s">
        <v>1254</v>
      </c>
      <c r="F192" s="140" t="s">
        <v>1255</v>
      </c>
      <c r="G192" s="141" t="s">
        <v>254</v>
      </c>
      <c r="H192" s="142">
        <v>2.4</v>
      </c>
      <c r="I192" s="143"/>
      <c r="J192" s="143"/>
      <c r="K192" s="140" t="s">
        <v>145</v>
      </c>
      <c r="L192" s="33"/>
      <c r="M192" s="144" t="s">
        <v>3</v>
      </c>
      <c r="N192" s="145" t="s">
        <v>45</v>
      </c>
      <c r="O192" s="146">
        <v>2.1999999999999999E-2</v>
      </c>
      <c r="P192" s="146">
        <f>O192*H192</f>
        <v>5.2799999999999993E-2</v>
      </c>
      <c r="Q192" s="146">
        <v>3.0000000000000001E-5</v>
      </c>
      <c r="R192" s="146">
        <f>Q192*H192</f>
        <v>7.2000000000000002E-5</v>
      </c>
      <c r="S192" s="146">
        <v>0</v>
      </c>
      <c r="T192" s="147">
        <f>S192*H192</f>
        <v>0</v>
      </c>
      <c r="U192" s="32"/>
      <c r="V192" s="32"/>
      <c r="W192" s="32"/>
      <c r="X192" s="32"/>
      <c r="Y192" s="32"/>
      <c r="Z192" s="32"/>
      <c r="AA192" s="32"/>
      <c r="AB192" s="32"/>
      <c r="AC192" s="32"/>
      <c r="AD192" s="32"/>
      <c r="AE192" s="32"/>
      <c r="AR192" s="148" t="s">
        <v>260</v>
      </c>
      <c r="AT192" s="148" t="s">
        <v>141</v>
      </c>
      <c r="AU192" s="148" t="s">
        <v>84</v>
      </c>
      <c r="AY192" s="19" t="s">
        <v>139</v>
      </c>
      <c r="BE192" s="149">
        <f>IF(N192="základní",J192,0)</f>
        <v>0</v>
      </c>
      <c r="BF192" s="149">
        <f>IF(N192="snížená",J192,0)</f>
        <v>0</v>
      </c>
      <c r="BG192" s="149">
        <f>IF(N192="zákl. přenesená",J192,0)</f>
        <v>0</v>
      </c>
      <c r="BH192" s="149">
        <f>IF(N192="sníž. přenesená",J192,0)</f>
        <v>0</v>
      </c>
      <c r="BI192" s="149">
        <f>IF(N192="nulová",J192,0)</f>
        <v>0</v>
      </c>
      <c r="BJ192" s="19" t="s">
        <v>82</v>
      </c>
      <c r="BK192" s="149">
        <f>ROUND(I192*H192,2)</f>
        <v>0</v>
      </c>
      <c r="BL192" s="19" t="s">
        <v>260</v>
      </c>
      <c r="BM192" s="148" t="s">
        <v>1256</v>
      </c>
    </row>
    <row r="193" spans="1:65" s="2" customFormat="1" ht="19.5">
      <c r="A193" s="32"/>
      <c r="B193" s="33"/>
      <c r="C193" s="32"/>
      <c r="D193" s="150" t="s">
        <v>148</v>
      </c>
      <c r="E193" s="32"/>
      <c r="F193" s="151" t="s">
        <v>1257</v>
      </c>
      <c r="G193" s="32"/>
      <c r="H193" s="32"/>
      <c r="I193" s="32"/>
      <c r="J193" s="32"/>
      <c r="K193" s="32"/>
      <c r="L193" s="33"/>
      <c r="M193" s="152"/>
      <c r="N193" s="153"/>
      <c r="O193" s="53"/>
      <c r="P193" s="53"/>
      <c r="Q193" s="53"/>
      <c r="R193" s="53"/>
      <c r="S193" s="53"/>
      <c r="T193" s="54"/>
      <c r="U193" s="32"/>
      <c r="V193" s="32"/>
      <c r="W193" s="32"/>
      <c r="X193" s="32"/>
      <c r="Y193" s="32"/>
      <c r="Z193" s="32"/>
      <c r="AA193" s="32"/>
      <c r="AB193" s="32"/>
      <c r="AC193" s="32"/>
      <c r="AD193" s="32"/>
      <c r="AE193" s="32"/>
      <c r="AT193" s="19" t="s">
        <v>148</v>
      </c>
      <c r="AU193" s="19" t="s">
        <v>84</v>
      </c>
    </row>
    <row r="194" spans="1:65" s="13" customFormat="1">
      <c r="B194" s="155"/>
      <c r="D194" s="150" t="s">
        <v>158</v>
      </c>
      <c r="E194" s="156" t="s">
        <v>3</v>
      </c>
      <c r="F194" s="157" t="s">
        <v>1204</v>
      </c>
      <c r="H194" s="156" t="s">
        <v>3</v>
      </c>
      <c r="L194" s="155"/>
      <c r="M194" s="158"/>
      <c r="N194" s="159"/>
      <c r="O194" s="159"/>
      <c r="P194" s="159"/>
      <c r="Q194" s="159"/>
      <c r="R194" s="159"/>
      <c r="S194" s="159"/>
      <c r="T194" s="160"/>
      <c r="AT194" s="156" t="s">
        <v>158</v>
      </c>
      <c r="AU194" s="156" t="s">
        <v>84</v>
      </c>
      <c r="AV194" s="13" t="s">
        <v>82</v>
      </c>
      <c r="AW194" s="13" t="s">
        <v>36</v>
      </c>
      <c r="AX194" s="13" t="s">
        <v>74</v>
      </c>
      <c r="AY194" s="156" t="s">
        <v>139</v>
      </c>
    </row>
    <row r="195" spans="1:65" s="13" customFormat="1">
      <c r="B195" s="155"/>
      <c r="D195" s="150" t="s">
        <v>158</v>
      </c>
      <c r="E195" s="156" t="s">
        <v>3</v>
      </c>
      <c r="F195" s="157" t="s">
        <v>1258</v>
      </c>
      <c r="H195" s="156" t="s">
        <v>3</v>
      </c>
      <c r="L195" s="155"/>
      <c r="M195" s="158"/>
      <c r="N195" s="159"/>
      <c r="O195" s="159"/>
      <c r="P195" s="159"/>
      <c r="Q195" s="159"/>
      <c r="R195" s="159"/>
      <c r="S195" s="159"/>
      <c r="T195" s="160"/>
      <c r="AT195" s="156" t="s">
        <v>158</v>
      </c>
      <c r="AU195" s="156" t="s">
        <v>84</v>
      </c>
      <c r="AV195" s="13" t="s">
        <v>82</v>
      </c>
      <c r="AW195" s="13" t="s">
        <v>36</v>
      </c>
      <c r="AX195" s="13" t="s">
        <v>74</v>
      </c>
      <c r="AY195" s="156" t="s">
        <v>139</v>
      </c>
    </row>
    <row r="196" spans="1:65" s="14" customFormat="1">
      <c r="B196" s="161"/>
      <c r="D196" s="150" t="s">
        <v>158</v>
      </c>
      <c r="E196" s="162" t="s">
        <v>3</v>
      </c>
      <c r="F196" s="163" t="s">
        <v>1259</v>
      </c>
      <c r="H196" s="164">
        <v>0.8</v>
      </c>
      <c r="L196" s="161"/>
      <c r="M196" s="165"/>
      <c r="N196" s="166"/>
      <c r="O196" s="166"/>
      <c r="P196" s="166"/>
      <c r="Q196" s="166"/>
      <c r="R196" s="166"/>
      <c r="S196" s="166"/>
      <c r="T196" s="167"/>
      <c r="AT196" s="162" t="s">
        <v>158</v>
      </c>
      <c r="AU196" s="162" t="s">
        <v>84</v>
      </c>
      <c r="AV196" s="14" t="s">
        <v>84</v>
      </c>
      <c r="AW196" s="14" t="s">
        <v>36</v>
      </c>
      <c r="AX196" s="14" t="s">
        <v>74</v>
      </c>
      <c r="AY196" s="162" t="s">
        <v>139</v>
      </c>
    </row>
    <row r="197" spans="1:65" s="13" customFormat="1">
      <c r="B197" s="155"/>
      <c r="D197" s="150" t="s">
        <v>158</v>
      </c>
      <c r="E197" s="156" t="s">
        <v>3</v>
      </c>
      <c r="F197" s="157" t="s">
        <v>1205</v>
      </c>
      <c r="H197" s="156" t="s">
        <v>3</v>
      </c>
      <c r="L197" s="155"/>
      <c r="M197" s="158"/>
      <c r="N197" s="159"/>
      <c r="O197" s="159"/>
      <c r="P197" s="159"/>
      <c r="Q197" s="159"/>
      <c r="R197" s="159"/>
      <c r="S197" s="159"/>
      <c r="T197" s="160"/>
      <c r="AT197" s="156" t="s">
        <v>158</v>
      </c>
      <c r="AU197" s="156" t="s">
        <v>84</v>
      </c>
      <c r="AV197" s="13" t="s">
        <v>82</v>
      </c>
      <c r="AW197" s="13" t="s">
        <v>36</v>
      </c>
      <c r="AX197" s="13" t="s">
        <v>74</v>
      </c>
      <c r="AY197" s="156" t="s">
        <v>139</v>
      </c>
    </row>
    <row r="198" spans="1:65" s="14" customFormat="1">
      <c r="B198" s="161"/>
      <c r="D198" s="150" t="s">
        <v>158</v>
      </c>
      <c r="E198" s="162" t="s">
        <v>3</v>
      </c>
      <c r="F198" s="163" t="s">
        <v>1260</v>
      </c>
      <c r="H198" s="164">
        <v>0.4</v>
      </c>
      <c r="L198" s="161"/>
      <c r="M198" s="165"/>
      <c r="N198" s="166"/>
      <c r="O198" s="166"/>
      <c r="P198" s="166"/>
      <c r="Q198" s="166"/>
      <c r="R198" s="166"/>
      <c r="S198" s="166"/>
      <c r="T198" s="167"/>
      <c r="AT198" s="162" t="s">
        <v>158</v>
      </c>
      <c r="AU198" s="162" t="s">
        <v>84</v>
      </c>
      <c r="AV198" s="14" t="s">
        <v>84</v>
      </c>
      <c r="AW198" s="14" t="s">
        <v>36</v>
      </c>
      <c r="AX198" s="14" t="s">
        <v>74</v>
      </c>
      <c r="AY198" s="162" t="s">
        <v>139</v>
      </c>
    </row>
    <row r="199" spans="1:65" s="13" customFormat="1">
      <c r="B199" s="155"/>
      <c r="D199" s="150" t="s">
        <v>158</v>
      </c>
      <c r="E199" s="156" t="s">
        <v>3</v>
      </c>
      <c r="F199" s="157" t="s">
        <v>1261</v>
      </c>
      <c r="H199" s="156" t="s">
        <v>3</v>
      </c>
      <c r="L199" s="155"/>
      <c r="M199" s="158"/>
      <c r="N199" s="159"/>
      <c r="O199" s="159"/>
      <c r="P199" s="159"/>
      <c r="Q199" s="159"/>
      <c r="R199" s="159"/>
      <c r="S199" s="159"/>
      <c r="T199" s="160"/>
      <c r="AT199" s="156" t="s">
        <v>158</v>
      </c>
      <c r="AU199" s="156" t="s">
        <v>84</v>
      </c>
      <c r="AV199" s="13" t="s">
        <v>82</v>
      </c>
      <c r="AW199" s="13" t="s">
        <v>36</v>
      </c>
      <c r="AX199" s="13" t="s">
        <v>74</v>
      </c>
      <c r="AY199" s="156" t="s">
        <v>139</v>
      </c>
    </row>
    <row r="200" spans="1:65" s="13" customFormat="1">
      <c r="B200" s="155"/>
      <c r="D200" s="150" t="s">
        <v>158</v>
      </c>
      <c r="E200" s="156" t="s">
        <v>3</v>
      </c>
      <c r="F200" s="157" t="s">
        <v>1262</v>
      </c>
      <c r="H200" s="156" t="s">
        <v>3</v>
      </c>
      <c r="L200" s="155"/>
      <c r="M200" s="158"/>
      <c r="N200" s="159"/>
      <c r="O200" s="159"/>
      <c r="P200" s="159"/>
      <c r="Q200" s="159"/>
      <c r="R200" s="159"/>
      <c r="S200" s="159"/>
      <c r="T200" s="160"/>
      <c r="AT200" s="156" t="s">
        <v>158</v>
      </c>
      <c r="AU200" s="156" t="s">
        <v>84</v>
      </c>
      <c r="AV200" s="13" t="s">
        <v>82</v>
      </c>
      <c r="AW200" s="13" t="s">
        <v>36</v>
      </c>
      <c r="AX200" s="13" t="s">
        <v>74</v>
      </c>
      <c r="AY200" s="156" t="s">
        <v>139</v>
      </c>
    </row>
    <row r="201" spans="1:65" s="14" customFormat="1">
      <c r="B201" s="161"/>
      <c r="D201" s="150" t="s">
        <v>158</v>
      </c>
      <c r="E201" s="162" t="s">
        <v>3</v>
      </c>
      <c r="F201" s="163" t="s">
        <v>1263</v>
      </c>
      <c r="H201" s="164">
        <v>1.2</v>
      </c>
      <c r="L201" s="161"/>
      <c r="M201" s="165"/>
      <c r="N201" s="166"/>
      <c r="O201" s="166"/>
      <c r="P201" s="166"/>
      <c r="Q201" s="166"/>
      <c r="R201" s="166"/>
      <c r="S201" s="166"/>
      <c r="T201" s="167"/>
      <c r="AT201" s="162" t="s">
        <v>158</v>
      </c>
      <c r="AU201" s="162" t="s">
        <v>84</v>
      </c>
      <c r="AV201" s="14" t="s">
        <v>84</v>
      </c>
      <c r="AW201" s="14" t="s">
        <v>36</v>
      </c>
      <c r="AX201" s="14" t="s">
        <v>74</v>
      </c>
      <c r="AY201" s="162" t="s">
        <v>139</v>
      </c>
    </row>
    <row r="202" spans="1:65" s="15" customFormat="1">
      <c r="B202" s="168"/>
      <c r="D202" s="150" t="s">
        <v>158</v>
      </c>
      <c r="E202" s="169" t="s">
        <v>3</v>
      </c>
      <c r="F202" s="170" t="s">
        <v>234</v>
      </c>
      <c r="H202" s="171">
        <v>2.4000000000000004</v>
      </c>
      <c r="L202" s="168"/>
      <c r="M202" s="172"/>
      <c r="N202" s="173"/>
      <c r="O202" s="173"/>
      <c r="P202" s="173"/>
      <c r="Q202" s="173"/>
      <c r="R202" s="173"/>
      <c r="S202" s="173"/>
      <c r="T202" s="174"/>
      <c r="AT202" s="169" t="s">
        <v>158</v>
      </c>
      <c r="AU202" s="169" t="s">
        <v>84</v>
      </c>
      <c r="AV202" s="15" t="s">
        <v>146</v>
      </c>
      <c r="AW202" s="15" t="s">
        <v>36</v>
      </c>
      <c r="AX202" s="15" t="s">
        <v>82</v>
      </c>
      <c r="AY202" s="169" t="s">
        <v>139</v>
      </c>
    </row>
    <row r="203" spans="1:65" s="2" customFormat="1" ht="14.45" customHeight="1">
      <c r="A203" s="32"/>
      <c r="B203" s="137"/>
      <c r="C203" s="138" t="s">
        <v>639</v>
      </c>
      <c r="D203" s="138" t="s">
        <v>141</v>
      </c>
      <c r="E203" s="139" t="s">
        <v>1264</v>
      </c>
      <c r="F203" s="140" t="s">
        <v>1265</v>
      </c>
      <c r="G203" s="141" t="s">
        <v>254</v>
      </c>
      <c r="H203" s="142">
        <v>2.4</v>
      </c>
      <c r="I203" s="143"/>
      <c r="J203" s="143"/>
      <c r="K203" s="140" t="s">
        <v>145</v>
      </c>
      <c r="L203" s="33"/>
      <c r="M203" s="144" t="s">
        <v>3</v>
      </c>
      <c r="N203" s="145" t="s">
        <v>45</v>
      </c>
      <c r="O203" s="146">
        <v>5.2999999999999999E-2</v>
      </c>
      <c r="P203" s="146">
        <f>O203*H203</f>
        <v>0.12719999999999998</v>
      </c>
      <c r="Q203" s="146">
        <v>4.0000000000000003E-5</v>
      </c>
      <c r="R203" s="146">
        <f>Q203*H203</f>
        <v>9.6000000000000002E-5</v>
      </c>
      <c r="S203" s="146">
        <v>0</v>
      </c>
      <c r="T203" s="147">
        <f>S203*H203</f>
        <v>0</v>
      </c>
      <c r="U203" s="32"/>
      <c r="V203" s="32"/>
      <c r="W203" s="32"/>
      <c r="X203" s="32"/>
      <c r="Y203" s="32"/>
      <c r="Z203" s="32"/>
      <c r="AA203" s="32"/>
      <c r="AB203" s="32"/>
      <c r="AC203" s="32"/>
      <c r="AD203" s="32"/>
      <c r="AE203" s="32"/>
      <c r="AR203" s="148" t="s">
        <v>260</v>
      </c>
      <c r="AT203" s="148" t="s">
        <v>141</v>
      </c>
      <c r="AU203" s="148" t="s">
        <v>84</v>
      </c>
      <c r="AY203" s="19" t="s">
        <v>139</v>
      </c>
      <c r="BE203" s="149">
        <f>IF(N203="základní",J203,0)</f>
        <v>0</v>
      </c>
      <c r="BF203" s="149">
        <f>IF(N203="snížená",J203,0)</f>
        <v>0</v>
      </c>
      <c r="BG203" s="149">
        <f>IF(N203="zákl. přenesená",J203,0)</f>
        <v>0</v>
      </c>
      <c r="BH203" s="149">
        <f>IF(N203="sníž. přenesená",J203,0)</f>
        <v>0</v>
      </c>
      <c r="BI203" s="149">
        <f>IF(N203="nulová",J203,0)</f>
        <v>0</v>
      </c>
      <c r="BJ203" s="19" t="s">
        <v>82</v>
      </c>
      <c r="BK203" s="149">
        <f>ROUND(I203*H203,2)</f>
        <v>0</v>
      </c>
      <c r="BL203" s="19" t="s">
        <v>260</v>
      </c>
      <c r="BM203" s="148" t="s">
        <v>1266</v>
      </c>
    </row>
    <row r="204" spans="1:65" s="2" customFormat="1">
      <c r="A204" s="32"/>
      <c r="B204" s="33"/>
      <c r="C204" s="32"/>
      <c r="D204" s="150" t="s">
        <v>148</v>
      </c>
      <c r="E204" s="32"/>
      <c r="F204" s="151" t="s">
        <v>1267</v>
      </c>
      <c r="G204" s="32"/>
      <c r="H204" s="32"/>
      <c r="I204" s="32"/>
      <c r="J204" s="32"/>
      <c r="K204" s="32"/>
      <c r="L204" s="33"/>
      <c r="M204" s="152"/>
      <c r="N204" s="153"/>
      <c r="O204" s="53"/>
      <c r="P204" s="53"/>
      <c r="Q204" s="53"/>
      <c r="R204" s="53"/>
      <c r="S204" s="53"/>
      <c r="T204" s="54"/>
      <c r="U204" s="32"/>
      <c r="V204" s="32"/>
      <c r="W204" s="32"/>
      <c r="X204" s="32"/>
      <c r="Y204" s="32"/>
      <c r="Z204" s="32"/>
      <c r="AA204" s="32"/>
      <c r="AB204" s="32"/>
      <c r="AC204" s="32"/>
      <c r="AD204" s="32"/>
      <c r="AE204" s="32"/>
      <c r="AT204" s="19" t="s">
        <v>148</v>
      </c>
      <c r="AU204" s="19" t="s">
        <v>84</v>
      </c>
    </row>
    <row r="205" spans="1:65" s="2" customFormat="1" ht="14.45" customHeight="1">
      <c r="A205" s="32"/>
      <c r="B205" s="137"/>
      <c r="C205" s="138" t="s">
        <v>651</v>
      </c>
      <c r="D205" s="138" t="s">
        <v>141</v>
      </c>
      <c r="E205" s="139" t="s">
        <v>1268</v>
      </c>
      <c r="F205" s="140" t="s">
        <v>1269</v>
      </c>
      <c r="G205" s="141" t="s">
        <v>254</v>
      </c>
      <c r="H205" s="142">
        <v>2.4</v>
      </c>
      <c r="I205" s="143"/>
      <c r="J205" s="143"/>
      <c r="K205" s="140" t="s">
        <v>145</v>
      </c>
      <c r="L205" s="33"/>
      <c r="M205" s="144" t="s">
        <v>3</v>
      </c>
      <c r="N205" s="145" t="s">
        <v>45</v>
      </c>
      <c r="O205" s="146">
        <v>5.7000000000000002E-2</v>
      </c>
      <c r="P205" s="146">
        <f>O205*H205</f>
        <v>0.1368</v>
      </c>
      <c r="Q205" s="146">
        <v>4.0000000000000003E-5</v>
      </c>
      <c r="R205" s="146">
        <f>Q205*H205</f>
        <v>9.6000000000000002E-5</v>
      </c>
      <c r="S205" s="146">
        <v>0</v>
      </c>
      <c r="T205" s="147">
        <f>S205*H205</f>
        <v>0</v>
      </c>
      <c r="U205" s="32"/>
      <c r="V205" s="32"/>
      <c r="W205" s="32"/>
      <c r="X205" s="32"/>
      <c r="Y205" s="32"/>
      <c r="Z205" s="32"/>
      <c r="AA205" s="32"/>
      <c r="AB205" s="32"/>
      <c r="AC205" s="32"/>
      <c r="AD205" s="32"/>
      <c r="AE205" s="32"/>
      <c r="AR205" s="148" t="s">
        <v>260</v>
      </c>
      <c r="AT205" s="148" t="s">
        <v>141</v>
      </c>
      <c r="AU205" s="148" t="s">
        <v>84</v>
      </c>
      <c r="AY205" s="19" t="s">
        <v>139</v>
      </c>
      <c r="BE205" s="149">
        <f>IF(N205="základní",J205,0)</f>
        <v>0</v>
      </c>
      <c r="BF205" s="149">
        <f>IF(N205="snížená",J205,0)</f>
        <v>0</v>
      </c>
      <c r="BG205" s="149">
        <f>IF(N205="zákl. přenesená",J205,0)</f>
        <v>0</v>
      </c>
      <c r="BH205" s="149">
        <f>IF(N205="sníž. přenesená",J205,0)</f>
        <v>0</v>
      </c>
      <c r="BI205" s="149">
        <f>IF(N205="nulová",J205,0)</f>
        <v>0</v>
      </c>
      <c r="BJ205" s="19" t="s">
        <v>82</v>
      </c>
      <c r="BK205" s="149">
        <f>ROUND(I205*H205,2)</f>
        <v>0</v>
      </c>
      <c r="BL205" s="19" t="s">
        <v>260</v>
      </c>
      <c r="BM205" s="148" t="s">
        <v>1270</v>
      </c>
    </row>
    <row r="206" spans="1:65" s="2" customFormat="1">
      <c r="A206" s="32"/>
      <c r="B206" s="33"/>
      <c r="C206" s="32"/>
      <c r="D206" s="150" t="s">
        <v>148</v>
      </c>
      <c r="E206" s="32"/>
      <c r="F206" s="151" t="s">
        <v>1271</v>
      </c>
      <c r="G206" s="32"/>
      <c r="H206" s="32"/>
      <c r="I206" s="32"/>
      <c r="J206" s="32"/>
      <c r="K206" s="32"/>
      <c r="L206" s="33"/>
      <c r="M206" s="152"/>
      <c r="N206" s="153"/>
      <c r="O206" s="53"/>
      <c r="P206" s="53"/>
      <c r="Q206" s="53"/>
      <c r="R206" s="53"/>
      <c r="S206" s="53"/>
      <c r="T206" s="54"/>
      <c r="U206" s="32"/>
      <c r="V206" s="32"/>
      <c r="W206" s="32"/>
      <c r="X206" s="32"/>
      <c r="Y206" s="32"/>
      <c r="Z206" s="32"/>
      <c r="AA206" s="32"/>
      <c r="AB206" s="32"/>
      <c r="AC206" s="32"/>
      <c r="AD206" s="32"/>
      <c r="AE206" s="32"/>
      <c r="AT206" s="19" t="s">
        <v>148</v>
      </c>
      <c r="AU206" s="19" t="s">
        <v>84</v>
      </c>
    </row>
    <row r="207" spans="1:65" s="2" customFormat="1" ht="14.45" customHeight="1">
      <c r="A207" s="32"/>
      <c r="B207" s="137"/>
      <c r="C207" s="138" t="s">
        <v>655</v>
      </c>
      <c r="D207" s="138" t="s">
        <v>141</v>
      </c>
      <c r="E207" s="139" t="s">
        <v>1272</v>
      </c>
      <c r="F207" s="140" t="s">
        <v>1273</v>
      </c>
      <c r="G207" s="141" t="s">
        <v>254</v>
      </c>
      <c r="H207" s="142">
        <v>2.4</v>
      </c>
      <c r="I207" s="143"/>
      <c r="J207" s="143"/>
      <c r="K207" s="140" t="s">
        <v>145</v>
      </c>
      <c r="L207" s="33"/>
      <c r="M207" s="144" t="s">
        <v>3</v>
      </c>
      <c r="N207" s="145" t="s">
        <v>45</v>
      </c>
      <c r="O207" s="146">
        <v>0.115</v>
      </c>
      <c r="P207" s="146">
        <f>O207*H207</f>
        <v>0.27600000000000002</v>
      </c>
      <c r="Q207" s="146">
        <v>8.0000000000000007E-5</v>
      </c>
      <c r="R207" s="146">
        <f>Q207*H207</f>
        <v>1.92E-4</v>
      </c>
      <c r="S207" s="146">
        <v>0</v>
      </c>
      <c r="T207" s="147">
        <f>S207*H207</f>
        <v>0</v>
      </c>
      <c r="U207" s="32"/>
      <c r="V207" s="32"/>
      <c r="W207" s="32"/>
      <c r="X207" s="32"/>
      <c r="Y207" s="32"/>
      <c r="Z207" s="32"/>
      <c r="AA207" s="32"/>
      <c r="AB207" s="32"/>
      <c r="AC207" s="32"/>
      <c r="AD207" s="32"/>
      <c r="AE207" s="32"/>
      <c r="AR207" s="148" t="s">
        <v>260</v>
      </c>
      <c r="AT207" s="148" t="s">
        <v>141</v>
      </c>
      <c r="AU207" s="148" t="s">
        <v>84</v>
      </c>
      <c r="AY207" s="19" t="s">
        <v>139</v>
      </c>
      <c r="BE207" s="149">
        <f>IF(N207="základní",J207,0)</f>
        <v>0</v>
      </c>
      <c r="BF207" s="149">
        <f>IF(N207="snížená",J207,0)</f>
        <v>0</v>
      </c>
      <c r="BG207" s="149">
        <f>IF(N207="zákl. přenesená",J207,0)</f>
        <v>0</v>
      </c>
      <c r="BH207" s="149">
        <f>IF(N207="sníž. přenesená",J207,0)</f>
        <v>0</v>
      </c>
      <c r="BI207" s="149">
        <f>IF(N207="nulová",J207,0)</f>
        <v>0</v>
      </c>
      <c r="BJ207" s="19" t="s">
        <v>82</v>
      </c>
      <c r="BK207" s="149">
        <f>ROUND(I207*H207,2)</f>
        <v>0</v>
      </c>
      <c r="BL207" s="19" t="s">
        <v>260</v>
      </c>
      <c r="BM207" s="148" t="s">
        <v>1274</v>
      </c>
    </row>
    <row r="208" spans="1:65" s="2" customFormat="1">
      <c r="A208" s="32"/>
      <c r="B208" s="33"/>
      <c r="C208" s="32"/>
      <c r="D208" s="150" t="s">
        <v>148</v>
      </c>
      <c r="E208" s="32"/>
      <c r="F208" s="151" t="s">
        <v>1275</v>
      </c>
      <c r="G208" s="32"/>
      <c r="H208" s="32"/>
      <c r="I208" s="32"/>
      <c r="J208" s="32"/>
      <c r="K208" s="32"/>
      <c r="L208" s="33"/>
      <c r="M208" s="152"/>
      <c r="N208" s="153"/>
      <c r="O208" s="53"/>
      <c r="P208" s="53"/>
      <c r="Q208" s="53"/>
      <c r="R208" s="53"/>
      <c r="S208" s="53"/>
      <c r="T208" s="54"/>
      <c r="U208" s="32"/>
      <c r="V208" s="32"/>
      <c r="W208" s="32"/>
      <c r="X208" s="32"/>
      <c r="Y208" s="32"/>
      <c r="Z208" s="32"/>
      <c r="AA208" s="32"/>
      <c r="AB208" s="32"/>
      <c r="AC208" s="32"/>
      <c r="AD208" s="32"/>
      <c r="AE208" s="32"/>
      <c r="AT208" s="19" t="s">
        <v>148</v>
      </c>
      <c r="AU208" s="19" t="s">
        <v>84</v>
      </c>
    </row>
    <row r="209" spans="1:65" s="12" customFormat="1" ht="25.9" customHeight="1">
      <c r="B209" s="125"/>
      <c r="D209" s="126" t="s">
        <v>73</v>
      </c>
      <c r="E209" s="127" t="s">
        <v>357</v>
      </c>
      <c r="F209" s="127" t="s">
        <v>763</v>
      </c>
      <c r="J209" s="128"/>
      <c r="L209" s="125"/>
      <c r="M209" s="129"/>
      <c r="N209" s="130"/>
      <c r="O209" s="130"/>
      <c r="P209" s="131">
        <f>P210</f>
        <v>23.101600000000001</v>
      </c>
      <c r="Q209" s="130"/>
      <c r="R209" s="131">
        <f>R210</f>
        <v>3.6187800000000006E-2</v>
      </c>
      <c r="S209" s="130"/>
      <c r="T209" s="132">
        <f>T210</f>
        <v>0</v>
      </c>
      <c r="AR209" s="126" t="s">
        <v>161</v>
      </c>
      <c r="AT209" s="133" t="s">
        <v>73</v>
      </c>
      <c r="AU209" s="133" t="s">
        <v>74</v>
      </c>
      <c r="AY209" s="126" t="s">
        <v>139</v>
      </c>
      <c r="BK209" s="134">
        <f>BK210</f>
        <v>0</v>
      </c>
    </row>
    <row r="210" spans="1:65" s="12" customFormat="1" ht="22.9" customHeight="1">
      <c r="B210" s="125"/>
      <c r="D210" s="126" t="s">
        <v>73</v>
      </c>
      <c r="E210" s="135" t="s">
        <v>764</v>
      </c>
      <c r="F210" s="135" t="s">
        <v>765</v>
      </c>
      <c r="J210" s="136"/>
      <c r="L210" s="125"/>
      <c r="M210" s="129"/>
      <c r="N210" s="130"/>
      <c r="O210" s="130"/>
      <c r="P210" s="131">
        <f>SUM(P211:P248)</f>
        <v>23.101600000000001</v>
      </c>
      <c r="Q210" s="130"/>
      <c r="R210" s="131">
        <f>SUM(R211:R248)</f>
        <v>3.6187800000000006E-2</v>
      </c>
      <c r="S210" s="130"/>
      <c r="T210" s="132">
        <f>SUM(T211:T248)</f>
        <v>0</v>
      </c>
      <c r="AR210" s="126" t="s">
        <v>161</v>
      </c>
      <c r="AT210" s="133" t="s">
        <v>73</v>
      </c>
      <c r="AU210" s="133" t="s">
        <v>82</v>
      </c>
      <c r="AY210" s="126" t="s">
        <v>139</v>
      </c>
      <c r="BK210" s="134">
        <f>SUM(BK211:BK248)</f>
        <v>0</v>
      </c>
    </row>
    <row r="211" spans="1:65" s="2" customFormat="1" ht="14.45" customHeight="1">
      <c r="A211" s="32"/>
      <c r="B211" s="137"/>
      <c r="C211" s="138" t="s">
        <v>659</v>
      </c>
      <c r="D211" s="138" t="s">
        <v>141</v>
      </c>
      <c r="E211" s="139" t="s">
        <v>1276</v>
      </c>
      <c r="F211" s="140" t="s">
        <v>1277</v>
      </c>
      <c r="G211" s="141" t="s">
        <v>254</v>
      </c>
      <c r="H211" s="142">
        <v>1.2</v>
      </c>
      <c r="I211" s="143"/>
      <c r="J211" s="143"/>
      <c r="K211" s="140" t="s">
        <v>145</v>
      </c>
      <c r="L211" s="33"/>
      <c r="M211" s="144" t="s">
        <v>3</v>
      </c>
      <c r="N211" s="145" t="s">
        <v>45</v>
      </c>
      <c r="O211" s="146">
        <v>0.83299999999999996</v>
      </c>
      <c r="P211" s="146">
        <f>O211*H211</f>
        <v>0.99959999999999993</v>
      </c>
      <c r="Q211" s="146">
        <v>9.0000000000000006E-5</v>
      </c>
      <c r="R211" s="146">
        <f>Q211*H211</f>
        <v>1.0800000000000001E-4</v>
      </c>
      <c r="S211" s="146">
        <v>0</v>
      </c>
      <c r="T211" s="147">
        <f>S211*H211</f>
        <v>0</v>
      </c>
      <c r="U211" s="32"/>
      <c r="V211" s="32"/>
      <c r="W211" s="32"/>
      <c r="X211" s="32"/>
      <c r="Y211" s="32"/>
      <c r="Z211" s="32"/>
      <c r="AA211" s="32"/>
      <c r="AB211" s="32"/>
      <c r="AC211" s="32"/>
      <c r="AD211" s="32"/>
      <c r="AE211" s="32"/>
      <c r="AR211" s="148" t="s">
        <v>769</v>
      </c>
      <c r="AT211" s="148" t="s">
        <v>141</v>
      </c>
      <c r="AU211" s="148" t="s">
        <v>84</v>
      </c>
      <c r="AY211" s="19" t="s">
        <v>139</v>
      </c>
      <c r="BE211" s="149">
        <f>IF(N211="základní",J211,0)</f>
        <v>0</v>
      </c>
      <c r="BF211" s="149">
        <f>IF(N211="snížená",J211,0)</f>
        <v>0</v>
      </c>
      <c r="BG211" s="149">
        <f>IF(N211="zákl. přenesená",J211,0)</f>
        <v>0</v>
      </c>
      <c r="BH211" s="149">
        <f>IF(N211="sníž. přenesená",J211,0)</f>
        <v>0</v>
      </c>
      <c r="BI211" s="149">
        <f>IF(N211="nulová",J211,0)</f>
        <v>0</v>
      </c>
      <c r="BJ211" s="19" t="s">
        <v>82</v>
      </c>
      <c r="BK211" s="149">
        <f>ROUND(I211*H211,2)</f>
        <v>0</v>
      </c>
      <c r="BL211" s="19" t="s">
        <v>769</v>
      </c>
      <c r="BM211" s="148" t="s">
        <v>1278</v>
      </c>
    </row>
    <row r="212" spans="1:65" s="2" customFormat="1">
      <c r="A212" s="32"/>
      <c r="B212" s="33"/>
      <c r="C212" s="32"/>
      <c r="D212" s="150" t="s">
        <v>148</v>
      </c>
      <c r="E212" s="32"/>
      <c r="F212" s="151" t="s">
        <v>1279</v>
      </c>
      <c r="G212" s="32"/>
      <c r="H212" s="32"/>
      <c r="I212" s="32"/>
      <c r="J212" s="32"/>
      <c r="K212" s="32"/>
      <c r="L212" s="33"/>
      <c r="M212" s="152"/>
      <c r="N212" s="153"/>
      <c r="O212" s="53"/>
      <c r="P212" s="53"/>
      <c r="Q212" s="53"/>
      <c r="R212" s="53"/>
      <c r="S212" s="53"/>
      <c r="T212" s="54"/>
      <c r="U212" s="32"/>
      <c r="V212" s="32"/>
      <c r="W212" s="32"/>
      <c r="X212" s="32"/>
      <c r="Y212" s="32"/>
      <c r="Z212" s="32"/>
      <c r="AA212" s="32"/>
      <c r="AB212" s="32"/>
      <c r="AC212" s="32"/>
      <c r="AD212" s="32"/>
      <c r="AE212" s="32"/>
      <c r="AT212" s="19" t="s">
        <v>148</v>
      </c>
      <c r="AU212" s="19" t="s">
        <v>84</v>
      </c>
    </row>
    <row r="213" spans="1:65" s="13" customFormat="1">
      <c r="B213" s="155"/>
      <c r="D213" s="150" t="s">
        <v>158</v>
      </c>
      <c r="E213" s="156" t="s">
        <v>3</v>
      </c>
      <c r="F213" s="157" t="s">
        <v>1204</v>
      </c>
      <c r="H213" s="156" t="s">
        <v>3</v>
      </c>
      <c r="L213" s="155"/>
      <c r="M213" s="158"/>
      <c r="N213" s="159"/>
      <c r="O213" s="159"/>
      <c r="P213" s="159"/>
      <c r="Q213" s="159"/>
      <c r="R213" s="159"/>
      <c r="S213" s="159"/>
      <c r="T213" s="160"/>
      <c r="AT213" s="156" t="s">
        <v>158</v>
      </c>
      <c r="AU213" s="156" t="s">
        <v>84</v>
      </c>
      <c r="AV213" s="13" t="s">
        <v>82</v>
      </c>
      <c r="AW213" s="13" t="s">
        <v>36</v>
      </c>
      <c r="AX213" s="13" t="s">
        <v>74</v>
      </c>
      <c r="AY213" s="156" t="s">
        <v>139</v>
      </c>
    </row>
    <row r="214" spans="1:65" s="13" customFormat="1">
      <c r="B214" s="155"/>
      <c r="D214" s="150" t="s">
        <v>158</v>
      </c>
      <c r="E214" s="156" t="s">
        <v>3</v>
      </c>
      <c r="F214" s="157" t="s">
        <v>1258</v>
      </c>
      <c r="H214" s="156" t="s">
        <v>3</v>
      </c>
      <c r="L214" s="155"/>
      <c r="M214" s="158"/>
      <c r="N214" s="159"/>
      <c r="O214" s="159"/>
      <c r="P214" s="159"/>
      <c r="Q214" s="159"/>
      <c r="R214" s="159"/>
      <c r="S214" s="159"/>
      <c r="T214" s="160"/>
      <c r="AT214" s="156" t="s">
        <v>158</v>
      </c>
      <c r="AU214" s="156" t="s">
        <v>84</v>
      </c>
      <c r="AV214" s="13" t="s">
        <v>82</v>
      </c>
      <c r="AW214" s="13" t="s">
        <v>36</v>
      </c>
      <c r="AX214" s="13" t="s">
        <v>74</v>
      </c>
      <c r="AY214" s="156" t="s">
        <v>139</v>
      </c>
    </row>
    <row r="215" spans="1:65" s="14" customFormat="1">
      <c r="B215" s="161"/>
      <c r="D215" s="150" t="s">
        <v>158</v>
      </c>
      <c r="E215" s="162" t="s">
        <v>3</v>
      </c>
      <c r="F215" s="163" t="s">
        <v>1259</v>
      </c>
      <c r="H215" s="164">
        <v>0.8</v>
      </c>
      <c r="L215" s="161"/>
      <c r="M215" s="165"/>
      <c r="N215" s="166"/>
      <c r="O215" s="166"/>
      <c r="P215" s="166"/>
      <c r="Q215" s="166"/>
      <c r="R215" s="166"/>
      <c r="S215" s="166"/>
      <c r="T215" s="167"/>
      <c r="AT215" s="162" t="s">
        <v>158</v>
      </c>
      <c r="AU215" s="162" t="s">
        <v>84</v>
      </c>
      <c r="AV215" s="14" t="s">
        <v>84</v>
      </c>
      <c r="AW215" s="14" t="s">
        <v>36</v>
      </c>
      <c r="AX215" s="14" t="s">
        <v>74</v>
      </c>
      <c r="AY215" s="162" t="s">
        <v>139</v>
      </c>
    </row>
    <row r="216" spans="1:65" s="13" customFormat="1">
      <c r="B216" s="155"/>
      <c r="D216" s="150" t="s">
        <v>158</v>
      </c>
      <c r="E216" s="156" t="s">
        <v>3</v>
      </c>
      <c r="F216" s="157" t="s">
        <v>1205</v>
      </c>
      <c r="H216" s="156" t="s">
        <v>3</v>
      </c>
      <c r="L216" s="155"/>
      <c r="M216" s="158"/>
      <c r="N216" s="159"/>
      <c r="O216" s="159"/>
      <c r="P216" s="159"/>
      <c r="Q216" s="159"/>
      <c r="R216" s="159"/>
      <c r="S216" s="159"/>
      <c r="T216" s="160"/>
      <c r="AT216" s="156" t="s">
        <v>158</v>
      </c>
      <c r="AU216" s="156" t="s">
        <v>84</v>
      </c>
      <c r="AV216" s="13" t="s">
        <v>82</v>
      </c>
      <c r="AW216" s="13" t="s">
        <v>36</v>
      </c>
      <c r="AX216" s="13" t="s">
        <v>74</v>
      </c>
      <c r="AY216" s="156" t="s">
        <v>139</v>
      </c>
    </row>
    <row r="217" spans="1:65" s="14" customFormat="1">
      <c r="B217" s="161"/>
      <c r="D217" s="150" t="s">
        <v>158</v>
      </c>
      <c r="E217" s="162" t="s">
        <v>3</v>
      </c>
      <c r="F217" s="163" t="s">
        <v>1260</v>
      </c>
      <c r="H217" s="164">
        <v>0.4</v>
      </c>
      <c r="L217" s="161"/>
      <c r="M217" s="165"/>
      <c r="N217" s="166"/>
      <c r="O217" s="166"/>
      <c r="P217" s="166"/>
      <c r="Q217" s="166"/>
      <c r="R217" s="166"/>
      <c r="S217" s="166"/>
      <c r="T217" s="167"/>
      <c r="AT217" s="162" t="s">
        <v>158</v>
      </c>
      <c r="AU217" s="162" t="s">
        <v>84</v>
      </c>
      <c r="AV217" s="14" t="s">
        <v>84</v>
      </c>
      <c r="AW217" s="14" t="s">
        <v>36</v>
      </c>
      <c r="AX217" s="14" t="s">
        <v>74</v>
      </c>
      <c r="AY217" s="162" t="s">
        <v>139</v>
      </c>
    </row>
    <row r="218" spans="1:65" s="15" customFormat="1">
      <c r="B218" s="168"/>
      <c r="D218" s="150" t="s">
        <v>158</v>
      </c>
      <c r="E218" s="169" t="s">
        <v>3</v>
      </c>
      <c r="F218" s="170" t="s">
        <v>234</v>
      </c>
      <c r="H218" s="171">
        <v>1.2000000000000002</v>
      </c>
      <c r="L218" s="168"/>
      <c r="M218" s="172"/>
      <c r="N218" s="173"/>
      <c r="O218" s="173"/>
      <c r="P218" s="173"/>
      <c r="Q218" s="173"/>
      <c r="R218" s="173"/>
      <c r="S218" s="173"/>
      <c r="T218" s="174"/>
      <c r="AT218" s="169" t="s">
        <v>158</v>
      </c>
      <c r="AU218" s="169" t="s">
        <v>84</v>
      </c>
      <c r="AV218" s="15" t="s">
        <v>146</v>
      </c>
      <c r="AW218" s="15" t="s">
        <v>36</v>
      </c>
      <c r="AX218" s="15" t="s">
        <v>82</v>
      </c>
      <c r="AY218" s="169" t="s">
        <v>139</v>
      </c>
    </row>
    <row r="219" spans="1:65" s="2" customFormat="1" ht="14.45" customHeight="1">
      <c r="A219" s="32"/>
      <c r="B219" s="137"/>
      <c r="C219" s="185" t="s">
        <v>663</v>
      </c>
      <c r="D219" s="185" t="s">
        <v>357</v>
      </c>
      <c r="E219" s="186" t="s">
        <v>1280</v>
      </c>
      <c r="F219" s="187" t="s">
        <v>1281</v>
      </c>
      <c r="G219" s="188" t="s">
        <v>254</v>
      </c>
      <c r="H219" s="189">
        <v>1.26</v>
      </c>
      <c r="I219" s="190"/>
      <c r="J219" s="190"/>
      <c r="K219" s="187" t="s">
        <v>145</v>
      </c>
      <c r="L219" s="191"/>
      <c r="M219" s="192" t="s">
        <v>3</v>
      </c>
      <c r="N219" s="193" t="s">
        <v>45</v>
      </c>
      <c r="O219" s="146">
        <v>0</v>
      </c>
      <c r="P219" s="146">
        <f>O219*H219</f>
        <v>0</v>
      </c>
      <c r="Q219" s="146">
        <v>1.9730000000000001E-2</v>
      </c>
      <c r="R219" s="146">
        <f>Q219*H219</f>
        <v>2.4859800000000001E-2</v>
      </c>
      <c r="S219" s="146">
        <v>0</v>
      </c>
      <c r="T219" s="147">
        <f>S219*H219</f>
        <v>0</v>
      </c>
      <c r="U219" s="32"/>
      <c r="V219" s="32"/>
      <c r="W219" s="32"/>
      <c r="X219" s="32"/>
      <c r="Y219" s="32"/>
      <c r="Z219" s="32"/>
      <c r="AA219" s="32"/>
      <c r="AB219" s="32"/>
      <c r="AC219" s="32"/>
      <c r="AD219" s="32"/>
      <c r="AE219" s="32"/>
      <c r="AR219" s="148" t="s">
        <v>778</v>
      </c>
      <c r="AT219" s="148" t="s">
        <v>357</v>
      </c>
      <c r="AU219" s="148" t="s">
        <v>84</v>
      </c>
      <c r="AY219" s="19" t="s">
        <v>139</v>
      </c>
      <c r="BE219" s="149">
        <f>IF(N219="základní",J219,0)</f>
        <v>0</v>
      </c>
      <c r="BF219" s="149">
        <f>IF(N219="snížená",J219,0)</f>
        <v>0</v>
      </c>
      <c r="BG219" s="149">
        <f>IF(N219="zákl. přenesená",J219,0)</f>
        <v>0</v>
      </c>
      <c r="BH219" s="149">
        <f>IF(N219="sníž. přenesená",J219,0)</f>
        <v>0</v>
      </c>
      <c r="BI219" s="149">
        <f>IF(N219="nulová",J219,0)</f>
        <v>0</v>
      </c>
      <c r="BJ219" s="19" t="s">
        <v>82</v>
      </c>
      <c r="BK219" s="149">
        <f>ROUND(I219*H219,2)</f>
        <v>0</v>
      </c>
      <c r="BL219" s="19" t="s">
        <v>778</v>
      </c>
      <c r="BM219" s="148" t="s">
        <v>1282</v>
      </c>
    </row>
    <row r="220" spans="1:65" s="2" customFormat="1">
      <c r="A220" s="32"/>
      <c r="B220" s="33"/>
      <c r="C220" s="32"/>
      <c r="D220" s="150" t="s">
        <v>148</v>
      </c>
      <c r="E220" s="32"/>
      <c r="F220" s="151" t="s">
        <v>1281</v>
      </c>
      <c r="G220" s="32"/>
      <c r="H220" s="32"/>
      <c r="I220" s="32"/>
      <c r="J220" s="32"/>
      <c r="K220" s="32"/>
      <c r="L220" s="33"/>
      <c r="M220" s="152"/>
      <c r="N220" s="153"/>
      <c r="O220" s="53"/>
      <c r="P220" s="53"/>
      <c r="Q220" s="53"/>
      <c r="R220" s="53"/>
      <c r="S220" s="53"/>
      <c r="T220" s="54"/>
      <c r="U220" s="32"/>
      <c r="V220" s="32"/>
      <c r="W220" s="32"/>
      <c r="X220" s="32"/>
      <c r="Y220" s="32"/>
      <c r="Z220" s="32"/>
      <c r="AA220" s="32"/>
      <c r="AB220" s="32"/>
      <c r="AC220" s="32"/>
      <c r="AD220" s="32"/>
      <c r="AE220" s="32"/>
      <c r="AT220" s="19" t="s">
        <v>148</v>
      </c>
      <c r="AU220" s="19" t="s">
        <v>84</v>
      </c>
    </row>
    <row r="221" spans="1:65" s="14" customFormat="1">
      <c r="B221" s="161"/>
      <c r="D221" s="150" t="s">
        <v>158</v>
      </c>
      <c r="F221" s="163" t="s">
        <v>1283</v>
      </c>
      <c r="H221" s="164">
        <v>1.26</v>
      </c>
      <c r="L221" s="161"/>
      <c r="M221" s="165"/>
      <c r="N221" s="166"/>
      <c r="O221" s="166"/>
      <c r="P221" s="166"/>
      <c r="Q221" s="166"/>
      <c r="R221" s="166"/>
      <c r="S221" s="166"/>
      <c r="T221" s="167"/>
      <c r="AT221" s="162" t="s">
        <v>158</v>
      </c>
      <c r="AU221" s="162" t="s">
        <v>84</v>
      </c>
      <c r="AV221" s="14" t="s">
        <v>84</v>
      </c>
      <c r="AW221" s="14" t="s">
        <v>4</v>
      </c>
      <c r="AX221" s="14" t="s">
        <v>82</v>
      </c>
      <c r="AY221" s="162" t="s">
        <v>139</v>
      </c>
    </row>
    <row r="222" spans="1:65" s="2" customFormat="1" ht="14.45" customHeight="1">
      <c r="A222" s="32"/>
      <c r="B222" s="137"/>
      <c r="C222" s="138" t="s">
        <v>667</v>
      </c>
      <c r="D222" s="138" t="s">
        <v>141</v>
      </c>
      <c r="E222" s="139" t="s">
        <v>1284</v>
      </c>
      <c r="F222" s="140" t="s">
        <v>1285</v>
      </c>
      <c r="G222" s="141" t="s">
        <v>164</v>
      </c>
      <c r="H222" s="142">
        <v>10</v>
      </c>
      <c r="I222" s="143"/>
      <c r="J222" s="143"/>
      <c r="K222" s="140" t="s">
        <v>145</v>
      </c>
      <c r="L222" s="33"/>
      <c r="M222" s="144" t="s">
        <v>3</v>
      </c>
      <c r="N222" s="145" t="s">
        <v>45</v>
      </c>
      <c r="O222" s="146">
        <v>1.8220000000000001</v>
      </c>
      <c r="P222" s="146">
        <f>O222*H222</f>
        <v>18.22</v>
      </c>
      <c r="Q222" s="146">
        <v>5.1000000000000004E-4</v>
      </c>
      <c r="R222" s="146">
        <f>Q222*H222</f>
        <v>5.1000000000000004E-3</v>
      </c>
      <c r="S222" s="146">
        <v>0</v>
      </c>
      <c r="T222" s="147">
        <f>S222*H222</f>
        <v>0</v>
      </c>
      <c r="U222" s="32"/>
      <c r="V222" s="32"/>
      <c r="W222" s="32"/>
      <c r="X222" s="32"/>
      <c r="Y222" s="32"/>
      <c r="Z222" s="32"/>
      <c r="AA222" s="32"/>
      <c r="AB222" s="32"/>
      <c r="AC222" s="32"/>
      <c r="AD222" s="32"/>
      <c r="AE222" s="32"/>
      <c r="AR222" s="148" t="s">
        <v>769</v>
      </c>
      <c r="AT222" s="148" t="s">
        <v>141</v>
      </c>
      <c r="AU222" s="148" t="s">
        <v>84</v>
      </c>
      <c r="AY222" s="19" t="s">
        <v>139</v>
      </c>
      <c r="BE222" s="149">
        <f>IF(N222="základní",J222,0)</f>
        <v>0</v>
      </c>
      <c r="BF222" s="149">
        <f>IF(N222="snížená",J222,0)</f>
        <v>0</v>
      </c>
      <c r="BG222" s="149">
        <f>IF(N222="zákl. přenesená",J222,0)</f>
        <v>0</v>
      </c>
      <c r="BH222" s="149">
        <f>IF(N222="sníž. přenesená",J222,0)</f>
        <v>0</v>
      </c>
      <c r="BI222" s="149">
        <f>IF(N222="nulová",J222,0)</f>
        <v>0</v>
      </c>
      <c r="BJ222" s="19" t="s">
        <v>82</v>
      </c>
      <c r="BK222" s="149">
        <f>ROUND(I222*H222,2)</f>
        <v>0</v>
      </c>
      <c r="BL222" s="19" t="s">
        <v>769</v>
      </c>
      <c r="BM222" s="148" t="s">
        <v>1286</v>
      </c>
    </row>
    <row r="223" spans="1:65" s="2" customFormat="1">
      <c r="A223" s="32"/>
      <c r="B223" s="33"/>
      <c r="C223" s="32"/>
      <c r="D223" s="150" t="s">
        <v>148</v>
      </c>
      <c r="E223" s="32"/>
      <c r="F223" s="151" t="s">
        <v>1287</v>
      </c>
      <c r="G223" s="32"/>
      <c r="H223" s="32"/>
      <c r="I223" s="32"/>
      <c r="J223" s="32"/>
      <c r="K223" s="32"/>
      <c r="L223" s="33"/>
      <c r="M223" s="152"/>
      <c r="N223" s="153"/>
      <c r="O223" s="53"/>
      <c r="P223" s="53"/>
      <c r="Q223" s="53"/>
      <c r="R223" s="53"/>
      <c r="S223" s="53"/>
      <c r="T223" s="54"/>
      <c r="U223" s="32"/>
      <c r="V223" s="32"/>
      <c r="W223" s="32"/>
      <c r="X223" s="32"/>
      <c r="Y223" s="32"/>
      <c r="Z223" s="32"/>
      <c r="AA223" s="32"/>
      <c r="AB223" s="32"/>
      <c r="AC223" s="32"/>
      <c r="AD223" s="32"/>
      <c r="AE223" s="32"/>
      <c r="AT223" s="19" t="s">
        <v>148</v>
      </c>
      <c r="AU223" s="19" t="s">
        <v>84</v>
      </c>
    </row>
    <row r="224" spans="1:65" s="13" customFormat="1">
      <c r="B224" s="155"/>
      <c r="D224" s="150" t="s">
        <v>158</v>
      </c>
      <c r="E224" s="156" t="s">
        <v>3</v>
      </c>
      <c r="F224" s="157" t="s">
        <v>1204</v>
      </c>
      <c r="H224" s="156" t="s">
        <v>3</v>
      </c>
      <c r="L224" s="155"/>
      <c r="M224" s="158"/>
      <c r="N224" s="159"/>
      <c r="O224" s="159"/>
      <c r="P224" s="159"/>
      <c r="Q224" s="159"/>
      <c r="R224" s="159"/>
      <c r="S224" s="159"/>
      <c r="T224" s="160"/>
      <c r="AT224" s="156" t="s">
        <v>158</v>
      </c>
      <c r="AU224" s="156" t="s">
        <v>84</v>
      </c>
      <c r="AV224" s="13" t="s">
        <v>82</v>
      </c>
      <c r="AW224" s="13" t="s">
        <v>36</v>
      </c>
      <c r="AX224" s="13" t="s">
        <v>74</v>
      </c>
      <c r="AY224" s="156" t="s">
        <v>139</v>
      </c>
    </row>
    <row r="225" spans="1:65" s="13" customFormat="1">
      <c r="B225" s="155"/>
      <c r="D225" s="150" t="s">
        <v>158</v>
      </c>
      <c r="E225" s="156" t="s">
        <v>3</v>
      </c>
      <c r="F225" s="157" t="s">
        <v>1288</v>
      </c>
      <c r="H225" s="156" t="s">
        <v>3</v>
      </c>
      <c r="L225" s="155"/>
      <c r="M225" s="158"/>
      <c r="N225" s="159"/>
      <c r="O225" s="159"/>
      <c r="P225" s="159"/>
      <c r="Q225" s="159"/>
      <c r="R225" s="159"/>
      <c r="S225" s="159"/>
      <c r="T225" s="160"/>
      <c r="AT225" s="156" t="s">
        <v>158</v>
      </c>
      <c r="AU225" s="156" t="s">
        <v>84</v>
      </c>
      <c r="AV225" s="13" t="s">
        <v>82</v>
      </c>
      <c r="AW225" s="13" t="s">
        <v>36</v>
      </c>
      <c r="AX225" s="13" t="s">
        <v>74</v>
      </c>
      <c r="AY225" s="156" t="s">
        <v>139</v>
      </c>
    </row>
    <row r="226" spans="1:65" s="13" customFormat="1">
      <c r="B226" s="155"/>
      <c r="D226" s="150" t="s">
        <v>158</v>
      </c>
      <c r="E226" s="156" t="s">
        <v>3</v>
      </c>
      <c r="F226" s="157" t="s">
        <v>1289</v>
      </c>
      <c r="H226" s="156" t="s">
        <v>3</v>
      </c>
      <c r="L226" s="155"/>
      <c r="M226" s="158"/>
      <c r="N226" s="159"/>
      <c r="O226" s="159"/>
      <c r="P226" s="159"/>
      <c r="Q226" s="159"/>
      <c r="R226" s="159"/>
      <c r="S226" s="159"/>
      <c r="T226" s="160"/>
      <c r="AT226" s="156" t="s">
        <v>158</v>
      </c>
      <c r="AU226" s="156" t="s">
        <v>84</v>
      </c>
      <c r="AV226" s="13" t="s">
        <v>82</v>
      </c>
      <c r="AW226" s="13" t="s">
        <v>36</v>
      </c>
      <c r="AX226" s="13" t="s">
        <v>74</v>
      </c>
      <c r="AY226" s="156" t="s">
        <v>139</v>
      </c>
    </row>
    <row r="227" spans="1:65" s="14" customFormat="1">
      <c r="B227" s="161"/>
      <c r="D227" s="150" t="s">
        <v>158</v>
      </c>
      <c r="E227" s="162" t="s">
        <v>3</v>
      </c>
      <c r="F227" s="163" t="s">
        <v>1139</v>
      </c>
      <c r="H227" s="164">
        <v>4</v>
      </c>
      <c r="L227" s="161"/>
      <c r="M227" s="165"/>
      <c r="N227" s="166"/>
      <c r="O227" s="166"/>
      <c r="P227" s="166"/>
      <c r="Q227" s="166"/>
      <c r="R227" s="166"/>
      <c r="S227" s="166"/>
      <c r="T227" s="167"/>
      <c r="AT227" s="162" t="s">
        <v>158</v>
      </c>
      <c r="AU227" s="162" t="s">
        <v>84</v>
      </c>
      <c r="AV227" s="14" t="s">
        <v>84</v>
      </c>
      <c r="AW227" s="14" t="s">
        <v>36</v>
      </c>
      <c r="AX227" s="14" t="s">
        <v>74</v>
      </c>
      <c r="AY227" s="162" t="s">
        <v>139</v>
      </c>
    </row>
    <row r="228" spans="1:65" s="13" customFormat="1">
      <c r="B228" s="155"/>
      <c r="D228" s="150" t="s">
        <v>158</v>
      </c>
      <c r="E228" s="156" t="s">
        <v>3</v>
      </c>
      <c r="F228" s="157" t="s">
        <v>1290</v>
      </c>
      <c r="H228" s="156" t="s">
        <v>3</v>
      </c>
      <c r="L228" s="155"/>
      <c r="M228" s="158"/>
      <c r="N228" s="159"/>
      <c r="O228" s="159"/>
      <c r="P228" s="159"/>
      <c r="Q228" s="159"/>
      <c r="R228" s="159"/>
      <c r="S228" s="159"/>
      <c r="T228" s="160"/>
      <c r="AT228" s="156" t="s">
        <v>158</v>
      </c>
      <c r="AU228" s="156" t="s">
        <v>84</v>
      </c>
      <c r="AV228" s="13" t="s">
        <v>82</v>
      </c>
      <c r="AW228" s="13" t="s">
        <v>36</v>
      </c>
      <c r="AX228" s="13" t="s">
        <v>74</v>
      </c>
      <c r="AY228" s="156" t="s">
        <v>139</v>
      </c>
    </row>
    <row r="229" spans="1:65" s="13" customFormat="1">
      <c r="B229" s="155"/>
      <c r="D229" s="150" t="s">
        <v>158</v>
      </c>
      <c r="E229" s="156" t="s">
        <v>3</v>
      </c>
      <c r="F229" s="157" t="s">
        <v>1291</v>
      </c>
      <c r="H229" s="156" t="s">
        <v>3</v>
      </c>
      <c r="L229" s="155"/>
      <c r="M229" s="158"/>
      <c r="N229" s="159"/>
      <c r="O229" s="159"/>
      <c r="P229" s="159"/>
      <c r="Q229" s="159"/>
      <c r="R229" s="159"/>
      <c r="S229" s="159"/>
      <c r="T229" s="160"/>
      <c r="AT229" s="156" t="s">
        <v>158</v>
      </c>
      <c r="AU229" s="156" t="s">
        <v>84</v>
      </c>
      <c r="AV229" s="13" t="s">
        <v>82</v>
      </c>
      <c r="AW229" s="13" t="s">
        <v>36</v>
      </c>
      <c r="AX229" s="13" t="s">
        <v>74</v>
      </c>
      <c r="AY229" s="156" t="s">
        <v>139</v>
      </c>
    </row>
    <row r="230" spans="1:65" s="14" customFormat="1">
      <c r="B230" s="161"/>
      <c r="D230" s="150" t="s">
        <v>158</v>
      </c>
      <c r="E230" s="162" t="s">
        <v>3</v>
      </c>
      <c r="F230" s="163" t="s">
        <v>1139</v>
      </c>
      <c r="H230" s="164">
        <v>4</v>
      </c>
      <c r="L230" s="161"/>
      <c r="M230" s="165"/>
      <c r="N230" s="166"/>
      <c r="O230" s="166"/>
      <c r="P230" s="166"/>
      <c r="Q230" s="166"/>
      <c r="R230" s="166"/>
      <c r="S230" s="166"/>
      <c r="T230" s="167"/>
      <c r="AT230" s="162" t="s">
        <v>158</v>
      </c>
      <c r="AU230" s="162" t="s">
        <v>84</v>
      </c>
      <c r="AV230" s="14" t="s">
        <v>84</v>
      </c>
      <c r="AW230" s="14" t="s">
        <v>36</v>
      </c>
      <c r="AX230" s="14" t="s">
        <v>74</v>
      </c>
      <c r="AY230" s="162" t="s">
        <v>139</v>
      </c>
    </row>
    <row r="231" spans="1:65" s="13" customFormat="1">
      <c r="B231" s="155"/>
      <c r="D231" s="150" t="s">
        <v>158</v>
      </c>
      <c r="E231" s="156" t="s">
        <v>3</v>
      </c>
      <c r="F231" s="157" t="s">
        <v>1261</v>
      </c>
      <c r="H231" s="156" t="s">
        <v>3</v>
      </c>
      <c r="L231" s="155"/>
      <c r="M231" s="158"/>
      <c r="N231" s="159"/>
      <c r="O231" s="159"/>
      <c r="P231" s="159"/>
      <c r="Q231" s="159"/>
      <c r="R231" s="159"/>
      <c r="S231" s="159"/>
      <c r="T231" s="160"/>
      <c r="AT231" s="156" t="s">
        <v>158</v>
      </c>
      <c r="AU231" s="156" t="s">
        <v>84</v>
      </c>
      <c r="AV231" s="13" t="s">
        <v>82</v>
      </c>
      <c r="AW231" s="13" t="s">
        <v>36</v>
      </c>
      <c r="AX231" s="13" t="s">
        <v>74</v>
      </c>
      <c r="AY231" s="156" t="s">
        <v>139</v>
      </c>
    </row>
    <row r="232" spans="1:65" s="13" customFormat="1">
      <c r="B232" s="155"/>
      <c r="D232" s="150" t="s">
        <v>158</v>
      </c>
      <c r="E232" s="156" t="s">
        <v>3</v>
      </c>
      <c r="F232" s="157" t="s">
        <v>1262</v>
      </c>
      <c r="H232" s="156" t="s">
        <v>3</v>
      </c>
      <c r="L232" s="155"/>
      <c r="M232" s="158"/>
      <c r="N232" s="159"/>
      <c r="O232" s="159"/>
      <c r="P232" s="159"/>
      <c r="Q232" s="159"/>
      <c r="R232" s="159"/>
      <c r="S232" s="159"/>
      <c r="T232" s="160"/>
      <c r="AT232" s="156" t="s">
        <v>158</v>
      </c>
      <c r="AU232" s="156" t="s">
        <v>84</v>
      </c>
      <c r="AV232" s="13" t="s">
        <v>82</v>
      </c>
      <c r="AW232" s="13" t="s">
        <v>36</v>
      </c>
      <c r="AX232" s="13" t="s">
        <v>74</v>
      </c>
      <c r="AY232" s="156" t="s">
        <v>139</v>
      </c>
    </row>
    <row r="233" spans="1:65" s="14" customFormat="1">
      <c r="B233" s="161"/>
      <c r="D233" s="150" t="s">
        <v>158</v>
      </c>
      <c r="E233" s="162" t="s">
        <v>3</v>
      </c>
      <c r="F233" s="163" t="s">
        <v>1206</v>
      </c>
      <c r="H233" s="164">
        <v>2</v>
      </c>
      <c r="L233" s="161"/>
      <c r="M233" s="165"/>
      <c r="N233" s="166"/>
      <c r="O233" s="166"/>
      <c r="P233" s="166"/>
      <c r="Q233" s="166"/>
      <c r="R233" s="166"/>
      <c r="S233" s="166"/>
      <c r="T233" s="167"/>
      <c r="AT233" s="162" t="s">
        <v>158</v>
      </c>
      <c r="AU233" s="162" t="s">
        <v>84</v>
      </c>
      <c r="AV233" s="14" t="s">
        <v>84</v>
      </c>
      <c r="AW233" s="14" t="s">
        <v>36</v>
      </c>
      <c r="AX233" s="14" t="s">
        <v>74</v>
      </c>
      <c r="AY233" s="162" t="s">
        <v>139</v>
      </c>
    </row>
    <row r="234" spans="1:65" s="15" customFormat="1">
      <c r="B234" s="168"/>
      <c r="D234" s="150" t="s">
        <v>158</v>
      </c>
      <c r="E234" s="169" t="s">
        <v>3</v>
      </c>
      <c r="F234" s="170" t="s">
        <v>234</v>
      </c>
      <c r="H234" s="171">
        <v>10</v>
      </c>
      <c r="L234" s="168"/>
      <c r="M234" s="172"/>
      <c r="N234" s="173"/>
      <c r="O234" s="173"/>
      <c r="P234" s="173"/>
      <c r="Q234" s="173"/>
      <c r="R234" s="173"/>
      <c r="S234" s="173"/>
      <c r="T234" s="174"/>
      <c r="AT234" s="169" t="s">
        <v>158</v>
      </c>
      <c r="AU234" s="169" t="s">
        <v>84</v>
      </c>
      <c r="AV234" s="15" t="s">
        <v>146</v>
      </c>
      <c r="AW234" s="15" t="s">
        <v>36</v>
      </c>
      <c r="AX234" s="15" t="s">
        <v>82</v>
      </c>
      <c r="AY234" s="169" t="s">
        <v>139</v>
      </c>
    </row>
    <row r="235" spans="1:65" s="2" customFormat="1" ht="14.45" customHeight="1">
      <c r="A235" s="32"/>
      <c r="B235" s="137"/>
      <c r="C235" s="185" t="s">
        <v>431</v>
      </c>
      <c r="D235" s="185" t="s">
        <v>357</v>
      </c>
      <c r="E235" s="186" t="s">
        <v>1292</v>
      </c>
      <c r="F235" s="187" t="s">
        <v>1293</v>
      </c>
      <c r="G235" s="188" t="s">
        <v>164</v>
      </c>
      <c r="H235" s="189">
        <v>2</v>
      </c>
      <c r="I235" s="190"/>
      <c r="J235" s="190"/>
      <c r="K235" s="187" t="s">
        <v>145</v>
      </c>
      <c r="L235" s="191"/>
      <c r="M235" s="192" t="s">
        <v>3</v>
      </c>
      <c r="N235" s="193" t="s">
        <v>45</v>
      </c>
      <c r="O235" s="146">
        <v>0</v>
      </c>
      <c r="P235" s="146">
        <f>O235*H235</f>
        <v>0</v>
      </c>
      <c r="Q235" s="146">
        <v>2.4199999999999998E-3</v>
      </c>
      <c r="R235" s="146">
        <f>Q235*H235</f>
        <v>4.8399999999999997E-3</v>
      </c>
      <c r="S235" s="146">
        <v>0</v>
      </c>
      <c r="T235" s="147">
        <f>S235*H235</f>
        <v>0</v>
      </c>
      <c r="U235" s="32"/>
      <c r="V235" s="32"/>
      <c r="W235" s="32"/>
      <c r="X235" s="32"/>
      <c r="Y235" s="32"/>
      <c r="Z235" s="32"/>
      <c r="AA235" s="32"/>
      <c r="AB235" s="32"/>
      <c r="AC235" s="32"/>
      <c r="AD235" s="32"/>
      <c r="AE235" s="32"/>
      <c r="AR235" s="148" t="s">
        <v>778</v>
      </c>
      <c r="AT235" s="148" t="s">
        <v>357</v>
      </c>
      <c r="AU235" s="148" t="s">
        <v>84</v>
      </c>
      <c r="AY235" s="19" t="s">
        <v>139</v>
      </c>
      <c r="BE235" s="149">
        <f>IF(N235="základní",J235,0)</f>
        <v>0</v>
      </c>
      <c r="BF235" s="149">
        <f>IF(N235="snížená",J235,0)</f>
        <v>0</v>
      </c>
      <c r="BG235" s="149">
        <f>IF(N235="zákl. přenesená",J235,0)</f>
        <v>0</v>
      </c>
      <c r="BH235" s="149">
        <f>IF(N235="sníž. přenesená",J235,0)</f>
        <v>0</v>
      </c>
      <c r="BI235" s="149">
        <f>IF(N235="nulová",J235,0)</f>
        <v>0</v>
      </c>
      <c r="BJ235" s="19" t="s">
        <v>82</v>
      </c>
      <c r="BK235" s="149">
        <f>ROUND(I235*H235,2)</f>
        <v>0</v>
      </c>
      <c r="BL235" s="19" t="s">
        <v>778</v>
      </c>
      <c r="BM235" s="148" t="s">
        <v>1294</v>
      </c>
    </row>
    <row r="236" spans="1:65" s="2" customFormat="1">
      <c r="A236" s="32"/>
      <c r="B236" s="33"/>
      <c r="C236" s="32"/>
      <c r="D236" s="150" t="s">
        <v>148</v>
      </c>
      <c r="E236" s="32"/>
      <c r="F236" s="151" t="s">
        <v>1293</v>
      </c>
      <c r="G236" s="32"/>
      <c r="H236" s="32"/>
      <c r="I236" s="32"/>
      <c r="J236" s="32"/>
      <c r="K236" s="32"/>
      <c r="L236" s="33"/>
      <c r="M236" s="152"/>
      <c r="N236" s="153"/>
      <c r="O236" s="53"/>
      <c r="P236" s="53"/>
      <c r="Q236" s="53"/>
      <c r="R236" s="53"/>
      <c r="S236" s="53"/>
      <c r="T236" s="54"/>
      <c r="U236" s="32"/>
      <c r="V236" s="32"/>
      <c r="W236" s="32"/>
      <c r="X236" s="32"/>
      <c r="Y236" s="32"/>
      <c r="Z236" s="32"/>
      <c r="AA236" s="32"/>
      <c r="AB236" s="32"/>
      <c r="AC236" s="32"/>
      <c r="AD236" s="32"/>
      <c r="AE236" s="32"/>
      <c r="AT236" s="19" t="s">
        <v>148</v>
      </c>
      <c r="AU236" s="19" t="s">
        <v>84</v>
      </c>
    </row>
    <row r="237" spans="1:65" s="2" customFormat="1" ht="14.45" customHeight="1">
      <c r="A237" s="32"/>
      <c r="B237" s="137"/>
      <c r="C237" s="185" t="s">
        <v>676</v>
      </c>
      <c r="D237" s="185" t="s">
        <v>357</v>
      </c>
      <c r="E237" s="186" t="s">
        <v>1295</v>
      </c>
      <c r="F237" s="187" t="s">
        <v>1296</v>
      </c>
      <c r="G237" s="188" t="s">
        <v>164</v>
      </c>
      <c r="H237" s="189">
        <v>4</v>
      </c>
      <c r="I237" s="190"/>
      <c r="J237" s="190"/>
      <c r="K237" s="187" t="s">
        <v>3</v>
      </c>
      <c r="L237" s="191"/>
      <c r="M237" s="192" t="s">
        <v>3</v>
      </c>
      <c r="N237" s="193" t="s">
        <v>45</v>
      </c>
      <c r="O237" s="146">
        <v>0</v>
      </c>
      <c r="P237" s="146">
        <f>O237*H237</f>
        <v>0</v>
      </c>
      <c r="Q237" s="146">
        <v>0</v>
      </c>
      <c r="R237" s="146">
        <f>Q237*H237</f>
        <v>0</v>
      </c>
      <c r="S237" s="146">
        <v>0</v>
      </c>
      <c r="T237" s="147">
        <f>S237*H237</f>
        <v>0</v>
      </c>
      <c r="U237" s="32"/>
      <c r="V237" s="32"/>
      <c r="W237" s="32"/>
      <c r="X237" s="32"/>
      <c r="Y237" s="32"/>
      <c r="Z237" s="32"/>
      <c r="AA237" s="32"/>
      <c r="AB237" s="32"/>
      <c r="AC237" s="32"/>
      <c r="AD237" s="32"/>
      <c r="AE237" s="32"/>
      <c r="AR237" s="148" t="s">
        <v>778</v>
      </c>
      <c r="AT237" s="148" t="s">
        <v>357</v>
      </c>
      <c r="AU237" s="148" t="s">
        <v>84</v>
      </c>
      <c r="AY237" s="19" t="s">
        <v>139</v>
      </c>
      <c r="BE237" s="149">
        <f>IF(N237="základní",J237,0)</f>
        <v>0</v>
      </c>
      <c r="BF237" s="149">
        <f>IF(N237="snížená",J237,0)</f>
        <v>0</v>
      </c>
      <c r="BG237" s="149">
        <f>IF(N237="zákl. přenesená",J237,0)</f>
        <v>0</v>
      </c>
      <c r="BH237" s="149">
        <f>IF(N237="sníž. přenesená",J237,0)</f>
        <v>0</v>
      </c>
      <c r="BI237" s="149">
        <f>IF(N237="nulová",J237,0)</f>
        <v>0</v>
      </c>
      <c r="BJ237" s="19" t="s">
        <v>82</v>
      </c>
      <c r="BK237" s="149">
        <f>ROUND(I237*H237,2)</f>
        <v>0</v>
      </c>
      <c r="BL237" s="19" t="s">
        <v>778</v>
      </c>
      <c r="BM237" s="148" t="s">
        <v>1297</v>
      </c>
    </row>
    <row r="238" spans="1:65" s="2" customFormat="1">
      <c r="A238" s="32"/>
      <c r="B238" s="33"/>
      <c r="C238" s="32"/>
      <c r="D238" s="150" t="s">
        <v>148</v>
      </c>
      <c r="E238" s="32"/>
      <c r="F238" s="151" t="s">
        <v>1296</v>
      </c>
      <c r="G238" s="32"/>
      <c r="H238" s="32"/>
      <c r="I238" s="32"/>
      <c r="J238" s="32"/>
      <c r="K238" s="32"/>
      <c r="L238" s="33"/>
      <c r="M238" s="152"/>
      <c r="N238" s="153"/>
      <c r="O238" s="53"/>
      <c r="P238" s="53"/>
      <c r="Q238" s="53"/>
      <c r="R238" s="53"/>
      <c r="S238" s="53"/>
      <c r="T238" s="54"/>
      <c r="U238" s="32"/>
      <c r="V238" s="32"/>
      <c r="W238" s="32"/>
      <c r="X238" s="32"/>
      <c r="Y238" s="32"/>
      <c r="Z238" s="32"/>
      <c r="AA238" s="32"/>
      <c r="AB238" s="32"/>
      <c r="AC238" s="32"/>
      <c r="AD238" s="32"/>
      <c r="AE238" s="32"/>
      <c r="AT238" s="19" t="s">
        <v>148</v>
      </c>
      <c r="AU238" s="19" t="s">
        <v>84</v>
      </c>
    </row>
    <row r="239" spans="1:65" s="2" customFormat="1" ht="14.45" customHeight="1">
      <c r="A239" s="32"/>
      <c r="B239" s="137"/>
      <c r="C239" s="185" t="s">
        <v>692</v>
      </c>
      <c r="D239" s="185" t="s">
        <v>357</v>
      </c>
      <c r="E239" s="186" t="s">
        <v>1298</v>
      </c>
      <c r="F239" s="187" t="s">
        <v>1299</v>
      </c>
      <c r="G239" s="188" t="s">
        <v>164</v>
      </c>
      <c r="H239" s="189">
        <v>4</v>
      </c>
      <c r="I239" s="190"/>
      <c r="J239" s="190"/>
      <c r="K239" s="187" t="s">
        <v>3</v>
      </c>
      <c r="L239" s="191"/>
      <c r="M239" s="192" t="s">
        <v>3</v>
      </c>
      <c r="N239" s="193" t="s">
        <v>45</v>
      </c>
      <c r="O239" s="146">
        <v>0</v>
      </c>
      <c r="P239" s="146">
        <f>O239*H239</f>
        <v>0</v>
      </c>
      <c r="Q239" s="146">
        <v>0</v>
      </c>
      <c r="R239" s="146">
        <f>Q239*H239</f>
        <v>0</v>
      </c>
      <c r="S239" s="146">
        <v>0</v>
      </c>
      <c r="T239" s="147">
        <f>S239*H239</f>
        <v>0</v>
      </c>
      <c r="U239" s="32"/>
      <c r="V239" s="32"/>
      <c r="W239" s="32"/>
      <c r="X239" s="32"/>
      <c r="Y239" s="32"/>
      <c r="Z239" s="32"/>
      <c r="AA239" s="32"/>
      <c r="AB239" s="32"/>
      <c r="AC239" s="32"/>
      <c r="AD239" s="32"/>
      <c r="AE239" s="32"/>
      <c r="AR239" s="148" t="s">
        <v>778</v>
      </c>
      <c r="AT239" s="148" t="s">
        <v>357</v>
      </c>
      <c r="AU239" s="148" t="s">
        <v>84</v>
      </c>
      <c r="AY239" s="19" t="s">
        <v>139</v>
      </c>
      <c r="BE239" s="149">
        <f>IF(N239="základní",J239,0)</f>
        <v>0</v>
      </c>
      <c r="BF239" s="149">
        <f>IF(N239="snížená",J239,0)</f>
        <v>0</v>
      </c>
      <c r="BG239" s="149">
        <f>IF(N239="zákl. přenesená",J239,0)</f>
        <v>0</v>
      </c>
      <c r="BH239" s="149">
        <f>IF(N239="sníž. přenesená",J239,0)</f>
        <v>0</v>
      </c>
      <c r="BI239" s="149">
        <f>IF(N239="nulová",J239,0)</f>
        <v>0</v>
      </c>
      <c r="BJ239" s="19" t="s">
        <v>82</v>
      </c>
      <c r="BK239" s="149">
        <f>ROUND(I239*H239,2)</f>
        <v>0</v>
      </c>
      <c r="BL239" s="19" t="s">
        <v>778</v>
      </c>
      <c r="BM239" s="148" t="s">
        <v>1300</v>
      </c>
    </row>
    <row r="240" spans="1:65" s="2" customFormat="1">
      <c r="A240" s="32"/>
      <c r="B240" s="33"/>
      <c r="C240" s="32"/>
      <c r="D240" s="150" t="s">
        <v>148</v>
      </c>
      <c r="E240" s="32"/>
      <c r="F240" s="151" t="s">
        <v>1299</v>
      </c>
      <c r="G240" s="32"/>
      <c r="H240" s="32"/>
      <c r="I240" s="32"/>
      <c r="J240" s="32"/>
      <c r="K240" s="32"/>
      <c r="L240" s="33"/>
      <c r="M240" s="152"/>
      <c r="N240" s="153"/>
      <c r="O240" s="53"/>
      <c r="P240" s="53"/>
      <c r="Q240" s="53"/>
      <c r="R240" s="53"/>
      <c r="S240" s="53"/>
      <c r="T240" s="54"/>
      <c r="U240" s="32"/>
      <c r="V240" s="32"/>
      <c r="W240" s="32"/>
      <c r="X240" s="32"/>
      <c r="Y240" s="32"/>
      <c r="Z240" s="32"/>
      <c r="AA240" s="32"/>
      <c r="AB240" s="32"/>
      <c r="AC240" s="32"/>
      <c r="AD240" s="32"/>
      <c r="AE240" s="32"/>
      <c r="AT240" s="19" t="s">
        <v>148</v>
      </c>
      <c r="AU240" s="19" t="s">
        <v>84</v>
      </c>
    </row>
    <row r="241" spans="1:65" s="2" customFormat="1" ht="14.45" customHeight="1">
      <c r="A241" s="32"/>
      <c r="B241" s="137"/>
      <c r="C241" s="138" t="s">
        <v>697</v>
      </c>
      <c r="D241" s="138" t="s">
        <v>141</v>
      </c>
      <c r="E241" s="139" t="s">
        <v>1301</v>
      </c>
      <c r="F241" s="140" t="s">
        <v>1302</v>
      </c>
      <c r="G241" s="141" t="s">
        <v>164</v>
      </c>
      <c r="H241" s="142">
        <v>2</v>
      </c>
      <c r="I241" s="143"/>
      <c r="J241" s="143"/>
      <c r="K241" s="140" t="s">
        <v>145</v>
      </c>
      <c r="L241" s="33"/>
      <c r="M241" s="144" t="s">
        <v>3</v>
      </c>
      <c r="N241" s="145" t="s">
        <v>45</v>
      </c>
      <c r="O241" s="146">
        <v>1.9410000000000001</v>
      </c>
      <c r="P241" s="146">
        <f>O241*H241</f>
        <v>3.8820000000000001</v>
      </c>
      <c r="Q241" s="146">
        <v>6.4000000000000005E-4</v>
      </c>
      <c r="R241" s="146">
        <f>Q241*H241</f>
        <v>1.2800000000000001E-3</v>
      </c>
      <c r="S241" s="146">
        <v>0</v>
      </c>
      <c r="T241" s="147">
        <f>S241*H241</f>
        <v>0</v>
      </c>
      <c r="U241" s="32"/>
      <c r="V241" s="32"/>
      <c r="W241" s="32"/>
      <c r="X241" s="32"/>
      <c r="Y241" s="32"/>
      <c r="Z241" s="32"/>
      <c r="AA241" s="32"/>
      <c r="AB241" s="32"/>
      <c r="AC241" s="32"/>
      <c r="AD241" s="32"/>
      <c r="AE241" s="32"/>
      <c r="AR241" s="148" t="s">
        <v>769</v>
      </c>
      <c r="AT241" s="148" t="s">
        <v>141</v>
      </c>
      <c r="AU241" s="148" t="s">
        <v>84</v>
      </c>
      <c r="AY241" s="19" t="s">
        <v>139</v>
      </c>
      <c r="BE241" s="149">
        <f>IF(N241="základní",J241,0)</f>
        <v>0</v>
      </c>
      <c r="BF241" s="149">
        <f>IF(N241="snížená",J241,0)</f>
        <v>0</v>
      </c>
      <c r="BG241" s="149">
        <f>IF(N241="zákl. přenesená",J241,0)</f>
        <v>0</v>
      </c>
      <c r="BH241" s="149">
        <f>IF(N241="sníž. přenesená",J241,0)</f>
        <v>0</v>
      </c>
      <c r="BI241" s="149">
        <f>IF(N241="nulová",J241,0)</f>
        <v>0</v>
      </c>
      <c r="BJ241" s="19" t="s">
        <v>82</v>
      </c>
      <c r="BK241" s="149">
        <f>ROUND(I241*H241,2)</f>
        <v>0</v>
      </c>
      <c r="BL241" s="19" t="s">
        <v>769</v>
      </c>
      <c r="BM241" s="148" t="s">
        <v>1303</v>
      </c>
    </row>
    <row r="242" spans="1:65" s="2" customFormat="1">
      <c r="A242" s="32"/>
      <c r="B242" s="33"/>
      <c r="C242" s="32"/>
      <c r="D242" s="150" t="s">
        <v>148</v>
      </c>
      <c r="E242" s="32"/>
      <c r="F242" s="151" t="s">
        <v>1304</v>
      </c>
      <c r="G242" s="32"/>
      <c r="H242" s="32"/>
      <c r="I242" s="32"/>
      <c r="J242" s="32"/>
      <c r="K242" s="32"/>
      <c r="L242" s="33"/>
      <c r="M242" s="152"/>
      <c r="N242" s="153"/>
      <c r="O242" s="53"/>
      <c r="P242" s="53"/>
      <c r="Q242" s="53"/>
      <c r="R242" s="53"/>
      <c r="S242" s="53"/>
      <c r="T242" s="54"/>
      <c r="U242" s="32"/>
      <c r="V242" s="32"/>
      <c r="W242" s="32"/>
      <c r="X242" s="32"/>
      <c r="Y242" s="32"/>
      <c r="Z242" s="32"/>
      <c r="AA242" s="32"/>
      <c r="AB242" s="32"/>
      <c r="AC242" s="32"/>
      <c r="AD242" s="32"/>
      <c r="AE242" s="32"/>
      <c r="AT242" s="19" t="s">
        <v>148</v>
      </c>
      <c r="AU242" s="19" t="s">
        <v>84</v>
      </c>
    </row>
    <row r="243" spans="1:65" s="13" customFormat="1">
      <c r="B243" s="155"/>
      <c r="D243" s="150" t="s">
        <v>158</v>
      </c>
      <c r="E243" s="156" t="s">
        <v>3</v>
      </c>
      <c r="F243" s="157" t="s">
        <v>1204</v>
      </c>
      <c r="H243" s="156" t="s">
        <v>3</v>
      </c>
      <c r="L243" s="155"/>
      <c r="M243" s="158"/>
      <c r="N243" s="159"/>
      <c r="O243" s="159"/>
      <c r="P243" s="159"/>
      <c r="Q243" s="159"/>
      <c r="R243" s="159"/>
      <c r="S243" s="159"/>
      <c r="T243" s="160"/>
      <c r="AT243" s="156" t="s">
        <v>158</v>
      </c>
      <c r="AU243" s="156" t="s">
        <v>84</v>
      </c>
      <c r="AV243" s="13" t="s">
        <v>82</v>
      </c>
      <c r="AW243" s="13" t="s">
        <v>36</v>
      </c>
      <c r="AX243" s="13" t="s">
        <v>74</v>
      </c>
      <c r="AY243" s="156" t="s">
        <v>139</v>
      </c>
    </row>
    <row r="244" spans="1:65" s="13" customFormat="1">
      <c r="B244" s="155"/>
      <c r="D244" s="150" t="s">
        <v>158</v>
      </c>
      <c r="E244" s="156" t="s">
        <v>3</v>
      </c>
      <c r="F244" s="157" t="s">
        <v>1305</v>
      </c>
      <c r="H244" s="156" t="s">
        <v>3</v>
      </c>
      <c r="L244" s="155"/>
      <c r="M244" s="158"/>
      <c r="N244" s="159"/>
      <c r="O244" s="159"/>
      <c r="P244" s="159"/>
      <c r="Q244" s="159"/>
      <c r="R244" s="159"/>
      <c r="S244" s="159"/>
      <c r="T244" s="160"/>
      <c r="AT244" s="156" t="s">
        <v>158</v>
      </c>
      <c r="AU244" s="156" t="s">
        <v>84</v>
      </c>
      <c r="AV244" s="13" t="s">
        <v>82</v>
      </c>
      <c r="AW244" s="13" t="s">
        <v>36</v>
      </c>
      <c r="AX244" s="13" t="s">
        <v>74</v>
      </c>
      <c r="AY244" s="156" t="s">
        <v>139</v>
      </c>
    </row>
    <row r="245" spans="1:65" s="13" customFormat="1">
      <c r="B245" s="155"/>
      <c r="D245" s="150" t="s">
        <v>158</v>
      </c>
      <c r="E245" s="156" t="s">
        <v>3</v>
      </c>
      <c r="F245" s="157" t="s">
        <v>1306</v>
      </c>
      <c r="H245" s="156" t="s">
        <v>3</v>
      </c>
      <c r="L245" s="155"/>
      <c r="M245" s="158"/>
      <c r="N245" s="159"/>
      <c r="O245" s="159"/>
      <c r="P245" s="159"/>
      <c r="Q245" s="159"/>
      <c r="R245" s="159"/>
      <c r="S245" s="159"/>
      <c r="T245" s="160"/>
      <c r="AT245" s="156" t="s">
        <v>158</v>
      </c>
      <c r="AU245" s="156" t="s">
        <v>84</v>
      </c>
      <c r="AV245" s="13" t="s">
        <v>82</v>
      </c>
      <c r="AW245" s="13" t="s">
        <v>36</v>
      </c>
      <c r="AX245" s="13" t="s">
        <v>74</v>
      </c>
      <c r="AY245" s="156" t="s">
        <v>139</v>
      </c>
    </row>
    <row r="246" spans="1:65" s="14" customFormat="1">
      <c r="B246" s="161"/>
      <c r="D246" s="150" t="s">
        <v>158</v>
      </c>
      <c r="E246" s="162" t="s">
        <v>3</v>
      </c>
      <c r="F246" s="163" t="s">
        <v>1206</v>
      </c>
      <c r="H246" s="164">
        <v>2</v>
      </c>
      <c r="L246" s="161"/>
      <c r="M246" s="165"/>
      <c r="N246" s="166"/>
      <c r="O246" s="166"/>
      <c r="P246" s="166"/>
      <c r="Q246" s="166"/>
      <c r="R246" s="166"/>
      <c r="S246" s="166"/>
      <c r="T246" s="167"/>
      <c r="AT246" s="162" t="s">
        <v>158</v>
      </c>
      <c r="AU246" s="162" t="s">
        <v>84</v>
      </c>
      <c r="AV246" s="14" t="s">
        <v>84</v>
      </c>
      <c r="AW246" s="14" t="s">
        <v>36</v>
      </c>
      <c r="AX246" s="14" t="s">
        <v>82</v>
      </c>
      <c r="AY246" s="162" t="s">
        <v>139</v>
      </c>
    </row>
    <row r="247" spans="1:65" s="2" customFormat="1" ht="14.45" customHeight="1">
      <c r="A247" s="32"/>
      <c r="B247" s="137"/>
      <c r="C247" s="185" t="s">
        <v>702</v>
      </c>
      <c r="D247" s="185" t="s">
        <v>357</v>
      </c>
      <c r="E247" s="186" t="s">
        <v>1307</v>
      </c>
      <c r="F247" s="187" t="s">
        <v>1308</v>
      </c>
      <c r="G247" s="188" t="s">
        <v>164</v>
      </c>
      <c r="H247" s="189">
        <v>2</v>
      </c>
      <c r="I247" s="190"/>
      <c r="J247" s="190"/>
      <c r="K247" s="187" t="s">
        <v>3</v>
      </c>
      <c r="L247" s="191"/>
      <c r="M247" s="192" t="s">
        <v>3</v>
      </c>
      <c r="N247" s="193" t="s">
        <v>45</v>
      </c>
      <c r="O247" s="146">
        <v>0</v>
      </c>
      <c r="P247" s="146">
        <f>O247*H247</f>
        <v>0</v>
      </c>
      <c r="Q247" s="146">
        <v>0</v>
      </c>
      <c r="R247" s="146">
        <f>Q247*H247</f>
        <v>0</v>
      </c>
      <c r="S247" s="146">
        <v>0</v>
      </c>
      <c r="T247" s="147">
        <f>S247*H247</f>
        <v>0</v>
      </c>
      <c r="U247" s="32"/>
      <c r="V247" s="32"/>
      <c r="W247" s="32"/>
      <c r="X247" s="32"/>
      <c r="Y247" s="32"/>
      <c r="Z247" s="32"/>
      <c r="AA247" s="32"/>
      <c r="AB247" s="32"/>
      <c r="AC247" s="32"/>
      <c r="AD247" s="32"/>
      <c r="AE247" s="32"/>
      <c r="AR247" s="148" t="s">
        <v>800</v>
      </c>
      <c r="AT247" s="148" t="s">
        <v>357</v>
      </c>
      <c r="AU247" s="148" t="s">
        <v>84</v>
      </c>
      <c r="AY247" s="19" t="s">
        <v>139</v>
      </c>
      <c r="BE247" s="149">
        <f>IF(N247="základní",J247,0)</f>
        <v>0</v>
      </c>
      <c r="BF247" s="149">
        <f>IF(N247="snížená",J247,0)</f>
        <v>0</v>
      </c>
      <c r="BG247" s="149">
        <f>IF(N247="zákl. přenesená",J247,0)</f>
        <v>0</v>
      </c>
      <c r="BH247" s="149">
        <f>IF(N247="sníž. přenesená",J247,0)</f>
        <v>0</v>
      </c>
      <c r="BI247" s="149">
        <f>IF(N247="nulová",J247,0)</f>
        <v>0</v>
      </c>
      <c r="BJ247" s="19" t="s">
        <v>82</v>
      </c>
      <c r="BK247" s="149">
        <f>ROUND(I247*H247,2)</f>
        <v>0</v>
      </c>
      <c r="BL247" s="19" t="s">
        <v>769</v>
      </c>
      <c r="BM247" s="148" t="s">
        <v>1309</v>
      </c>
    </row>
    <row r="248" spans="1:65" s="2" customFormat="1">
      <c r="A248" s="32"/>
      <c r="B248" s="33"/>
      <c r="C248" s="32"/>
      <c r="D248" s="150" t="s">
        <v>148</v>
      </c>
      <c r="E248" s="32"/>
      <c r="F248" s="151" t="s">
        <v>1308</v>
      </c>
      <c r="G248" s="32"/>
      <c r="H248" s="32"/>
      <c r="I248" s="32"/>
      <c r="J248" s="32"/>
      <c r="K248" s="32"/>
      <c r="L248" s="33"/>
      <c r="M248" s="197"/>
      <c r="N248" s="198"/>
      <c r="O248" s="199"/>
      <c r="P248" s="199"/>
      <c r="Q248" s="199"/>
      <c r="R248" s="199"/>
      <c r="S248" s="199"/>
      <c r="T248" s="200"/>
      <c r="U248" s="32"/>
      <c r="V248" s="32"/>
      <c r="W248" s="32"/>
      <c r="X248" s="32"/>
      <c r="Y248" s="32"/>
      <c r="Z248" s="32"/>
      <c r="AA248" s="32"/>
      <c r="AB248" s="32"/>
      <c r="AC248" s="32"/>
      <c r="AD248" s="32"/>
      <c r="AE248" s="32"/>
      <c r="AT248" s="19" t="s">
        <v>148</v>
      </c>
      <c r="AU248" s="19" t="s">
        <v>84</v>
      </c>
    </row>
    <row r="249" spans="1:65" s="2" customFormat="1" ht="6.95" customHeight="1">
      <c r="A249" s="32"/>
      <c r="B249" s="42"/>
      <c r="C249" s="43"/>
      <c r="D249" s="43"/>
      <c r="E249" s="43"/>
      <c r="F249" s="43"/>
      <c r="G249" s="43"/>
      <c r="H249" s="43"/>
      <c r="I249" s="43"/>
      <c r="J249" s="43"/>
      <c r="K249" s="43"/>
      <c r="L249" s="33"/>
      <c r="M249" s="32"/>
      <c r="O249" s="32"/>
      <c r="P249" s="32"/>
      <c r="Q249" s="32"/>
      <c r="R249" s="32"/>
      <c r="S249" s="32"/>
      <c r="T249" s="32"/>
      <c r="U249" s="32"/>
      <c r="V249" s="32"/>
      <c r="W249" s="32"/>
      <c r="X249" s="32"/>
      <c r="Y249" s="32"/>
      <c r="Z249" s="32"/>
      <c r="AA249" s="32"/>
      <c r="AB249" s="32"/>
      <c r="AC249" s="32"/>
      <c r="AD249" s="32"/>
      <c r="AE249" s="32"/>
    </row>
  </sheetData>
  <autoFilter ref="C87:K248"/>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sheetPr>
    <pageSetUpPr fitToPage="1"/>
  </sheetPr>
  <dimension ref="A1:BM183"/>
  <sheetViews>
    <sheetView showGridLines="0" workbookViewId="0">
      <selection activeCell="I85" sqref="I8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8"/>
    </row>
    <row r="2" spans="1:46" s="1" customFormat="1" ht="36.950000000000003" customHeight="1">
      <c r="L2" s="311" t="s">
        <v>6</v>
      </c>
      <c r="M2" s="312"/>
      <c r="N2" s="312"/>
      <c r="O2" s="312"/>
      <c r="P2" s="312"/>
      <c r="Q2" s="312"/>
      <c r="R2" s="312"/>
      <c r="S2" s="312"/>
      <c r="T2" s="312"/>
      <c r="U2" s="312"/>
      <c r="V2" s="312"/>
      <c r="AT2" s="19" t="s">
        <v>109</v>
      </c>
    </row>
    <row r="3" spans="1:46" s="1" customFormat="1" ht="6.95" customHeight="1">
      <c r="B3" s="20"/>
      <c r="C3" s="21"/>
      <c r="D3" s="21"/>
      <c r="E3" s="21"/>
      <c r="F3" s="21"/>
      <c r="G3" s="21"/>
      <c r="H3" s="21"/>
      <c r="I3" s="21"/>
      <c r="J3" s="21"/>
      <c r="K3" s="21"/>
      <c r="L3" s="22"/>
      <c r="AT3" s="19" t="s">
        <v>84</v>
      </c>
    </row>
    <row r="4" spans="1:46" s="1" customFormat="1" ht="24.95" customHeight="1">
      <c r="B4" s="22"/>
      <c r="D4" s="23" t="s">
        <v>113</v>
      </c>
      <c r="L4" s="22"/>
      <c r="M4" s="89" t="s">
        <v>11</v>
      </c>
      <c r="AT4" s="19" t="s">
        <v>4</v>
      </c>
    </row>
    <row r="5" spans="1:46" s="1" customFormat="1" ht="6.95" customHeight="1">
      <c r="B5" s="22"/>
      <c r="L5" s="22"/>
    </row>
    <row r="6" spans="1:46" s="1" customFormat="1" ht="12" customHeight="1">
      <c r="B6" s="22"/>
      <c r="D6" s="28" t="s">
        <v>14</v>
      </c>
      <c r="L6" s="22"/>
    </row>
    <row r="7" spans="1:46" s="1" customFormat="1" ht="16.5" customHeight="1">
      <c r="B7" s="22"/>
      <c r="E7" s="328" t="str">
        <f>'Rekapitulace stavby'!K6</f>
        <v>Skládka TKO Štěpánovice - III.etepa - 3.část</v>
      </c>
      <c r="F7" s="329"/>
      <c r="G7" s="329"/>
      <c r="H7" s="329"/>
      <c r="L7" s="22"/>
    </row>
    <row r="8" spans="1:46" s="2" customFormat="1" ht="12" customHeight="1">
      <c r="A8" s="32"/>
      <c r="B8" s="33"/>
      <c r="C8" s="32"/>
      <c r="D8" s="28" t="s">
        <v>114</v>
      </c>
      <c r="E8" s="32"/>
      <c r="F8" s="32"/>
      <c r="G8" s="32"/>
      <c r="H8" s="32"/>
      <c r="I8" s="32"/>
      <c r="J8" s="32"/>
      <c r="K8" s="32"/>
      <c r="L8" s="90"/>
      <c r="S8" s="32"/>
      <c r="T8" s="32"/>
      <c r="U8" s="32"/>
      <c r="V8" s="32"/>
      <c r="W8" s="32"/>
      <c r="X8" s="32"/>
      <c r="Y8" s="32"/>
      <c r="Z8" s="32"/>
      <c r="AA8" s="32"/>
      <c r="AB8" s="32"/>
      <c r="AC8" s="32"/>
      <c r="AD8" s="32"/>
      <c r="AE8" s="32"/>
    </row>
    <row r="9" spans="1:46" s="2" customFormat="1" ht="16.5" customHeight="1">
      <c r="A9" s="32"/>
      <c r="B9" s="33"/>
      <c r="C9" s="32"/>
      <c r="D9" s="32"/>
      <c r="E9" s="305" t="s">
        <v>1310</v>
      </c>
      <c r="F9" s="327"/>
      <c r="G9" s="327"/>
      <c r="H9" s="327"/>
      <c r="I9" s="32"/>
      <c r="J9" s="32"/>
      <c r="K9" s="32"/>
      <c r="L9" s="90"/>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0"/>
      <c r="S10" s="32"/>
      <c r="T10" s="32"/>
      <c r="U10" s="32"/>
      <c r="V10" s="32"/>
      <c r="W10" s="32"/>
      <c r="X10" s="32"/>
      <c r="Y10" s="32"/>
      <c r="Z10" s="32"/>
      <c r="AA10" s="32"/>
      <c r="AB10" s="32"/>
      <c r="AC10" s="32"/>
      <c r="AD10" s="32"/>
      <c r="AE10" s="32"/>
    </row>
    <row r="11" spans="1:46" s="2" customFormat="1" ht="12" customHeight="1">
      <c r="A11" s="32"/>
      <c r="B11" s="33"/>
      <c r="C11" s="32"/>
      <c r="D11" s="28" t="s">
        <v>16</v>
      </c>
      <c r="E11" s="32"/>
      <c r="F11" s="26" t="s">
        <v>3</v>
      </c>
      <c r="G11" s="32"/>
      <c r="H11" s="32"/>
      <c r="I11" s="28" t="s">
        <v>18</v>
      </c>
      <c r="J11" s="26" t="s">
        <v>3</v>
      </c>
      <c r="K11" s="32"/>
      <c r="L11" s="90"/>
      <c r="S11" s="32"/>
      <c r="T11" s="32"/>
      <c r="U11" s="32"/>
      <c r="V11" s="32"/>
      <c r="W11" s="32"/>
      <c r="X11" s="32"/>
      <c r="Y11" s="32"/>
      <c r="Z11" s="32"/>
      <c r="AA11" s="32"/>
      <c r="AB11" s="32"/>
      <c r="AC11" s="32"/>
      <c r="AD11" s="32"/>
      <c r="AE11" s="32"/>
    </row>
    <row r="12" spans="1:46" s="2" customFormat="1" ht="12" customHeight="1">
      <c r="A12" s="32"/>
      <c r="B12" s="33"/>
      <c r="C12" s="32"/>
      <c r="D12" s="28" t="s">
        <v>20</v>
      </c>
      <c r="E12" s="32"/>
      <c r="F12" s="26" t="s">
        <v>21</v>
      </c>
      <c r="G12" s="32"/>
      <c r="H12" s="32"/>
      <c r="I12" s="28" t="s">
        <v>22</v>
      </c>
      <c r="J12" s="50" t="str">
        <f>'Rekapitulace stavby'!AN8</f>
        <v>24. 9. 2020</v>
      </c>
      <c r="K12" s="32"/>
      <c r="L12" s="90"/>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0"/>
      <c r="S13" s="32"/>
      <c r="T13" s="32"/>
      <c r="U13" s="32"/>
      <c r="V13" s="32"/>
      <c r="W13" s="32"/>
      <c r="X13" s="32"/>
      <c r="Y13" s="32"/>
      <c r="Z13" s="32"/>
      <c r="AA13" s="32"/>
      <c r="AB13" s="32"/>
      <c r="AC13" s="32"/>
      <c r="AD13" s="32"/>
      <c r="AE13" s="32"/>
    </row>
    <row r="14" spans="1:46" s="2" customFormat="1" ht="12" customHeight="1">
      <c r="A14" s="32"/>
      <c r="B14" s="33"/>
      <c r="C14" s="32"/>
      <c r="D14" s="28" t="s">
        <v>28</v>
      </c>
      <c r="E14" s="32"/>
      <c r="F14" s="32"/>
      <c r="G14" s="32"/>
      <c r="H14" s="32"/>
      <c r="I14" s="28" t="s">
        <v>29</v>
      </c>
      <c r="J14" s="26" t="s">
        <v>3</v>
      </c>
      <c r="K14" s="32"/>
      <c r="L14" s="90"/>
      <c r="S14" s="32"/>
      <c r="T14" s="32"/>
      <c r="U14" s="32"/>
      <c r="V14" s="32"/>
      <c r="W14" s="32"/>
      <c r="X14" s="32"/>
      <c r="Y14" s="32"/>
      <c r="Z14" s="32"/>
      <c r="AA14" s="32"/>
      <c r="AB14" s="32"/>
      <c r="AC14" s="32"/>
      <c r="AD14" s="32"/>
      <c r="AE14" s="32"/>
    </row>
    <row r="15" spans="1:46" s="2" customFormat="1" ht="18" customHeight="1">
      <c r="A15" s="32"/>
      <c r="B15" s="33"/>
      <c r="C15" s="32"/>
      <c r="D15" s="32"/>
      <c r="E15" s="26" t="s">
        <v>30</v>
      </c>
      <c r="F15" s="32"/>
      <c r="G15" s="32"/>
      <c r="H15" s="32"/>
      <c r="I15" s="28" t="s">
        <v>31</v>
      </c>
      <c r="J15" s="26" t="s">
        <v>3</v>
      </c>
      <c r="K15" s="32"/>
      <c r="L15" s="90"/>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90"/>
      <c r="S16" s="32"/>
      <c r="T16" s="32"/>
      <c r="U16" s="32"/>
      <c r="V16" s="32"/>
      <c r="W16" s="32"/>
      <c r="X16" s="32"/>
      <c r="Y16" s="32"/>
      <c r="Z16" s="32"/>
      <c r="AA16" s="32"/>
      <c r="AB16" s="32"/>
      <c r="AC16" s="32"/>
      <c r="AD16" s="32"/>
      <c r="AE16" s="32"/>
    </row>
    <row r="17" spans="1:31" s="2" customFormat="1" ht="12" customHeight="1">
      <c r="A17" s="32"/>
      <c r="B17" s="33"/>
      <c r="C17" s="32"/>
      <c r="D17" s="28" t="s">
        <v>32</v>
      </c>
      <c r="E17" s="32"/>
      <c r="F17" s="32"/>
      <c r="G17" s="32"/>
      <c r="H17" s="32"/>
      <c r="I17" s="28" t="s">
        <v>29</v>
      </c>
      <c r="J17" s="26" t="str">
        <f>'Rekapitulace stavby'!AN13</f>
        <v/>
      </c>
      <c r="K17" s="32"/>
      <c r="L17" s="90"/>
      <c r="S17" s="32"/>
      <c r="T17" s="32"/>
      <c r="U17" s="32"/>
      <c r="V17" s="32"/>
      <c r="W17" s="32"/>
      <c r="X17" s="32"/>
      <c r="Y17" s="32"/>
      <c r="Z17" s="32"/>
      <c r="AA17" s="32"/>
      <c r="AB17" s="32"/>
      <c r="AC17" s="32"/>
      <c r="AD17" s="32"/>
      <c r="AE17" s="32"/>
    </row>
    <row r="18" spans="1:31" s="2" customFormat="1" ht="18" customHeight="1">
      <c r="A18" s="32"/>
      <c r="B18" s="33"/>
      <c r="C18" s="32"/>
      <c r="D18" s="32"/>
      <c r="E18" s="322" t="str">
        <f>'Rekapitulace stavby'!E14</f>
        <v xml:space="preserve"> </v>
      </c>
      <c r="F18" s="322"/>
      <c r="G18" s="322"/>
      <c r="H18" s="322"/>
      <c r="I18" s="28" t="s">
        <v>31</v>
      </c>
      <c r="J18" s="26" t="str">
        <f>'Rekapitulace stavby'!AN14</f>
        <v/>
      </c>
      <c r="K18" s="32"/>
      <c r="L18" s="90"/>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90"/>
      <c r="S19" s="32"/>
      <c r="T19" s="32"/>
      <c r="U19" s="32"/>
      <c r="V19" s="32"/>
      <c r="W19" s="32"/>
      <c r="X19" s="32"/>
      <c r="Y19" s="32"/>
      <c r="Z19" s="32"/>
      <c r="AA19" s="32"/>
      <c r="AB19" s="32"/>
      <c r="AC19" s="32"/>
      <c r="AD19" s="32"/>
      <c r="AE19" s="32"/>
    </row>
    <row r="20" spans="1:31" s="2" customFormat="1" ht="12" customHeight="1">
      <c r="A20" s="32"/>
      <c r="B20" s="33"/>
      <c r="C20" s="32"/>
      <c r="D20" s="28" t="s">
        <v>34</v>
      </c>
      <c r="E20" s="32"/>
      <c r="F20" s="32"/>
      <c r="G20" s="32"/>
      <c r="H20" s="32"/>
      <c r="I20" s="28" t="s">
        <v>29</v>
      </c>
      <c r="J20" s="26" t="s">
        <v>3</v>
      </c>
      <c r="K20" s="32"/>
      <c r="L20" s="90"/>
      <c r="S20" s="32"/>
      <c r="T20" s="32"/>
      <c r="U20" s="32"/>
      <c r="V20" s="32"/>
      <c r="W20" s="32"/>
      <c r="X20" s="32"/>
      <c r="Y20" s="32"/>
      <c r="Z20" s="32"/>
      <c r="AA20" s="32"/>
      <c r="AB20" s="32"/>
      <c r="AC20" s="32"/>
      <c r="AD20" s="32"/>
      <c r="AE20" s="32"/>
    </row>
    <row r="21" spans="1:31" s="2" customFormat="1" ht="18" customHeight="1">
      <c r="A21" s="32"/>
      <c r="B21" s="33"/>
      <c r="C21" s="32"/>
      <c r="D21" s="32"/>
      <c r="E21" s="26" t="s">
        <v>35</v>
      </c>
      <c r="F21" s="32"/>
      <c r="G21" s="32"/>
      <c r="H21" s="32"/>
      <c r="I21" s="28" t="s">
        <v>31</v>
      </c>
      <c r="J21" s="26" t="s">
        <v>3</v>
      </c>
      <c r="K21" s="32"/>
      <c r="L21" s="90"/>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90"/>
      <c r="S22" s="32"/>
      <c r="T22" s="32"/>
      <c r="U22" s="32"/>
      <c r="V22" s="32"/>
      <c r="W22" s="32"/>
      <c r="X22" s="32"/>
      <c r="Y22" s="32"/>
      <c r="Z22" s="32"/>
      <c r="AA22" s="32"/>
      <c r="AB22" s="32"/>
      <c r="AC22" s="32"/>
      <c r="AD22" s="32"/>
      <c r="AE22" s="32"/>
    </row>
    <row r="23" spans="1:31" s="2" customFormat="1" ht="12" customHeight="1">
      <c r="A23" s="32"/>
      <c r="B23" s="33"/>
      <c r="C23" s="32"/>
      <c r="D23" s="28" t="s">
        <v>37</v>
      </c>
      <c r="E23" s="32"/>
      <c r="F23" s="32"/>
      <c r="G23" s="32"/>
      <c r="H23" s="32"/>
      <c r="I23" s="28" t="s">
        <v>29</v>
      </c>
      <c r="J23" s="26" t="str">
        <f>IF('Rekapitulace stavby'!AN19="","",'Rekapitulace stavby'!AN19)</f>
        <v/>
      </c>
      <c r="K23" s="32"/>
      <c r="L23" s="90"/>
      <c r="S23" s="32"/>
      <c r="T23" s="32"/>
      <c r="U23" s="32"/>
      <c r="V23" s="32"/>
      <c r="W23" s="32"/>
      <c r="X23" s="32"/>
      <c r="Y23" s="32"/>
      <c r="Z23" s="32"/>
      <c r="AA23" s="32"/>
      <c r="AB23" s="32"/>
      <c r="AC23" s="32"/>
      <c r="AD23" s="32"/>
      <c r="AE23" s="32"/>
    </row>
    <row r="24" spans="1:31" s="2" customFormat="1" ht="18" customHeight="1">
      <c r="A24" s="32"/>
      <c r="B24" s="33"/>
      <c r="C24" s="32"/>
      <c r="D24" s="32"/>
      <c r="E24" s="26" t="str">
        <f>IF('Rekapitulace stavby'!E20="","",'Rekapitulace stavby'!E20)</f>
        <v xml:space="preserve"> </v>
      </c>
      <c r="F24" s="32"/>
      <c r="G24" s="32"/>
      <c r="H24" s="32"/>
      <c r="I24" s="28" t="s">
        <v>31</v>
      </c>
      <c r="J24" s="26" t="str">
        <f>IF('Rekapitulace stavby'!AN20="","",'Rekapitulace stavby'!AN20)</f>
        <v/>
      </c>
      <c r="K24" s="32"/>
      <c r="L24" s="90"/>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90"/>
      <c r="S25" s="32"/>
      <c r="T25" s="32"/>
      <c r="U25" s="32"/>
      <c r="V25" s="32"/>
      <c r="W25" s="32"/>
      <c r="X25" s="32"/>
      <c r="Y25" s="32"/>
      <c r="Z25" s="32"/>
      <c r="AA25" s="32"/>
      <c r="AB25" s="32"/>
      <c r="AC25" s="32"/>
      <c r="AD25" s="32"/>
      <c r="AE25" s="32"/>
    </row>
    <row r="26" spans="1:31" s="2" customFormat="1" ht="12" customHeight="1">
      <c r="A26" s="32"/>
      <c r="B26" s="33"/>
      <c r="C26" s="32"/>
      <c r="D26" s="28" t="s">
        <v>38</v>
      </c>
      <c r="E26" s="32"/>
      <c r="F26" s="32"/>
      <c r="G26" s="32"/>
      <c r="H26" s="32"/>
      <c r="I26" s="32"/>
      <c r="J26" s="32"/>
      <c r="K26" s="32"/>
      <c r="L26" s="90"/>
      <c r="S26" s="32"/>
      <c r="T26" s="32"/>
      <c r="U26" s="32"/>
      <c r="V26" s="32"/>
      <c r="W26" s="32"/>
      <c r="X26" s="32"/>
      <c r="Y26" s="32"/>
      <c r="Z26" s="32"/>
      <c r="AA26" s="32"/>
      <c r="AB26" s="32"/>
      <c r="AC26" s="32"/>
      <c r="AD26" s="32"/>
      <c r="AE26" s="32"/>
    </row>
    <row r="27" spans="1:31" s="8" customFormat="1" ht="16.5" customHeight="1">
      <c r="A27" s="91"/>
      <c r="B27" s="92"/>
      <c r="C27" s="91"/>
      <c r="D27" s="91"/>
      <c r="E27" s="301" t="s">
        <v>3</v>
      </c>
      <c r="F27" s="301"/>
      <c r="G27" s="301"/>
      <c r="H27" s="301"/>
      <c r="I27" s="91"/>
      <c r="J27" s="91"/>
      <c r="K27" s="91"/>
      <c r="L27" s="93"/>
      <c r="S27" s="91"/>
      <c r="T27" s="91"/>
      <c r="U27" s="91"/>
      <c r="V27" s="91"/>
      <c r="W27" s="91"/>
      <c r="X27" s="91"/>
      <c r="Y27" s="91"/>
      <c r="Z27" s="91"/>
      <c r="AA27" s="91"/>
      <c r="AB27" s="91"/>
      <c r="AC27" s="91"/>
      <c r="AD27" s="91"/>
      <c r="AE27" s="91"/>
    </row>
    <row r="28" spans="1:31" s="2" customFormat="1" ht="6.95" customHeight="1">
      <c r="A28" s="32"/>
      <c r="B28" s="33"/>
      <c r="C28" s="32"/>
      <c r="D28" s="32"/>
      <c r="E28" s="32"/>
      <c r="F28" s="32"/>
      <c r="G28" s="32"/>
      <c r="H28" s="32"/>
      <c r="I28" s="32"/>
      <c r="J28" s="32"/>
      <c r="K28" s="32"/>
      <c r="L28" s="90"/>
      <c r="S28" s="32"/>
      <c r="T28" s="32"/>
      <c r="U28" s="32"/>
      <c r="V28" s="32"/>
      <c r="W28" s="32"/>
      <c r="X28" s="32"/>
      <c r="Y28" s="32"/>
      <c r="Z28" s="32"/>
      <c r="AA28" s="32"/>
      <c r="AB28" s="32"/>
      <c r="AC28" s="32"/>
      <c r="AD28" s="32"/>
      <c r="AE28" s="32"/>
    </row>
    <row r="29" spans="1:31" s="2" customFormat="1" ht="6.95" customHeight="1">
      <c r="A29" s="32"/>
      <c r="B29" s="33"/>
      <c r="C29" s="32"/>
      <c r="D29" s="61"/>
      <c r="E29" s="61"/>
      <c r="F29" s="61"/>
      <c r="G29" s="61"/>
      <c r="H29" s="61"/>
      <c r="I29" s="61"/>
      <c r="J29" s="61"/>
      <c r="K29" s="61"/>
      <c r="L29" s="90"/>
      <c r="S29" s="32"/>
      <c r="T29" s="32"/>
      <c r="U29" s="32"/>
      <c r="V29" s="32"/>
      <c r="W29" s="32"/>
      <c r="X29" s="32"/>
      <c r="Y29" s="32"/>
      <c r="Z29" s="32"/>
      <c r="AA29" s="32"/>
      <c r="AB29" s="32"/>
      <c r="AC29" s="32"/>
      <c r="AD29" s="32"/>
      <c r="AE29" s="32"/>
    </row>
    <row r="30" spans="1:31" s="2" customFormat="1" ht="25.35" customHeight="1">
      <c r="A30" s="32"/>
      <c r="B30" s="33"/>
      <c r="C30" s="32"/>
      <c r="D30" s="94" t="s">
        <v>40</v>
      </c>
      <c r="E30" s="32"/>
      <c r="F30" s="32"/>
      <c r="G30" s="32"/>
      <c r="H30" s="32"/>
      <c r="I30" s="32"/>
      <c r="J30" s="66">
        <f>ROUND(J84, 2)</f>
        <v>0</v>
      </c>
      <c r="K30" s="32"/>
      <c r="L30" s="90"/>
      <c r="S30" s="32"/>
      <c r="T30" s="32"/>
      <c r="U30" s="32"/>
      <c r="V30" s="32"/>
      <c r="W30" s="32"/>
      <c r="X30" s="32"/>
      <c r="Y30" s="32"/>
      <c r="Z30" s="32"/>
      <c r="AA30" s="32"/>
      <c r="AB30" s="32"/>
      <c r="AC30" s="32"/>
      <c r="AD30" s="32"/>
      <c r="AE30" s="32"/>
    </row>
    <row r="31" spans="1:31" s="2" customFormat="1" ht="6.95" customHeight="1">
      <c r="A31" s="32"/>
      <c r="B31" s="33"/>
      <c r="C31" s="32"/>
      <c r="D31" s="61"/>
      <c r="E31" s="61"/>
      <c r="F31" s="61"/>
      <c r="G31" s="61"/>
      <c r="H31" s="61"/>
      <c r="I31" s="61"/>
      <c r="J31" s="61"/>
      <c r="K31" s="61"/>
      <c r="L31" s="90"/>
      <c r="S31" s="32"/>
      <c r="T31" s="32"/>
      <c r="U31" s="32"/>
      <c r="V31" s="32"/>
      <c r="W31" s="32"/>
      <c r="X31" s="32"/>
      <c r="Y31" s="32"/>
      <c r="Z31" s="32"/>
      <c r="AA31" s="32"/>
      <c r="AB31" s="32"/>
      <c r="AC31" s="32"/>
      <c r="AD31" s="32"/>
      <c r="AE31" s="32"/>
    </row>
    <row r="32" spans="1:31" s="2" customFormat="1" ht="14.45" customHeight="1">
      <c r="A32" s="32"/>
      <c r="B32" s="33"/>
      <c r="C32" s="32"/>
      <c r="D32" s="32"/>
      <c r="E32" s="32"/>
      <c r="F32" s="36" t="s">
        <v>42</v>
      </c>
      <c r="G32" s="32"/>
      <c r="H32" s="32"/>
      <c r="I32" s="36" t="s">
        <v>41</v>
      </c>
      <c r="J32" s="36" t="s">
        <v>43</v>
      </c>
      <c r="K32" s="32"/>
      <c r="L32" s="90"/>
      <c r="S32" s="32"/>
      <c r="T32" s="32"/>
      <c r="U32" s="32"/>
      <c r="V32" s="32"/>
      <c r="W32" s="32"/>
      <c r="X32" s="32"/>
      <c r="Y32" s="32"/>
      <c r="Z32" s="32"/>
      <c r="AA32" s="32"/>
      <c r="AB32" s="32"/>
      <c r="AC32" s="32"/>
      <c r="AD32" s="32"/>
      <c r="AE32" s="32"/>
    </row>
    <row r="33" spans="1:31" s="2" customFormat="1" ht="14.45" customHeight="1">
      <c r="A33" s="32"/>
      <c r="B33" s="33"/>
      <c r="C33" s="32"/>
      <c r="D33" s="95" t="s">
        <v>44</v>
      </c>
      <c r="E33" s="28" t="s">
        <v>45</v>
      </c>
      <c r="F33" s="96">
        <f>ROUND((SUM(BE84:BE182)),  2)</f>
        <v>0</v>
      </c>
      <c r="G33" s="32"/>
      <c r="H33" s="32"/>
      <c r="I33" s="97">
        <v>0.21</v>
      </c>
      <c r="J33" s="96">
        <f>ROUND(((SUM(BE84:BE182))*I33),  2)</f>
        <v>0</v>
      </c>
      <c r="K33" s="32"/>
      <c r="L33" s="90"/>
      <c r="S33" s="32"/>
      <c r="T33" s="32"/>
      <c r="U33" s="32"/>
      <c r="V33" s="32"/>
      <c r="W33" s="32"/>
      <c r="X33" s="32"/>
      <c r="Y33" s="32"/>
      <c r="Z33" s="32"/>
      <c r="AA33" s="32"/>
      <c r="AB33" s="32"/>
      <c r="AC33" s="32"/>
      <c r="AD33" s="32"/>
      <c r="AE33" s="32"/>
    </row>
    <row r="34" spans="1:31" s="2" customFormat="1" ht="14.45" customHeight="1">
      <c r="A34" s="32"/>
      <c r="B34" s="33"/>
      <c r="C34" s="32"/>
      <c r="D34" s="32"/>
      <c r="E34" s="28" t="s">
        <v>46</v>
      </c>
      <c r="F34" s="96">
        <f>ROUND((SUM(BF84:BF182)),  2)</f>
        <v>0</v>
      </c>
      <c r="G34" s="32"/>
      <c r="H34" s="32"/>
      <c r="I34" s="97">
        <v>0.15</v>
      </c>
      <c r="J34" s="96">
        <f>ROUND(((SUM(BF84:BF182))*I34),  2)</f>
        <v>0</v>
      </c>
      <c r="K34" s="32"/>
      <c r="L34" s="90"/>
      <c r="S34" s="32"/>
      <c r="T34" s="32"/>
      <c r="U34" s="32"/>
      <c r="V34" s="32"/>
      <c r="W34" s="32"/>
      <c r="X34" s="32"/>
      <c r="Y34" s="32"/>
      <c r="Z34" s="32"/>
      <c r="AA34" s="32"/>
      <c r="AB34" s="32"/>
      <c r="AC34" s="32"/>
      <c r="AD34" s="32"/>
      <c r="AE34" s="32"/>
    </row>
    <row r="35" spans="1:31" s="2" customFormat="1" ht="14.45" hidden="1" customHeight="1">
      <c r="A35" s="32"/>
      <c r="B35" s="33"/>
      <c r="C35" s="32"/>
      <c r="D35" s="32"/>
      <c r="E35" s="28" t="s">
        <v>47</v>
      </c>
      <c r="F35" s="96">
        <f>ROUND((SUM(BG84:BG182)),  2)</f>
        <v>0</v>
      </c>
      <c r="G35" s="32"/>
      <c r="H35" s="32"/>
      <c r="I35" s="97">
        <v>0.21</v>
      </c>
      <c r="J35" s="96">
        <f>0</f>
        <v>0</v>
      </c>
      <c r="K35" s="32"/>
      <c r="L35" s="90"/>
      <c r="S35" s="32"/>
      <c r="T35" s="32"/>
      <c r="U35" s="32"/>
      <c r="V35" s="32"/>
      <c r="W35" s="32"/>
      <c r="X35" s="32"/>
      <c r="Y35" s="32"/>
      <c r="Z35" s="32"/>
      <c r="AA35" s="32"/>
      <c r="AB35" s="32"/>
      <c r="AC35" s="32"/>
      <c r="AD35" s="32"/>
      <c r="AE35" s="32"/>
    </row>
    <row r="36" spans="1:31" s="2" customFormat="1" ht="14.45" hidden="1" customHeight="1">
      <c r="A36" s="32"/>
      <c r="B36" s="33"/>
      <c r="C36" s="32"/>
      <c r="D36" s="32"/>
      <c r="E36" s="28" t="s">
        <v>48</v>
      </c>
      <c r="F36" s="96">
        <f>ROUND((SUM(BH84:BH182)),  2)</f>
        <v>0</v>
      </c>
      <c r="G36" s="32"/>
      <c r="H36" s="32"/>
      <c r="I36" s="97">
        <v>0.15</v>
      </c>
      <c r="J36" s="96">
        <f>0</f>
        <v>0</v>
      </c>
      <c r="K36" s="32"/>
      <c r="L36" s="90"/>
      <c r="S36" s="32"/>
      <c r="T36" s="32"/>
      <c r="U36" s="32"/>
      <c r="V36" s="32"/>
      <c r="W36" s="32"/>
      <c r="X36" s="32"/>
      <c r="Y36" s="32"/>
      <c r="Z36" s="32"/>
      <c r="AA36" s="32"/>
      <c r="AB36" s="32"/>
      <c r="AC36" s="32"/>
      <c r="AD36" s="32"/>
      <c r="AE36" s="32"/>
    </row>
    <row r="37" spans="1:31" s="2" customFormat="1" ht="14.45" hidden="1" customHeight="1">
      <c r="A37" s="32"/>
      <c r="B37" s="33"/>
      <c r="C37" s="32"/>
      <c r="D37" s="32"/>
      <c r="E37" s="28" t="s">
        <v>49</v>
      </c>
      <c r="F37" s="96">
        <f>ROUND((SUM(BI84:BI182)),  2)</f>
        <v>0</v>
      </c>
      <c r="G37" s="32"/>
      <c r="H37" s="32"/>
      <c r="I37" s="97">
        <v>0</v>
      </c>
      <c r="J37" s="96">
        <f>0</f>
        <v>0</v>
      </c>
      <c r="K37" s="32"/>
      <c r="L37" s="90"/>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90"/>
      <c r="S38" s="32"/>
      <c r="T38" s="32"/>
      <c r="U38" s="32"/>
      <c r="V38" s="32"/>
      <c r="W38" s="32"/>
      <c r="X38" s="32"/>
      <c r="Y38" s="32"/>
      <c r="Z38" s="32"/>
      <c r="AA38" s="32"/>
      <c r="AB38" s="32"/>
      <c r="AC38" s="32"/>
      <c r="AD38" s="32"/>
      <c r="AE38" s="32"/>
    </row>
    <row r="39" spans="1:31" s="2" customFormat="1" ht="25.35" customHeight="1">
      <c r="A39" s="32"/>
      <c r="B39" s="33"/>
      <c r="C39" s="98"/>
      <c r="D39" s="99" t="s">
        <v>50</v>
      </c>
      <c r="E39" s="55"/>
      <c r="F39" s="55"/>
      <c r="G39" s="100" t="s">
        <v>51</v>
      </c>
      <c r="H39" s="101" t="s">
        <v>52</v>
      </c>
      <c r="I39" s="55"/>
      <c r="J39" s="102">
        <f>SUM(J30:J37)</f>
        <v>0</v>
      </c>
      <c r="K39" s="103"/>
      <c r="L39" s="90"/>
      <c r="S39" s="32"/>
      <c r="T39" s="32"/>
      <c r="U39" s="32"/>
      <c r="V39" s="32"/>
      <c r="W39" s="32"/>
      <c r="X39" s="32"/>
      <c r="Y39" s="32"/>
      <c r="Z39" s="32"/>
      <c r="AA39" s="32"/>
      <c r="AB39" s="32"/>
      <c r="AC39" s="32"/>
      <c r="AD39" s="32"/>
      <c r="AE39" s="32"/>
    </row>
    <row r="40" spans="1:31" s="2" customFormat="1" ht="14.45" customHeight="1">
      <c r="A40" s="32"/>
      <c r="B40" s="42"/>
      <c r="C40" s="43"/>
      <c r="D40" s="43"/>
      <c r="E40" s="43"/>
      <c r="F40" s="43"/>
      <c r="G40" s="43"/>
      <c r="H40" s="43"/>
      <c r="I40" s="43"/>
      <c r="J40" s="43"/>
      <c r="K40" s="43"/>
      <c r="L40" s="90"/>
      <c r="S40" s="32"/>
      <c r="T40" s="32"/>
      <c r="U40" s="32"/>
      <c r="V40" s="32"/>
      <c r="W40" s="32"/>
      <c r="X40" s="32"/>
      <c r="Y40" s="32"/>
      <c r="Z40" s="32"/>
      <c r="AA40" s="32"/>
      <c r="AB40" s="32"/>
      <c r="AC40" s="32"/>
      <c r="AD40" s="32"/>
      <c r="AE40" s="32"/>
    </row>
    <row r="44" spans="1:31" s="2" customFormat="1" ht="6.95" customHeight="1">
      <c r="A44" s="32"/>
      <c r="B44" s="44"/>
      <c r="C44" s="45"/>
      <c r="D44" s="45"/>
      <c r="E44" s="45"/>
      <c r="F44" s="45"/>
      <c r="G44" s="45"/>
      <c r="H44" s="45"/>
      <c r="I44" s="45"/>
      <c r="J44" s="45"/>
      <c r="K44" s="45"/>
      <c r="L44" s="90"/>
      <c r="S44" s="32"/>
      <c r="T44" s="32"/>
      <c r="U44" s="32"/>
      <c r="V44" s="32"/>
      <c r="W44" s="32"/>
      <c r="X44" s="32"/>
      <c r="Y44" s="32"/>
      <c r="Z44" s="32"/>
      <c r="AA44" s="32"/>
      <c r="AB44" s="32"/>
      <c r="AC44" s="32"/>
      <c r="AD44" s="32"/>
      <c r="AE44" s="32"/>
    </row>
    <row r="45" spans="1:31" s="2" customFormat="1" ht="24.95" customHeight="1">
      <c r="A45" s="32"/>
      <c r="B45" s="33"/>
      <c r="C45" s="23" t="s">
        <v>116</v>
      </c>
      <c r="D45" s="32"/>
      <c r="E45" s="32"/>
      <c r="F45" s="32"/>
      <c r="G45" s="32"/>
      <c r="H45" s="32"/>
      <c r="I45" s="32"/>
      <c r="J45" s="32"/>
      <c r="K45" s="32"/>
      <c r="L45" s="90"/>
      <c r="S45" s="32"/>
      <c r="T45" s="32"/>
      <c r="U45" s="32"/>
      <c r="V45" s="32"/>
      <c r="W45" s="32"/>
      <c r="X45" s="32"/>
      <c r="Y45" s="32"/>
      <c r="Z45" s="32"/>
      <c r="AA45" s="32"/>
      <c r="AB45" s="32"/>
      <c r="AC45" s="32"/>
      <c r="AD45" s="32"/>
      <c r="AE45" s="32"/>
    </row>
    <row r="46" spans="1:31" s="2" customFormat="1" ht="6.95" customHeight="1">
      <c r="A46" s="32"/>
      <c r="B46" s="33"/>
      <c r="C46" s="32"/>
      <c r="D46" s="32"/>
      <c r="E46" s="32"/>
      <c r="F46" s="32"/>
      <c r="G46" s="32"/>
      <c r="H46" s="32"/>
      <c r="I46" s="32"/>
      <c r="J46" s="32"/>
      <c r="K46" s="32"/>
      <c r="L46" s="90"/>
      <c r="S46" s="32"/>
      <c r="T46" s="32"/>
      <c r="U46" s="32"/>
      <c r="V46" s="32"/>
      <c r="W46" s="32"/>
      <c r="X46" s="32"/>
      <c r="Y46" s="32"/>
      <c r="Z46" s="32"/>
      <c r="AA46" s="32"/>
      <c r="AB46" s="32"/>
      <c r="AC46" s="32"/>
      <c r="AD46" s="32"/>
      <c r="AE46" s="32"/>
    </row>
    <row r="47" spans="1:31" s="2" customFormat="1" ht="12" customHeight="1">
      <c r="A47" s="32"/>
      <c r="B47" s="33"/>
      <c r="C47" s="28" t="s">
        <v>14</v>
      </c>
      <c r="D47" s="32"/>
      <c r="E47" s="32"/>
      <c r="F47" s="32"/>
      <c r="G47" s="32"/>
      <c r="H47" s="32"/>
      <c r="I47" s="32"/>
      <c r="J47" s="32"/>
      <c r="K47" s="32"/>
      <c r="L47" s="90"/>
      <c r="S47" s="32"/>
      <c r="T47" s="32"/>
      <c r="U47" s="32"/>
      <c r="V47" s="32"/>
      <c r="W47" s="32"/>
      <c r="X47" s="32"/>
      <c r="Y47" s="32"/>
      <c r="Z47" s="32"/>
      <c r="AA47" s="32"/>
      <c r="AB47" s="32"/>
      <c r="AC47" s="32"/>
      <c r="AD47" s="32"/>
      <c r="AE47" s="32"/>
    </row>
    <row r="48" spans="1:31" s="2" customFormat="1" ht="16.5" customHeight="1">
      <c r="A48" s="32"/>
      <c r="B48" s="33"/>
      <c r="C48" s="32"/>
      <c r="D48" s="32"/>
      <c r="E48" s="328" t="str">
        <f>E7</f>
        <v>Skládka TKO Štěpánovice - III.etepa - 3.část</v>
      </c>
      <c r="F48" s="329"/>
      <c r="G48" s="329"/>
      <c r="H48" s="329"/>
      <c r="I48" s="32"/>
      <c r="J48" s="32"/>
      <c r="K48" s="32"/>
      <c r="L48" s="90"/>
      <c r="S48" s="32"/>
      <c r="T48" s="32"/>
      <c r="U48" s="32"/>
      <c r="V48" s="32"/>
      <c r="W48" s="32"/>
      <c r="X48" s="32"/>
      <c r="Y48" s="32"/>
      <c r="Z48" s="32"/>
      <c r="AA48" s="32"/>
      <c r="AB48" s="32"/>
      <c r="AC48" s="32"/>
      <c r="AD48" s="32"/>
      <c r="AE48" s="32"/>
    </row>
    <row r="49" spans="1:47" s="2" customFormat="1" ht="12" customHeight="1">
      <c r="A49" s="32"/>
      <c r="B49" s="33"/>
      <c r="C49" s="28" t="s">
        <v>114</v>
      </c>
      <c r="D49" s="32"/>
      <c r="E49" s="32"/>
      <c r="F49" s="32"/>
      <c r="G49" s="32"/>
      <c r="H49" s="32"/>
      <c r="I49" s="32"/>
      <c r="J49" s="32"/>
      <c r="K49" s="32"/>
      <c r="L49" s="90"/>
      <c r="S49" s="32"/>
      <c r="T49" s="32"/>
      <c r="U49" s="32"/>
      <c r="V49" s="32"/>
      <c r="W49" s="32"/>
      <c r="X49" s="32"/>
      <c r="Y49" s="32"/>
      <c r="Z49" s="32"/>
      <c r="AA49" s="32"/>
      <c r="AB49" s="32"/>
      <c r="AC49" s="32"/>
      <c r="AD49" s="32"/>
      <c r="AE49" s="32"/>
    </row>
    <row r="50" spans="1:47" s="2" customFormat="1" ht="16.5" customHeight="1">
      <c r="A50" s="32"/>
      <c r="B50" s="33"/>
      <c r="C50" s="32"/>
      <c r="D50" s="32"/>
      <c r="E50" s="305" t="str">
        <f>E9</f>
        <v>SO 10 - Spodní drenáž</v>
      </c>
      <c r="F50" s="327"/>
      <c r="G50" s="327"/>
      <c r="H50" s="327"/>
      <c r="I50" s="32"/>
      <c r="J50" s="32"/>
      <c r="K50" s="32"/>
      <c r="L50" s="90"/>
      <c r="S50" s="32"/>
      <c r="T50" s="32"/>
      <c r="U50" s="32"/>
      <c r="V50" s="32"/>
      <c r="W50" s="32"/>
      <c r="X50" s="32"/>
      <c r="Y50" s="32"/>
      <c r="Z50" s="32"/>
      <c r="AA50" s="32"/>
      <c r="AB50" s="32"/>
      <c r="AC50" s="32"/>
      <c r="AD50" s="32"/>
      <c r="AE50" s="32"/>
    </row>
    <row r="51" spans="1:47" s="2" customFormat="1" ht="6.95" customHeight="1">
      <c r="A51" s="32"/>
      <c r="B51" s="33"/>
      <c r="C51" s="32"/>
      <c r="D51" s="32"/>
      <c r="E51" s="32"/>
      <c r="F51" s="32"/>
      <c r="G51" s="32"/>
      <c r="H51" s="32"/>
      <c r="I51" s="32"/>
      <c r="J51" s="32"/>
      <c r="K51" s="32"/>
      <c r="L51" s="90"/>
      <c r="S51" s="32"/>
      <c r="T51" s="32"/>
      <c r="U51" s="32"/>
      <c r="V51" s="32"/>
      <c r="W51" s="32"/>
      <c r="X51" s="32"/>
      <c r="Y51" s="32"/>
      <c r="Z51" s="32"/>
      <c r="AA51" s="32"/>
      <c r="AB51" s="32"/>
      <c r="AC51" s="32"/>
      <c r="AD51" s="32"/>
      <c r="AE51" s="32"/>
    </row>
    <row r="52" spans="1:47" s="2" customFormat="1" ht="12" customHeight="1">
      <c r="A52" s="32"/>
      <c r="B52" s="33"/>
      <c r="C52" s="28" t="s">
        <v>20</v>
      </c>
      <c r="D52" s="32"/>
      <c r="E52" s="32"/>
      <c r="F52" s="26" t="str">
        <f>F12</f>
        <v>k.ú.Štěpánovice u Klatov, k.ú.Dehtín</v>
      </c>
      <c r="G52" s="32"/>
      <c r="H52" s="32"/>
      <c r="I52" s="28" t="s">
        <v>22</v>
      </c>
      <c r="J52" s="50" t="str">
        <f>IF(J12="","",J12)</f>
        <v>24. 9. 2020</v>
      </c>
      <c r="K52" s="32"/>
      <c r="L52" s="90"/>
      <c r="S52" s="32"/>
      <c r="T52" s="32"/>
      <c r="U52" s="32"/>
      <c r="V52" s="32"/>
      <c r="W52" s="32"/>
      <c r="X52" s="32"/>
      <c r="Y52" s="32"/>
      <c r="Z52" s="32"/>
      <c r="AA52" s="32"/>
      <c r="AB52" s="32"/>
      <c r="AC52" s="32"/>
      <c r="AD52" s="32"/>
      <c r="AE52" s="32"/>
    </row>
    <row r="53" spans="1:47" s="2" customFormat="1" ht="6.95" customHeight="1">
      <c r="A53" s="32"/>
      <c r="B53" s="33"/>
      <c r="C53" s="32"/>
      <c r="D53" s="32"/>
      <c r="E53" s="32"/>
      <c r="F53" s="32"/>
      <c r="G53" s="32"/>
      <c r="H53" s="32"/>
      <c r="I53" s="32"/>
      <c r="J53" s="32"/>
      <c r="K53" s="32"/>
      <c r="L53" s="90"/>
      <c r="S53" s="32"/>
      <c r="T53" s="32"/>
      <c r="U53" s="32"/>
      <c r="V53" s="32"/>
      <c r="W53" s="32"/>
      <c r="X53" s="32"/>
      <c r="Y53" s="32"/>
      <c r="Z53" s="32"/>
      <c r="AA53" s="32"/>
      <c r="AB53" s="32"/>
      <c r="AC53" s="32"/>
      <c r="AD53" s="32"/>
      <c r="AE53" s="32"/>
    </row>
    <row r="54" spans="1:47" s="2" customFormat="1" ht="40.15" customHeight="1">
      <c r="A54" s="32"/>
      <c r="B54" s="33"/>
      <c r="C54" s="28" t="s">
        <v>28</v>
      </c>
      <c r="D54" s="32"/>
      <c r="E54" s="32"/>
      <c r="F54" s="26" t="str">
        <f>E15</f>
        <v>Město Klatovy, Nám.Míru 62/I,339 01 Klatovy</v>
      </c>
      <c r="G54" s="32"/>
      <c r="H54" s="32"/>
      <c r="I54" s="28" t="s">
        <v>34</v>
      </c>
      <c r="J54" s="30" t="str">
        <f>E21</f>
        <v>INTERPROJEKT ODPADY s.r.o., Praha 6</v>
      </c>
      <c r="K54" s="32"/>
      <c r="L54" s="90"/>
      <c r="S54" s="32"/>
      <c r="T54" s="32"/>
      <c r="U54" s="32"/>
      <c r="V54" s="32"/>
      <c r="W54" s="32"/>
      <c r="X54" s="32"/>
      <c r="Y54" s="32"/>
      <c r="Z54" s="32"/>
      <c r="AA54" s="32"/>
      <c r="AB54" s="32"/>
      <c r="AC54" s="32"/>
      <c r="AD54" s="32"/>
      <c r="AE54" s="32"/>
    </row>
    <row r="55" spans="1:47" s="2" customFormat="1" ht="15.2" customHeight="1">
      <c r="A55" s="32"/>
      <c r="B55" s="33"/>
      <c r="C55" s="28" t="s">
        <v>32</v>
      </c>
      <c r="D55" s="32"/>
      <c r="E55" s="32"/>
      <c r="F55" s="26" t="str">
        <f>IF(E18="","",E18)</f>
        <v xml:space="preserve"> </v>
      </c>
      <c r="G55" s="32"/>
      <c r="H55" s="32"/>
      <c r="I55" s="28" t="s">
        <v>37</v>
      </c>
      <c r="J55" s="30" t="str">
        <f>E24</f>
        <v xml:space="preserve"> </v>
      </c>
      <c r="K55" s="32"/>
      <c r="L55" s="90"/>
      <c r="S55" s="32"/>
      <c r="T55" s="32"/>
      <c r="U55" s="32"/>
      <c r="V55" s="32"/>
      <c r="W55" s="32"/>
      <c r="X55" s="32"/>
      <c r="Y55" s="32"/>
      <c r="Z55" s="32"/>
      <c r="AA55" s="32"/>
      <c r="AB55" s="32"/>
      <c r="AC55" s="32"/>
      <c r="AD55" s="32"/>
      <c r="AE55" s="32"/>
    </row>
    <row r="56" spans="1:47" s="2" customFormat="1" ht="10.35" customHeight="1">
      <c r="A56" s="32"/>
      <c r="B56" s="33"/>
      <c r="C56" s="32"/>
      <c r="D56" s="32"/>
      <c r="E56" s="32"/>
      <c r="F56" s="32"/>
      <c r="G56" s="32"/>
      <c r="H56" s="32"/>
      <c r="I56" s="32"/>
      <c r="J56" s="32"/>
      <c r="K56" s="32"/>
      <c r="L56" s="90"/>
      <c r="S56" s="32"/>
      <c r="T56" s="32"/>
      <c r="U56" s="32"/>
      <c r="V56" s="32"/>
      <c r="W56" s="32"/>
      <c r="X56" s="32"/>
      <c r="Y56" s="32"/>
      <c r="Z56" s="32"/>
      <c r="AA56" s="32"/>
      <c r="AB56" s="32"/>
      <c r="AC56" s="32"/>
      <c r="AD56" s="32"/>
      <c r="AE56" s="32"/>
    </row>
    <row r="57" spans="1:47" s="2" customFormat="1" ht="29.25" customHeight="1">
      <c r="A57" s="32"/>
      <c r="B57" s="33"/>
      <c r="C57" s="104" t="s">
        <v>117</v>
      </c>
      <c r="D57" s="98"/>
      <c r="E57" s="98"/>
      <c r="F57" s="98"/>
      <c r="G57" s="98"/>
      <c r="H57" s="98"/>
      <c r="I57" s="98"/>
      <c r="J57" s="105" t="s">
        <v>118</v>
      </c>
      <c r="K57" s="98"/>
      <c r="L57" s="90"/>
      <c r="S57" s="32"/>
      <c r="T57" s="32"/>
      <c r="U57" s="32"/>
      <c r="V57" s="32"/>
      <c r="W57" s="32"/>
      <c r="X57" s="32"/>
      <c r="Y57" s="32"/>
      <c r="Z57" s="32"/>
      <c r="AA57" s="32"/>
      <c r="AB57" s="32"/>
      <c r="AC57" s="32"/>
      <c r="AD57" s="32"/>
      <c r="AE57" s="32"/>
    </row>
    <row r="58" spans="1:47" s="2" customFormat="1" ht="10.35" customHeight="1">
      <c r="A58" s="32"/>
      <c r="B58" s="33"/>
      <c r="C58" s="32"/>
      <c r="D58" s="32"/>
      <c r="E58" s="32"/>
      <c r="F58" s="32"/>
      <c r="G58" s="32"/>
      <c r="H58" s="32"/>
      <c r="I58" s="32"/>
      <c r="J58" s="32"/>
      <c r="K58" s="32"/>
      <c r="L58" s="90"/>
      <c r="S58" s="32"/>
      <c r="T58" s="32"/>
      <c r="U58" s="32"/>
      <c r="V58" s="32"/>
      <c r="W58" s="32"/>
      <c r="X58" s="32"/>
      <c r="Y58" s="32"/>
      <c r="Z58" s="32"/>
      <c r="AA58" s="32"/>
      <c r="AB58" s="32"/>
      <c r="AC58" s="32"/>
      <c r="AD58" s="32"/>
      <c r="AE58" s="32"/>
    </row>
    <row r="59" spans="1:47" s="2" customFormat="1" ht="22.9" customHeight="1">
      <c r="A59" s="32"/>
      <c r="B59" s="33"/>
      <c r="C59" s="106" t="s">
        <v>72</v>
      </c>
      <c r="D59" s="32"/>
      <c r="E59" s="32"/>
      <c r="F59" s="32"/>
      <c r="G59" s="32"/>
      <c r="H59" s="32"/>
      <c r="I59" s="32"/>
      <c r="J59" s="66">
        <f>J84</f>
        <v>0</v>
      </c>
      <c r="K59" s="32"/>
      <c r="L59" s="90"/>
      <c r="S59" s="32"/>
      <c r="T59" s="32"/>
      <c r="U59" s="32"/>
      <c r="V59" s="32"/>
      <c r="W59" s="32"/>
      <c r="X59" s="32"/>
      <c r="Y59" s="32"/>
      <c r="Z59" s="32"/>
      <c r="AA59" s="32"/>
      <c r="AB59" s="32"/>
      <c r="AC59" s="32"/>
      <c r="AD59" s="32"/>
      <c r="AE59" s="32"/>
      <c r="AU59" s="19" t="s">
        <v>119</v>
      </c>
    </row>
    <row r="60" spans="1:47" s="9" customFormat="1" ht="24.95" customHeight="1">
      <c r="B60" s="107"/>
      <c r="D60" s="108" t="s">
        <v>120</v>
      </c>
      <c r="E60" s="109"/>
      <c r="F60" s="109"/>
      <c r="G60" s="109"/>
      <c r="H60" s="109"/>
      <c r="I60" s="109"/>
      <c r="J60" s="110">
        <f>J85</f>
        <v>0</v>
      </c>
      <c r="L60" s="107"/>
    </row>
    <row r="61" spans="1:47" s="10" customFormat="1" ht="19.899999999999999" customHeight="1">
      <c r="B61" s="111"/>
      <c r="D61" s="112" t="s">
        <v>121</v>
      </c>
      <c r="E61" s="113"/>
      <c r="F61" s="113"/>
      <c r="G61" s="113"/>
      <c r="H61" s="113"/>
      <c r="I61" s="113"/>
      <c r="J61" s="114">
        <f>J86</f>
        <v>0</v>
      </c>
      <c r="L61" s="111"/>
    </row>
    <row r="62" spans="1:47" s="10" customFormat="1" ht="19.899999999999999" customHeight="1">
      <c r="B62" s="111"/>
      <c r="D62" s="112" t="s">
        <v>402</v>
      </c>
      <c r="E62" s="113"/>
      <c r="F62" s="113"/>
      <c r="G62" s="113"/>
      <c r="H62" s="113"/>
      <c r="I62" s="113"/>
      <c r="J62" s="114">
        <f>J136</f>
        <v>0</v>
      </c>
      <c r="L62" s="111"/>
    </row>
    <row r="63" spans="1:47" s="10" customFormat="1" ht="19.899999999999999" customHeight="1">
      <c r="B63" s="111"/>
      <c r="D63" s="112" t="s">
        <v>476</v>
      </c>
      <c r="E63" s="113"/>
      <c r="F63" s="113"/>
      <c r="G63" s="113"/>
      <c r="H63" s="113"/>
      <c r="I63" s="113"/>
      <c r="J63" s="114">
        <f>J161</f>
        <v>0</v>
      </c>
      <c r="L63" s="111"/>
    </row>
    <row r="64" spans="1:47" s="10" customFormat="1" ht="19.899999999999999" customHeight="1">
      <c r="B64" s="111"/>
      <c r="D64" s="112" t="s">
        <v>477</v>
      </c>
      <c r="E64" s="113"/>
      <c r="F64" s="113"/>
      <c r="G64" s="113"/>
      <c r="H64" s="113"/>
      <c r="I64" s="113"/>
      <c r="J64" s="114">
        <f>J179</f>
        <v>0</v>
      </c>
      <c r="L64" s="111"/>
    </row>
    <row r="65" spans="1:31" s="2" customFormat="1" ht="21.75" customHeight="1">
      <c r="A65" s="32"/>
      <c r="B65" s="33"/>
      <c r="C65" s="32"/>
      <c r="D65" s="32"/>
      <c r="E65" s="32"/>
      <c r="F65" s="32"/>
      <c r="G65" s="32"/>
      <c r="H65" s="32"/>
      <c r="I65" s="32"/>
      <c r="J65" s="32"/>
      <c r="K65" s="32"/>
      <c r="L65" s="90"/>
      <c r="S65" s="32"/>
      <c r="T65" s="32"/>
      <c r="U65" s="32"/>
      <c r="V65" s="32"/>
      <c r="W65" s="32"/>
      <c r="X65" s="32"/>
      <c r="Y65" s="32"/>
      <c r="Z65" s="32"/>
      <c r="AA65" s="32"/>
      <c r="AB65" s="32"/>
      <c r="AC65" s="32"/>
      <c r="AD65" s="32"/>
      <c r="AE65" s="32"/>
    </row>
    <row r="66" spans="1:31" s="2" customFormat="1" ht="6.95" customHeight="1">
      <c r="A66" s="32"/>
      <c r="B66" s="42"/>
      <c r="C66" s="43"/>
      <c r="D66" s="43"/>
      <c r="E66" s="43"/>
      <c r="F66" s="43"/>
      <c r="G66" s="43"/>
      <c r="H66" s="43"/>
      <c r="I66" s="43"/>
      <c r="J66" s="43"/>
      <c r="K66" s="43"/>
      <c r="L66" s="90"/>
      <c r="S66" s="32"/>
      <c r="T66" s="32"/>
      <c r="U66" s="32"/>
      <c r="V66" s="32"/>
      <c r="W66" s="32"/>
      <c r="X66" s="32"/>
      <c r="Y66" s="32"/>
      <c r="Z66" s="32"/>
      <c r="AA66" s="32"/>
      <c r="AB66" s="32"/>
      <c r="AC66" s="32"/>
      <c r="AD66" s="32"/>
      <c r="AE66" s="32"/>
    </row>
    <row r="70" spans="1:31" s="2" customFormat="1" ht="6.95" customHeight="1">
      <c r="A70" s="32"/>
      <c r="B70" s="44"/>
      <c r="C70" s="45"/>
      <c r="D70" s="45"/>
      <c r="E70" s="45"/>
      <c r="F70" s="45"/>
      <c r="G70" s="45"/>
      <c r="H70" s="45"/>
      <c r="I70" s="45"/>
      <c r="J70" s="45"/>
      <c r="K70" s="45"/>
      <c r="L70" s="90"/>
      <c r="S70" s="32"/>
      <c r="T70" s="32"/>
      <c r="U70" s="32"/>
      <c r="V70" s="32"/>
      <c r="W70" s="32"/>
      <c r="X70" s="32"/>
      <c r="Y70" s="32"/>
      <c r="Z70" s="32"/>
      <c r="AA70" s="32"/>
      <c r="AB70" s="32"/>
      <c r="AC70" s="32"/>
      <c r="AD70" s="32"/>
      <c r="AE70" s="32"/>
    </row>
    <row r="71" spans="1:31" s="2" customFormat="1" ht="24.95" customHeight="1">
      <c r="A71" s="32"/>
      <c r="B71" s="33"/>
      <c r="C71" s="23" t="s">
        <v>124</v>
      </c>
      <c r="D71" s="32"/>
      <c r="E71" s="32"/>
      <c r="F71" s="32"/>
      <c r="G71" s="32"/>
      <c r="H71" s="32"/>
      <c r="I71" s="32"/>
      <c r="J71" s="32"/>
      <c r="K71" s="32"/>
      <c r="L71" s="90"/>
      <c r="S71" s="32"/>
      <c r="T71" s="32"/>
      <c r="U71" s="32"/>
      <c r="V71" s="32"/>
      <c r="W71" s="32"/>
      <c r="X71" s="32"/>
      <c r="Y71" s="32"/>
      <c r="Z71" s="32"/>
      <c r="AA71" s="32"/>
      <c r="AB71" s="32"/>
      <c r="AC71" s="32"/>
      <c r="AD71" s="32"/>
      <c r="AE71" s="32"/>
    </row>
    <row r="72" spans="1:31" s="2" customFormat="1" ht="6.95" customHeight="1">
      <c r="A72" s="32"/>
      <c r="B72" s="33"/>
      <c r="C72" s="32"/>
      <c r="D72" s="32"/>
      <c r="E72" s="32"/>
      <c r="F72" s="32"/>
      <c r="G72" s="32"/>
      <c r="H72" s="32"/>
      <c r="I72" s="32"/>
      <c r="J72" s="32"/>
      <c r="K72" s="32"/>
      <c r="L72" s="90"/>
      <c r="S72" s="32"/>
      <c r="T72" s="32"/>
      <c r="U72" s="32"/>
      <c r="V72" s="32"/>
      <c r="W72" s="32"/>
      <c r="X72" s="32"/>
      <c r="Y72" s="32"/>
      <c r="Z72" s="32"/>
      <c r="AA72" s="32"/>
      <c r="AB72" s="32"/>
      <c r="AC72" s="32"/>
      <c r="AD72" s="32"/>
      <c r="AE72" s="32"/>
    </row>
    <row r="73" spans="1:31" s="2" customFormat="1" ht="12" customHeight="1">
      <c r="A73" s="32"/>
      <c r="B73" s="33"/>
      <c r="C73" s="28" t="s">
        <v>14</v>
      </c>
      <c r="D73" s="32"/>
      <c r="E73" s="32"/>
      <c r="F73" s="32"/>
      <c r="G73" s="32"/>
      <c r="H73" s="32"/>
      <c r="I73" s="32"/>
      <c r="J73" s="32"/>
      <c r="K73" s="32"/>
      <c r="L73" s="90"/>
      <c r="S73" s="32"/>
      <c r="T73" s="32"/>
      <c r="U73" s="32"/>
      <c r="V73" s="32"/>
      <c r="W73" s="32"/>
      <c r="X73" s="32"/>
      <c r="Y73" s="32"/>
      <c r="Z73" s="32"/>
      <c r="AA73" s="32"/>
      <c r="AB73" s="32"/>
      <c r="AC73" s="32"/>
      <c r="AD73" s="32"/>
      <c r="AE73" s="32"/>
    </row>
    <row r="74" spans="1:31" s="2" customFormat="1" ht="16.5" customHeight="1">
      <c r="A74" s="32"/>
      <c r="B74" s="33"/>
      <c r="C74" s="32"/>
      <c r="D74" s="32"/>
      <c r="E74" s="328" t="str">
        <f>E7</f>
        <v>Skládka TKO Štěpánovice - III.etepa - 3.část</v>
      </c>
      <c r="F74" s="329"/>
      <c r="G74" s="329"/>
      <c r="H74" s="329"/>
      <c r="I74" s="32"/>
      <c r="J74" s="32"/>
      <c r="K74" s="32"/>
      <c r="L74" s="90"/>
      <c r="S74" s="32"/>
      <c r="T74" s="32"/>
      <c r="U74" s="32"/>
      <c r="V74" s="32"/>
      <c r="W74" s="32"/>
      <c r="X74" s="32"/>
      <c r="Y74" s="32"/>
      <c r="Z74" s="32"/>
      <c r="AA74" s="32"/>
      <c r="AB74" s="32"/>
      <c r="AC74" s="32"/>
      <c r="AD74" s="32"/>
      <c r="AE74" s="32"/>
    </row>
    <row r="75" spans="1:31" s="2" customFormat="1" ht="12" customHeight="1">
      <c r="A75" s="32"/>
      <c r="B75" s="33"/>
      <c r="C75" s="28" t="s">
        <v>114</v>
      </c>
      <c r="D75" s="32"/>
      <c r="E75" s="32"/>
      <c r="F75" s="32"/>
      <c r="G75" s="32"/>
      <c r="H75" s="32"/>
      <c r="I75" s="32"/>
      <c r="J75" s="32"/>
      <c r="K75" s="32"/>
      <c r="L75" s="90"/>
      <c r="S75" s="32"/>
      <c r="T75" s="32"/>
      <c r="U75" s="32"/>
      <c r="V75" s="32"/>
      <c r="W75" s="32"/>
      <c r="X75" s="32"/>
      <c r="Y75" s="32"/>
      <c r="Z75" s="32"/>
      <c r="AA75" s="32"/>
      <c r="AB75" s="32"/>
      <c r="AC75" s="32"/>
      <c r="AD75" s="32"/>
      <c r="AE75" s="32"/>
    </row>
    <row r="76" spans="1:31" s="2" customFormat="1" ht="16.5" customHeight="1">
      <c r="A76" s="32"/>
      <c r="B76" s="33"/>
      <c r="C76" s="32"/>
      <c r="D76" s="32"/>
      <c r="E76" s="305" t="str">
        <f>E9</f>
        <v>SO 10 - Spodní drenáž</v>
      </c>
      <c r="F76" s="327"/>
      <c r="G76" s="327"/>
      <c r="H76" s="327"/>
      <c r="I76" s="32"/>
      <c r="J76" s="32"/>
      <c r="K76" s="32"/>
      <c r="L76" s="90"/>
      <c r="S76" s="32"/>
      <c r="T76" s="32"/>
      <c r="U76" s="32"/>
      <c r="V76" s="32"/>
      <c r="W76" s="32"/>
      <c r="X76" s="32"/>
      <c r="Y76" s="32"/>
      <c r="Z76" s="32"/>
      <c r="AA76" s="32"/>
      <c r="AB76" s="32"/>
      <c r="AC76" s="32"/>
      <c r="AD76" s="32"/>
      <c r="AE76" s="32"/>
    </row>
    <row r="77" spans="1:31" s="2" customFormat="1" ht="6.95" customHeight="1">
      <c r="A77" s="32"/>
      <c r="B77" s="33"/>
      <c r="C77" s="32"/>
      <c r="D77" s="32"/>
      <c r="E77" s="32"/>
      <c r="F77" s="32"/>
      <c r="G77" s="32"/>
      <c r="H77" s="32"/>
      <c r="I77" s="32"/>
      <c r="J77" s="32"/>
      <c r="K77" s="32"/>
      <c r="L77" s="90"/>
      <c r="S77" s="32"/>
      <c r="T77" s="32"/>
      <c r="U77" s="32"/>
      <c r="V77" s="32"/>
      <c r="W77" s="32"/>
      <c r="X77" s="32"/>
      <c r="Y77" s="32"/>
      <c r="Z77" s="32"/>
      <c r="AA77" s="32"/>
      <c r="AB77" s="32"/>
      <c r="AC77" s="32"/>
      <c r="AD77" s="32"/>
      <c r="AE77" s="32"/>
    </row>
    <row r="78" spans="1:31" s="2" customFormat="1" ht="12" customHeight="1">
      <c r="A78" s="32"/>
      <c r="B78" s="33"/>
      <c r="C78" s="28" t="s">
        <v>20</v>
      </c>
      <c r="D78" s="32"/>
      <c r="E78" s="32"/>
      <c r="F78" s="26" t="str">
        <f>F12</f>
        <v>k.ú.Štěpánovice u Klatov, k.ú.Dehtín</v>
      </c>
      <c r="G78" s="32"/>
      <c r="H78" s="32"/>
      <c r="I78" s="28" t="s">
        <v>22</v>
      </c>
      <c r="J78" s="50" t="str">
        <f>IF(J12="","",J12)</f>
        <v>24. 9. 2020</v>
      </c>
      <c r="K78" s="32"/>
      <c r="L78" s="90"/>
      <c r="S78" s="32"/>
      <c r="T78" s="32"/>
      <c r="U78" s="32"/>
      <c r="V78" s="32"/>
      <c r="W78" s="32"/>
      <c r="X78" s="32"/>
      <c r="Y78" s="32"/>
      <c r="Z78" s="32"/>
      <c r="AA78" s="32"/>
      <c r="AB78" s="32"/>
      <c r="AC78" s="32"/>
      <c r="AD78" s="32"/>
      <c r="AE78" s="32"/>
    </row>
    <row r="79" spans="1:31" s="2" customFormat="1" ht="6.95" customHeight="1">
      <c r="A79" s="32"/>
      <c r="B79" s="33"/>
      <c r="C79" s="32"/>
      <c r="D79" s="32"/>
      <c r="E79" s="32"/>
      <c r="F79" s="32"/>
      <c r="G79" s="32"/>
      <c r="H79" s="32"/>
      <c r="I79" s="32"/>
      <c r="J79" s="32"/>
      <c r="K79" s="32"/>
      <c r="L79" s="90"/>
      <c r="S79" s="32"/>
      <c r="T79" s="32"/>
      <c r="U79" s="32"/>
      <c r="V79" s="32"/>
      <c r="W79" s="32"/>
      <c r="X79" s="32"/>
      <c r="Y79" s="32"/>
      <c r="Z79" s="32"/>
      <c r="AA79" s="32"/>
      <c r="AB79" s="32"/>
      <c r="AC79" s="32"/>
      <c r="AD79" s="32"/>
      <c r="AE79" s="32"/>
    </row>
    <row r="80" spans="1:31" s="2" customFormat="1" ht="40.15" customHeight="1">
      <c r="A80" s="32"/>
      <c r="B80" s="33"/>
      <c r="C80" s="28" t="s">
        <v>28</v>
      </c>
      <c r="D80" s="32"/>
      <c r="E80" s="32"/>
      <c r="F80" s="26" t="str">
        <f>E15</f>
        <v>Město Klatovy, Nám.Míru 62/I,339 01 Klatovy</v>
      </c>
      <c r="G80" s="32"/>
      <c r="H80" s="32"/>
      <c r="I80" s="28" t="s">
        <v>34</v>
      </c>
      <c r="J80" s="30" t="str">
        <f>E21</f>
        <v>INTERPROJEKT ODPADY s.r.o., Praha 6</v>
      </c>
      <c r="K80" s="32"/>
      <c r="L80" s="90"/>
      <c r="S80" s="32"/>
      <c r="T80" s="32"/>
      <c r="U80" s="32"/>
      <c r="V80" s="32"/>
      <c r="W80" s="32"/>
      <c r="X80" s="32"/>
      <c r="Y80" s="32"/>
      <c r="Z80" s="32"/>
      <c r="AA80" s="32"/>
      <c r="AB80" s="32"/>
      <c r="AC80" s="32"/>
      <c r="AD80" s="32"/>
      <c r="AE80" s="32"/>
    </row>
    <row r="81" spans="1:65" s="2" customFormat="1" ht="15.2" customHeight="1">
      <c r="A81" s="32"/>
      <c r="B81" s="33"/>
      <c r="C81" s="28" t="s">
        <v>32</v>
      </c>
      <c r="D81" s="32"/>
      <c r="E81" s="32"/>
      <c r="F81" s="26" t="str">
        <f>IF(E18="","",E18)</f>
        <v xml:space="preserve"> </v>
      </c>
      <c r="G81" s="32"/>
      <c r="H81" s="32"/>
      <c r="I81" s="28" t="s">
        <v>37</v>
      </c>
      <c r="J81" s="30" t="str">
        <f>E24</f>
        <v xml:space="preserve"> </v>
      </c>
      <c r="K81" s="32"/>
      <c r="L81" s="90"/>
      <c r="S81" s="32"/>
      <c r="T81" s="32"/>
      <c r="U81" s="32"/>
      <c r="V81" s="32"/>
      <c r="W81" s="32"/>
      <c r="X81" s="32"/>
      <c r="Y81" s="32"/>
      <c r="Z81" s="32"/>
      <c r="AA81" s="32"/>
      <c r="AB81" s="32"/>
      <c r="AC81" s="32"/>
      <c r="AD81" s="32"/>
      <c r="AE81" s="32"/>
    </row>
    <row r="82" spans="1:65" s="2" customFormat="1" ht="10.35" customHeight="1">
      <c r="A82" s="32"/>
      <c r="B82" s="33"/>
      <c r="C82" s="32"/>
      <c r="D82" s="32"/>
      <c r="E82" s="32"/>
      <c r="F82" s="32"/>
      <c r="G82" s="32"/>
      <c r="H82" s="32"/>
      <c r="I82" s="32"/>
      <c r="J82" s="32"/>
      <c r="K82" s="32"/>
      <c r="L82" s="90"/>
      <c r="S82" s="32"/>
      <c r="T82" s="32"/>
      <c r="U82" s="32"/>
      <c r="V82" s="32"/>
      <c r="W82" s="32"/>
      <c r="X82" s="32"/>
      <c r="Y82" s="32"/>
      <c r="Z82" s="32"/>
      <c r="AA82" s="32"/>
      <c r="AB82" s="32"/>
      <c r="AC82" s="32"/>
      <c r="AD82" s="32"/>
      <c r="AE82" s="32"/>
    </row>
    <row r="83" spans="1:65" s="11" customFormat="1" ht="29.25" customHeight="1">
      <c r="A83" s="115"/>
      <c r="B83" s="116"/>
      <c r="C83" s="117" t="s">
        <v>125</v>
      </c>
      <c r="D83" s="118" t="s">
        <v>59</v>
      </c>
      <c r="E83" s="118" t="s">
        <v>55</v>
      </c>
      <c r="F83" s="118" t="s">
        <v>56</v>
      </c>
      <c r="G83" s="118" t="s">
        <v>126</v>
      </c>
      <c r="H83" s="118" t="s">
        <v>127</v>
      </c>
      <c r="I83" s="118" t="s">
        <v>128</v>
      </c>
      <c r="J83" s="118" t="s">
        <v>118</v>
      </c>
      <c r="K83" s="119" t="s">
        <v>129</v>
      </c>
      <c r="L83" s="120"/>
      <c r="M83" s="57" t="s">
        <v>3</v>
      </c>
      <c r="N83" s="58" t="s">
        <v>44</v>
      </c>
      <c r="O83" s="58" t="s">
        <v>130</v>
      </c>
      <c r="P83" s="58" t="s">
        <v>131</v>
      </c>
      <c r="Q83" s="58" t="s">
        <v>132</v>
      </c>
      <c r="R83" s="58" t="s">
        <v>133</v>
      </c>
      <c r="S83" s="58" t="s">
        <v>134</v>
      </c>
      <c r="T83" s="59" t="s">
        <v>135</v>
      </c>
      <c r="U83" s="115"/>
      <c r="V83" s="115"/>
      <c r="W83" s="115"/>
      <c r="X83" s="115"/>
      <c r="Y83" s="115"/>
      <c r="Z83" s="115"/>
      <c r="AA83" s="115"/>
      <c r="AB83" s="115"/>
      <c r="AC83" s="115"/>
      <c r="AD83" s="115"/>
      <c r="AE83" s="115"/>
    </row>
    <row r="84" spans="1:65" s="2" customFormat="1" ht="22.9" customHeight="1">
      <c r="A84" s="32"/>
      <c r="B84" s="33"/>
      <c r="C84" s="64" t="s">
        <v>136</v>
      </c>
      <c r="D84" s="32"/>
      <c r="E84" s="32"/>
      <c r="F84" s="32"/>
      <c r="G84" s="32"/>
      <c r="H84" s="32"/>
      <c r="I84" s="32"/>
      <c r="J84" s="121">
        <f>BK84</f>
        <v>0</v>
      </c>
      <c r="K84" s="32"/>
      <c r="L84" s="33"/>
      <c r="M84" s="60"/>
      <c r="N84" s="51"/>
      <c r="O84" s="61"/>
      <c r="P84" s="122">
        <f>P85</f>
        <v>5100.1074990000006</v>
      </c>
      <c r="Q84" s="61"/>
      <c r="R84" s="122">
        <f>R85</f>
        <v>2835.4938813599997</v>
      </c>
      <c r="S84" s="61"/>
      <c r="T84" s="123">
        <f>T85</f>
        <v>0</v>
      </c>
      <c r="U84" s="32"/>
      <c r="V84" s="32"/>
      <c r="W84" s="32"/>
      <c r="X84" s="32"/>
      <c r="Y84" s="32"/>
      <c r="Z84" s="32"/>
      <c r="AA84" s="32"/>
      <c r="AB84" s="32"/>
      <c r="AC84" s="32"/>
      <c r="AD84" s="32"/>
      <c r="AE84" s="32"/>
      <c r="AT84" s="19" t="s">
        <v>73</v>
      </c>
      <c r="AU84" s="19" t="s">
        <v>119</v>
      </c>
      <c r="BK84" s="124">
        <f>BK85</f>
        <v>0</v>
      </c>
    </row>
    <row r="85" spans="1:65" s="12" customFormat="1" ht="25.9" customHeight="1">
      <c r="B85" s="125"/>
      <c r="D85" s="126" t="s">
        <v>73</v>
      </c>
      <c r="E85" s="127" t="s">
        <v>137</v>
      </c>
      <c r="F85" s="127" t="s">
        <v>138</v>
      </c>
      <c r="J85" s="128">
        <f>BK85</f>
        <v>0</v>
      </c>
      <c r="L85" s="125"/>
      <c r="M85" s="129"/>
      <c r="N85" s="130"/>
      <c r="O85" s="130"/>
      <c r="P85" s="131">
        <f>P86+P136+P161+P179</f>
        <v>5100.1074990000006</v>
      </c>
      <c r="Q85" s="130"/>
      <c r="R85" s="131">
        <f>R86+R136+R161+R179</f>
        <v>2835.4938813599997</v>
      </c>
      <c r="S85" s="130"/>
      <c r="T85" s="132">
        <f>T86+T136+T161+T179</f>
        <v>0</v>
      </c>
      <c r="AR85" s="126" t="s">
        <v>82</v>
      </c>
      <c r="AT85" s="133" t="s">
        <v>73</v>
      </c>
      <c r="AU85" s="133" t="s">
        <v>74</v>
      </c>
      <c r="AY85" s="126" t="s">
        <v>139</v>
      </c>
      <c r="BK85" s="134">
        <f>BK86+BK136+BK161+BK179</f>
        <v>0</v>
      </c>
    </row>
    <row r="86" spans="1:65" s="12" customFormat="1" ht="22.9" customHeight="1">
      <c r="B86" s="125"/>
      <c r="D86" s="126" t="s">
        <v>73</v>
      </c>
      <c r="E86" s="135" t="s">
        <v>82</v>
      </c>
      <c r="F86" s="135" t="s">
        <v>140</v>
      </c>
      <c r="J86" s="136">
        <f>BK86</f>
        <v>0</v>
      </c>
      <c r="L86" s="125"/>
      <c r="M86" s="129"/>
      <c r="N86" s="130"/>
      <c r="O86" s="130"/>
      <c r="P86" s="131">
        <f>SUM(P87:P135)</f>
        <v>492.90221400000001</v>
      </c>
      <c r="Q86" s="130"/>
      <c r="R86" s="131">
        <f>SUM(R87:R135)</f>
        <v>0</v>
      </c>
      <c r="S86" s="130"/>
      <c r="T86" s="132">
        <f>SUM(T87:T135)</f>
        <v>0</v>
      </c>
      <c r="AR86" s="126" t="s">
        <v>82</v>
      </c>
      <c r="AT86" s="133" t="s">
        <v>73</v>
      </c>
      <c r="AU86" s="133" t="s">
        <v>82</v>
      </c>
      <c r="AY86" s="126" t="s">
        <v>139</v>
      </c>
      <c r="BK86" s="134">
        <f>SUM(BK87:BK135)</f>
        <v>0</v>
      </c>
    </row>
    <row r="87" spans="1:65" s="2" customFormat="1" ht="14.45" customHeight="1">
      <c r="A87" s="32"/>
      <c r="B87" s="137"/>
      <c r="C87" s="138" t="s">
        <v>82</v>
      </c>
      <c r="D87" s="138" t="s">
        <v>141</v>
      </c>
      <c r="E87" s="139" t="s">
        <v>1311</v>
      </c>
      <c r="F87" s="140" t="s">
        <v>1312</v>
      </c>
      <c r="G87" s="141" t="s">
        <v>154</v>
      </c>
      <c r="H87" s="142">
        <v>1357.65</v>
      </c>
      <c r="I87" s="143"/>
      <c r="J87" s="143"/>
      <c r="K87" s="140" t="s">
        <v>145</v>
      </c>
      <c r="L87" s="33"/>
      <c r="M87" s="144" t="s">
        <v>3</v>
      </c>
      <c r="N87" s="145" t="s">
        <v>45</v>
      </c>
      <c r="O87" s="146">
        <v>8.5999999999999993E-2</v>
      </c>
      <c r="P87" s="146">
        <f>O87*H87</f>
        <v>116.75789999999999</v>
      </c>
      <c r="Q87" s="146">
        <v>0</v>
      </c>
      <c r="R87" s="146">
        <f>Q87*H87</f>
        <v>0</v>
      </c>
      <c r="S87" s="146">
        <v>0</v>
      </c>
      <c r="T87" s="147">
        <f>S87*H87</f>
        <v>0</v>
      </c>
      <c r="U87" s="32"/>
      <c r="V87" s="32"/>
      <c r="W87" s="32"/>
      <c r="X87" s="32"/>
      <c r="Y87" s="32"/>
      <c r="Z87" s="32"/>
      <c r="AA87" s="32"/>
      <c r="AB87" s="32"/>
      <c r="AC87" s="32"/>
      <c r="AD87" s="32"/>
      <c r="AE87" s="32"/>
      <c r="AR87" s="148" t="s">
        <v>146</v>
      </c>
      <c r="AT87" s="148" t="s">
        <v>141</v>
      </c>
      <c r="AU87" s="148" t="s">
        <v>84</v>
      </c>
      <c r="AY87" s="19" t="s">
        <v>139</v>
      </c>
      <c r="BE87" s="149">
        <f>IF(N87="základní",J87,0)</f>
        <v>0</v>
      </c>
      <c r="BF87" s="149">
        <f>IF(N87="snížená",J87,0)</f>
        <v>0</v>
      </c>
      <c r="BG87" s="149">
        <f>IF(N87="zákl. přenesená",J87,0)</f>
        <v>0</v>
      </c>
      <c r="BH87" s="149">
        <f>IF(N87="sníž. přenesená",J87,0)</f>
        <v>0</v>
      </c>
      <c r="BI87" s="149">
        <f>IF(N87="nulová",J87,0)</f>
        <v>0</v>
      </c>
      <c r="BJ87" s="19" t="s">
        <v>82</v>
      </c>
      <c r="BK87" s="149">
        <f>ROUND(I87*H87,2)</f>
        <v>0</v>
      </c>
      <c r="BL87" s="19" t="s">
        <v>146</v>
      </c>
      <c r="BM87" s="148" t="s">
        <v>1313</v>
      </c>
    </row>
    <row r="88" spans="1:65" s="2" customFormat="1">
      <c r="A88" s="32"/>
      <c r="B88" s="33"/>
      <c r="C88" s="32"/>
      <c r="D88" s="150" t="s">
        <v>148</v>
      </c>
      <c r="E88" s="32"/>
      <c r="F88" s="151" t="s">
        <v>1314</v>
      </c>
      <c r="G88" s="32"/>
      <c r="H88" s="32"/>
      <c r="I88" s="32"/>
      <c r="J88" s="32"/>
      <c r="K88" s="32"/>
      <c r="L88" s="33"/>
      <c r="M88" s="152"/>
      <c r="N88" s="153"/>
      <c r="O88" s="53"/>
      <c r="P88" s="53"/>
      <c r="Q88" s="53"/>
      <c r="R88" s="53"/>
      <c r="S88" s="53"/>
      <c r="T88" s="54"/>
      <c r="U88" s="32"/>
      <c r="V88" s="32"/>
      <c r="W88" s="32"/>
      <c r="X88" s="32"/>
      <c r="Y88" s="32"/>
      <c r="Z88" s="32"/>
      <c r="AA88" s="32"/>
      <c r="AB88" s="32"/>
      <c r="AC88" s="32"/>
      <c r="AD88" s="32"/>
      <c r="AE88" s="32"/>
      <c r="AT88" s="19" t="s">
        <v>148</v>
      </c>
      <c r="AU88" s="19" t="s">
        <v>84</v>
      </c>
    </row>
    <row r="89" spans="1:65" s="2" customFormat="1" ht="29.25">
      <c r="A89" s="32"/>
      <c r="B89" s="33"/>
      <c r="C89" s="32"/>
      <c r="D89" s="150" t="s">
        <v>150</v>
      </c>
      <c r="E89" s="32"/>
      <c r="F89" s="154" t="s">
        <v>207</v>
      </c>
      <c r="G89" s="32"/>
      <c r="H89" s="32"/>
      <c r="I89" s="32"/>
      <c r="J89" s="32"/>
      <c r="K89" s="32"/>
      <c r="L89" s="33"/>
      <c r="M89" s="152"/>
      <c r="N89" s="153"/>
      <c r="O89" s="53"/>
      <c r="P89" s="53"/>
      <c r="Q89" s="53"/>
      <c r="R89" s="53"/>
      <c r="S89" s="53"/>
      <c r="T89" s="54"/>
      <c r="U89" s="32"/>
      <c r="V89" s="32"/>
      <c r="W89" s="32"/>
      <c r="X89" s="32"/>
      <c r="Y89" s="32"/>
      <c r="Z89" s="32"/>
      <c r="AA89" s="32"/>
      <c r="AB89" s="32"/>
      <c r="AC89" s="32"/>
      <c r="AD89" s="32"/>
      <c r="AE89" s="32"/>
      <c r="AT89" s="19" t="s">
        <v>150</v>
      </c>
      <c r="AU89" s="19" t="s">
        <v>84</v>
      </c>
    </row>
    <row r="90" spans="1:65" s="13" customFormat="1" ht="22.5">
      <c r="B90" s="155"/>
      <c r="D90" s="150" t="s">
        <v>158</v>
      </c>
      <c r="E90" s="156" t="s">
        <v>3</v>
      </c>
      <c r="F90" s="157" t="s">
        <v>1315</v>
      </c>
      <c r="H90" s="156" t="s">
        <v>3</v>
      </c>
      <c r="L90" s="155"/>
      <c r="M90" s="158"/>
      <c r="N90" s="159"/>
      <c r="O90" s="159"/>
      <c r="P90" s="159"/>
      <c r="Q90" s="159"/>
      <c r="R90" s="159"/>
      <c r="S90" s="159"/>
      <c r="T90" s="160"/>
      <c r="AT90" s="156" t="s">
        <v>158</v>
      </c>
      <c r="AU90" s="156" t="s">
        <v>84</v>
      </c>
      <c r="AV90" s="13" t="s">
        <v>82</v>
      </c>
      <c r="AW90" s="13" t="s">
        <v>36</v>
      </c>
      <c r="AX90" s="13" t="s">
        <v>74</v>
      </c>
      <c r="AY90" s="156" t="s">
        <v>139</v>
      </c>
    </row>
    <row r="91" spans="1:65" s="13" customFormat="1">
      <c r="B91" s="155"/>
      <c r="D91" s="150" t="s">
        <v>158</v>
      </c>
      <c r="E91" s="156" t="s">
        <v>3</v>
      </c>
      <c r="F91" s="157" t="s">
        <v>1316</v>
      </c>
      <c r="H91" s="156" t="s">
        <v>3</v>
      </c>
      <c r="L91" s="155"/>
      <c r="M91" s="158"/>
      <c r="N91" s="159"/>
      <c r="O91" s="159"/>
      <c r="P91" s="159"/>
      <c r="Q91" s="159"/>
      <c r="R91" s="159"/>
      <c r="S91" s="159"/>
      <c r="T91" s="160"/>
      <c r="AT91" s="156" t="s">
        <v>158</v>
      </c>
      <c r="AU91" s="156" t="s">
        <v>84</v>
      </c>
      <c r="AV91" s="13" t="s">
        <v>82</v>
      </c>
      <c r="AW91" s="13" t="s">
        <v>36</v>
      </c>
      <c r="AX91" s="13" t="s">
        <v>74</v>
      </c>
      <c r="AY91" s="156" t="s">
        <v>139</v>
      </c>
    </row>
    <row r="92" spans="1:65" s="14" customFormat="1">
      <c r="B92" s="161"/>
      <c r="D92" s="150" t="s">
        <v>158</v>
      </c>
      <c r="E92" s="162" t="s">
        <v>3</v>
      </c>
      <c r="F92" s="163" t="s">
        <v>1317</v>
      </c>
      <c r="H92" s="164">
        <v>1357.65</v>
      </c>
      <c r="L92" s="161"/>
      <c r="M92" s="165"/>
      <c r="N92" s="166"/>
      <c r="O92" s="166"/>
      <c r="P92" s="166"/>
      <c r="Q92" s="166"/>
      <c r="R92" s="166"/>
      <c r="S92" s="166"/>
      <c r="T92" s="167"/>
      <c r="AT92" s="162" t="s">
        <v>158</v>
      </c>
      <c r="AU92" s="162" t="s">
        <v>84</v>
      </c>
      <c r="AV92" s="14" t="s">
        <v>84</v>
      </c>
      <c r="AW92" s="14" t="s">
        <v>36</v>
      </c>
      <c r="AX92" s="14" t="s">
        <v>82</v>
      </c>
      <c r="AY92" s="162" t="s">
        <v>139</v>
      </c>
    </row>
    <row r="93" spans="1:65" s="2" customFormat="1" ht="14.45" customHeight="1">
      <c r="A93" s="32"/>
      <c r="B93" s="137"/>
      <c r="C93" s="138" t="s">
        <v>84</v>
      </c>
      <c r="D93" s="138" t="s">
        <v>141</v>
      </c>
      <c r="E93" s="139" t="s">
        <v>1318</v>
      </c>
      <c r="F93" s="140" t="s">
        <v>1319</v>
      </c>
      <c r="G93" s="141" t="s">
        <v>154</v>
      </c>
      <c r="H93" s="142">
        <v>231.98400000000001</v>
      </c>
      <c r="I93" s="143"/>
      <c r="J93" s="143"/>
      <c r="K93" s="140" t="s">
        <v>145</v>
      </c>
      <c r="L93" s="33"/>
      <c r="M93" s="144" t="s">
        <v>3</v>
      </c>
      <c r="N93" s="145" t="s">
        <v>45</v>
      </c>
      <c r="O93" s="146">
        <v>0.67200000000000004</v>
      </c>
      <c r="P93" s="146">
        <f>O93*H93</f>
        <v>155.89324800000003</v>
      </c>
      <c r="Q93" s="146">
        <v>0</v>
      </c>
      <c r="R93" s="146">
        <f>Q93*H93</f>
        <v>0</v>
      </c>
      <c r="S93" s="146">
        <v>0</v>
      </c>
      <c r="T93" s="147">
        <f>S93*H93</f>
        <v>0</v>
      </c>
      <c r="U93" s="32"/>
      <c r="V93" s="32"/>
      <c r="W93" s="32"/>
      <c r="X93" s="32"/>
      <c r="Y93" s="32"/>
      <c r="Z93" s="32"/>
      <c r="AA93" s="32"/>
      <c r="AB93" s="32"/>
      <c r="AC93" s="32"/>
      <c r="AD93" s="32"/>
      <c r="AE93" s="32"/>
      <c r="AR93" s="148" t="s">
        <v>146</v>
      </c>
      <c r="AT93" s="148" t="s">
        <v>141</v>
      </c>
      <c r="AU93" s="148" t="s">
        <v>84</v>
      </c>
      <c r="AY93" s="19" t="s">
        <v>139</v>
      </c>
      <c r="BE93" s="149">
        <f>IF(N93="základní",J93,0)</f>
        <v>0</v>
      </c>
      <c r="BF93" s="149">
        <f>IF(N93="snížená",J93,0)</f>
        <v>0</v>
      </c>
      <c r="BG93" s="149">
        <f>IF(N93="zákl. přenesená",J93,0)</f>
        <v>0</v>
      </c>
      <c r="BH93" s="149">
        <f>IF(N93="sníž. přenesená",J93,0)</f>
        <v>0</v>
      </c>
      <c r="BI93" s="149">
        <f>IF(N93="nulová",J93,0)</f>
        <v>0</v>
      </c>
      <c r="BJ93" s="19" t="s">
        <v>82</v>
      </c>
      <c r="BK93" s="149">
        <f>ROUND(I93*H93,2)</f>
        <v>0</v>
      </c>
      <c r="BL93" s="19" t="s">
        <v>146</v>
      </c>
      <c r="BM93" s="148" t="s">
        <v>1320</v>
      </c>
    </row>
    <row r="94" spans="1:65" s="2" customFormat="1" ht="19.5">
      <c r="A94" s="32"/>
      <c r="B94" s="33"/>
      <c r="C94" s="32"/>
      <c r="D94" s="150" t="s">
        <v>148</v>
      </c>
      <c r="E94" s="32"/>
      <c r="F94" s="151" t="s">
        <v>1321</v>
      </c>
      <c r="G94" s="32"/>
      <c r="H94" s="32"/>
      <c r="I94" s="32"/>
      <c r="J94" s="32"/>
      <c r="K94" s="32"/>
      <c r="L94" s="33"/>
      <c r="M94" s="152"/>
      <c r="N94" s="153"/>
      <c r="O94" s="53"/>
      <c r="P94" s="53"/>
      <c r="Q94" s="53"/>
      <c r="R94" s="53"/>
      <c r="S94" s="53"/>
      <c r="T94" s="54"/>
      <c r="U94" s="32"/>
      <c r="V94" s="32"/>
      <c r="W94" s="32"/>
      <c r="X94" s="32"/>
      <c r="Y94" s="32"/>
      <c r="Z94" s="32"/>
      <c r="AA94" s="32"/>
      <c r="AB94" s="32"/>
      <c r="AC94" s="32"/>
      <c r="AD94" s="32"/>
      <c r="AE94" s="32"/>
      <c r="AT94" s="19" t="s">
        <v>148</v>
      </c>
      <c r="AU94" s="19" t="s">
        <v>84</v>
      </c>
    </row>
    <row r="95" spans="1:65" s="2" customFormat="1" ht="39">
      <c r="A95" s="32"/>
      <c r="B95" s="33"/>
      <c r="C95" s="32"/>
      <c r="D95" s="150" t="s">
        <v>150</v>
      </c>
      <c r="E95" s="32"/>
      <c r="F95" s="154" t="s">
        <v>819</v>
      </c>
      <c r="G95" s="32"/>
      <c r="H95" s="32"/>
      <c r="I95" s="32"/>
      <c r="J95" s="32"/>
      <c r="K95" s="32"/>
      <c r="L95" s="33"/>
      <c r="M95" s="152"/>
      <c r="N95" s="153"/>
      <c r="O95" s="53"/>
      <c r="P95" s="53"/>
      <c r="Q95" s="53"/>
      <c r="R95" s="53"/>
      <c r="S95" s="53"/>
      <c r="T95" s="54"/>
      <c r="U95" s="32"/>
      <c r="V95" s="32"/>
      <c r="W95" s="32"/>
      <c r="X95" s="32"/>
      <c r="Y95" s="32"/>
      <c r="Z95" s="32"/>
      <c r="AA95" s="32"/>
      <c r="AB95" s="32"/>
      <c r="AC95" s="32"/>
      <c r="AD95" s="32"/>
      <c r="AE95" s="32"/>
      <c r="AT95" s="19" t="s">
        <v>150</v>
      </c>
      <c r="AU95" s="19" t="s">
        <v>84</v>
      </c>
    </row>
    <row r="96" spans="1:65" s="13" customFormat="1">
      <c r="B96" s="155"/>
      <c r="D96" s="150" t="s">
        <v>158</v>
      </c>
      <c r="E96" s="156" t="s">
        <v>3</v>
      </c>
      <c r="F96" s="157" t="s">
        <v>1322</v>
      </c>
      <c r="H96" s="156" t="s">
        <v>3</v>
      </c>
      <c r="L96" s="155"/>
      <c r="M96" s="158"/>
      <c r="N96" s="159"/>
      <c r="O96" s="159"/>
      <c r="P96" s="159"/>
      <c r="Q96" s="159"/>
      <c r="R96" s="159"/>
      <c r="S96" s="159"/>
      <c r="T96" s="160"/>
      <c r="AT96" s="156" t="s">
        <v>158</v>
      </c>
      <c r="AU96" s="156" t="s">
        <v>84</v>
      </c>
      <c r="AV96" s="13" t="s">
        <v>82</v>
      </c>
      <c r="AW96" s="13" t="s">
        <v>36</v>
      </c>
      <c r="AX96" s="13" t="s">
        <v>74</v>
      </c>
      <c r="AY96" s="156" t="s">
        <v>139</v>
      </c>
    </row>
    <row r="97" spans="1:65" s="13" customFormat="1">
      <c r="B97" s="155"/>
      <c r="D97" s="150" t="s">
        <v>158</v>
      </c>
      <c r="E97" s="156" t="s">
        <v>3</v>
      </c>
      <c r="F97" s="157" t="s">
        <v>1323</v>
      </c>
      <c r="H97" s="156" t="s">
        <v>3</v>
      </c>
      <c r="L97" s="155"/>
      <c r="M97" s="158"/>
      <c r="N97" s="159"/>
      <c r="O97" s="159"/>
      <c r="P97" s="159"/>
      <c r="Q97" s="159"/>
      <c r="R97" s="159"/>
      <c r="S97" s="159"/>
      <c r="T97" s="160"/>
      <c r="AT97" s="156" t="s">
        <v>158</v>
      </c>
      <c r="AU97" s="156" t="s">
        <v>84</v>
      </c>
      <c r="AV97" s="13" t="s">
        <v>82</v>
      </c>
      <c r="AW97" s="13" t="s">
        <v>36</v>
      </c>
      <c r="AX97" s="13" t="s">
        <v>74</v>
      </c>
      <c r="AY97" s="156" t="s">
        <v>139</v>
      </c>
    </row>
    <row r="98" spans="1:65" s="13" customFormat="1">
      <c r="B98" s="155"/>
      <c r="D98" s="150" t="s">
        <v>158</v>
      </c>
      <c r="E98" s="156" t="s">
        <v>3</v>
      </c>
      <c r="F98" s="157" t="s">
        <v>1324</v>
      </c>
      <c r="H98" s="156" t="s">
        <v>3</v>
      </c>
      <c r="L98" s="155"/>
      <c r="M98" s="158"/>
      <c r="N98" s="159"/>
      <c r="O98" s="159"/>
      <c r="P98" s="159"/>
      <c r="Q98" s="159"/>
      <c r="R98" s="159"/>
      <c r="S98" s="159"/>
      <c r="T98" s="160"/>
      <c r="AT98" s="156" t="s">
        <v>158</v>
      </c>
      <c r="AU98" s="156" t="s">
        <v>84</v>
      </c>
      <c r="AV98" s="13" t="s">
        <v>82</v>
      </c>
      <c r="AW98" s="13" t="s">
        <v>36</v>
      </c>
      <c r="AX98" s="13" t="s">
        <v>74</v>
      </c>
      <c r="AY98" s="156" t="s">
        <v>139</v>
      </c>
    </row>
    <row r="99" spans="1:65" s="14" customFormat="1">
      <c r="B99" s="161"/>
      <c r="D99" s="150" t="s">
        <v>158</v>
      </c>
      <c r="E99" s="162" t="s">
        <v>3</v>
      </c>
      <c r="F99" s="163" t="s">
        <v>1325</v>
      </c>
      <c r="H99" s="164">
        <v>55.62</v>
      </c>
      <c r="L99" s="161"/>
      <c r="M99" s="165"/>
      <c r="N99" s="166"/>
      <c r="O99" s="166"/>
      <c r="P99" s="166"/>
      <c r="Q99" s="166"/>
      <c r="R99" s="166"/>
      <c r="S99" s="166"/>
      <c r="T99" s="167"/>
      <c r="AT99" s="162" t="s">
        <v>158</v>
      </c>
      <c r="AU99" s="162" t="s">
        <v>84</v>
      </c>
      <c r="AV99" s="14" t="s">
        <v>84</v>
      </c>
      <c r="AW99" s="14" t="s">
        <v>36</v>
      </c>
      <c r="AX99" s="14" t="s">
        <v>74</v>
      </c>
      <c r="AY99" s="162" t="s">
        <v>139</v>
      </c>
    </row>
    <row r="100" spans="1:65" s="13" customFormat="1">
      <c r="B100" s="155"/>
      <c r="D100" s="150" t="s">
        <v>158</v>
      </c>
      <c r="E100" s="156" t="s">
        <v>3</v>
      </c>
      <c r="F100" s="157" t="s">
        <v>1326</v>
      </c>
      <c r="H100" s="156" t="s">
        <v>3</v>
      </c>
      <c r="L100" s="155"/>
      <c r="M100" s="158"/>
      <c r="N100" s="159"/>
      <c r="O100" s="159"/>
      <c r="P100" s="159"/>
      <c r="Q100" s="159"/>
      <c r="R100" s="159"/>
      <c r="S100" s="159"/>
      <c r="T100" s="160"/>
      <c r="AT100" s="156" t="s">
        <v>158</v>
      </c>
      <c r="AU100" s="156" t="s">
        <v>84</v>
      </c>
      <c r="AV100" s="13" t="s">
        <v>82</v>
      </c>
      <c r="AW100" s="13" t="s">
        <v>36</v>
      </c>
      <c r="AX100" s="13" t="s">
        <v>74</v>
      </c>
      <c r="AY100" s="156" t="s">
        <v>139</v>
      </c>
    </row>
    <row r="101" spans="1:65" s="14" customFormat="1">
      <c r="B101" s="161"/>
      <c r="D101" s="150" t="s">
        <v>158</v>
      </c>
      <c r="E101" s="162" t="s">
        <v>3</v>
      </c>
      <c r="F101" s="163" t="s">
        <v>1327</v>
      </c>
      <c r="H101" s="164">
        <v>176.364</v>
      </c>
      <c r="L101" s="161"/>
      <c r="M101" s="165"/>
      <c r="N101" s="166"/>
      <c r="O101" s="166"/>
      <c r="P101" s="166"/>
      <c r="Q101" s="166"/>
      <c r="R101" s="166"/>
      <c r="S101" s="166"/>
      <c r="T101" s="167"/>
      <c r="AT101" s="162" t="s">
        <v>158</v>
      </c>
      <c r="AU101" s="162" t="s">
        <v>84</v>
      </c>
      <c r="AV101" s="14" t="s">
        <v>84</v>
      </c>
      <c r="AW101" s="14" t="s">
        <v>36</v>
      </c>
      <c r="AX101" s="14" t="s">
        <v>74</v>
      </c>
      <c r="AY101" s="162" t="s">
        <v>139</v>
      </c>
    </row>
    <row r="102" spans="1:65" s="15" customFormat="1">
      <c r="B102" s="168"/>
      <c r="D102" s="150" t="s">
        <v>158</v>
      </c>
      <c r="E102" s="169" t="s">
        <v>3</v>
      </c>
      <c r="F102" s="170" t="s">
        <v>234</v>
      </c>
      <c r="H102" s="171">
        <v>231.98400000000001</v>
      </c>
      <c r="L102" s="168"/>
      <c r="M102" s="172"/>
      <c r="N102" s="173"/>
      <c r="O102" s="173"/>
      <c r="P102" s="173"/>
      <c r="Q102" s="173"/>
      <c r="R102" s="173"/>
      <c r="S102" s="173"/>
      <c r="T102" s="174"/>
      <c r="AT102" s="169" t="s">
        <v>158</v>
      </c>
      <c r="AU102" s="169" t="s">
        <v>84</v>
      </c>
      <c r="AV102" s="15" t="s">
        <v>146</v>
      </c>
      <c r="AW102" s="15" t="s">
        <v>36</v>
      </c>
      <c r="AX102" s="15" t="s">
        <v>82</v>
      </c>
      <c r="AY102" s="169" t="s">
        <v>139</v>
      </c>
    </row>
    <row r="103" spans="1:65" s="2" customFormat="1" ht="14.45" customHeight="1">
      <c r="A103" s="32"/>
      <c r="B103" s="137"/>
      <c r="C103" s="138" t="s">
        <v>161</v>
      </c>
      <c r="D103" s="138" t="s">
        <v>141</v>
      </c>
      <c r="E103" s="139" t="s">
        <v>225</v>
      </c>
      <c r="F103" s="140" t="s">
        <v>226</v>
      </c>
      <c r="G103" s="141" t="s">
        <v>154</v>
      </c>
      <c r="H103" s="142">
        <v>1589.634</v>
      </c>
      <c r="I103" s="143"/>
      <c r="J103" s="143"/>
      <c r="K103" s="140" t="s">
        <v>145</v>
      </c>
      <c r="L103" s="33"/>
      <c r="M103" s="144" t="s">
        <v>3</v>
      </c>
      <c r="N103" s="145" t="s">
        <v>45</v>
      </c>
      <c r="O103" s="146">
        <v>4.3999999999999997E-2</v>
      </c>
      <c r="P103" s="146">
        <f>O103*H103</f>
        <v>69.943895999999995</v>
      </c>
      <c r="Q103" s="146">
        <v>0</v>
      </c>
      <c r="R103" s="146">
        <f>Q103*H103</f>
        <v>0</v>
      </c>
      <c r="S103" s="146">
        <v>0</v>
      </c>
      <c r="T103" s="147">
        <f>S103*H103</f>
        <v>0</v>
      </c>
      <c r="U103" s="32"/>
      <c r="V103" s="32"/>
      <c r="W103" s="32"/>
      <c r="X103" s="32"/>
      <c r="Y103" s="32"/>
      <c r="Z103" s="32"/>
      <c r="AA103" s="32"/>
      <c r="AB103" s="32"/>
      <c r="AC103" s="32"/>
      <c r="AD103" s="32"/>
      <c r="AE103" s="32"/>
      <c r="AR103" s="148" t="s">
        <v>146</v>
      </c>
      <c r="AT103" s="148" t="s">
        <v>141</v>
      </c>
      <c r="AU103" s="148" t="s">
        <v>84</v>
      </c>
      <c r="AY103" s="19" t="s">
        <v>139</v>
      </c>
      <c r="BE103" s="149">
        <f>IF(N103="základní",J103,0)</f>
        <v>0</v>
      </c>
      <c r="BF103" s="149">
        <f>IF(N103="snížená",J103,0)</f>
        <v>0</v>
      </c>
      <c r="BG103" s="149">
        <f>IF(N103="zákl. přenesená",J103,0)</f>
        <v>0</v>
      </c>
      <c r="BH103" s="149">
        <f>IF(N103="sníž. přenesená",J103,0)</f>
        <v>0</v>
      </c>
      <c r="BI103" s="149">
        <f>IF(N103="nulová",J103,0)</f>
        <v>0</v>
      </c>
      <c r="BJ103" s="19" t="s">
        <v>82</v>
      </c>
      <c r="BK103" s="149">
        <f>ROUND(I103*H103,2)</f>
        <v>0</v>
      </c>
      <c r="BL103" s="19" t="s">
        <v>146</v>
      </c>
      <c r="BM103" s="148" t="s">
        <v>1328</v>
      </c>
    </row>
    <row r="104" spans="1:65" s="2" customFormat="1" ht="19.5">
      <c r="A104" s="32"/>
      <c r="B104" s="33"/>
      <c r="C104" s="32"/>
      <c r="D104" s="150" t="s">
        <v>148</v>
      </c>
      <c r="E104" s="32"/>
      <c r="F104" s="151" t="s">
        <v>228</v>
      </c>
      <c r="G104" s="32"/>
      <c r="H104" s="32"/>
      <c r="I104" s="32"/>
      <c r="J104" s="32"/>
      <c r="K104" s="32"/>
      <c r="L104" s="33"/>
      <c r="M104" s="152"/>
      <c r="N104" s="153"/>
      <c r="O104" s="53"/>
      <c r="P104" s="53"/>
      <c r="Q104" s="53"/>
      <c r="R104" s="53"/>
      <c r="S104" s="53"/>
      <c r="T104" s="54"/>
      <c r="U104" s="32"/>
      <c r="V104" s="32"/>
      <c r="W104" s="32"/>
      <c r="X104" s="32"/>
      <c r="Y104" s="32"/>
      <c r="Z104" s="32"/>
      <c r="AA104" s="32"/>
      <c r="AB104" s="32"/>
      <c r="AC104" s="32"/>
      <c r="AD104" s="32"/>
      <c r="AE104" s="32"/>
      <c r="AT104" s="19" t="s">
        <v>148</v>
      </c>
      <c r="AU104" s="19" t="s">
        <v>84</v>
      </c>
    </row>
    <row r="105" spans="1:65" s="2" customFormat="1" ht="58.5">
      <c r="A105" s="32"/>
      <c r="B105" s="33"/>
      <c r="C105" s="32"/>
      <c r="D105" s="150" t="s">
        <v>150</v>
      </c>
      <c r="E105" s="32"/>
      <c r="F105" s="154" t="s">
        <v>229</v>
      </c>
      <c r="G105" s="32"/>
      <c r="H105" s="32"/>
      <c r="I105" s="32"/>
      <c r="J105" s="32"/>
      <c r="K105" s="32"/>
      <c r="L105" s="33"/>
      <c r="M105" s="152"/>
      <c r="N105" s="153"/>
      <c r="O105" s="53"/>
      <c r="P105" s="53"/>
      <c r="Q105" s="53"/>
      <c r="R105" s="53"/>
      <c r="S105" s="53"/>
      <c r="T105" s="54"/>
      <c r="U105" s="32"/>
      <c r="V105" s="32"/>
      <c r="W105" s="32"/>
      <c r="X105" s="32"/>
      <c r="Y105" s="32"/>
      <c r="Z105" s="32"/>
      <c r="AA105" s="32"/>
      <c r="AB105" s="32"/>
      <c r="AC105" s="32"/>
      <c r="AD105" s="32"/>
      <c r="AE105" s="32"/>
      <c r="AT105" s="19" t="s">
        <v>150</v>
      </c>
      <c r="AU105" s="19" t="s">
        <v>84</v>
      </c>
    </row>
    <row r="106" spans="1:65" s="13" customFormat="1">
      <c r="B106" s="155"/>
      <c r="D106" s="150" t="s">
        <v>158</v>
      </c>
      <c r="E106" s="156" t="s">
        <v>3</v>
      </c>
      <c r="F106" s="157" t="s">
        <v>1329</v>
      </c>
      <c r="H106" s="156" t="s">
        <v>3</v>
      </c>
      <c r="L106" s="155"/>
      <c r="M106" s="158"/>
      <c r="N106" s="159"/>
      <c r="O106" s="159"/>
      <c r="P106" s="159"/>
      <c r="Q106" s="159"/>
      <c r="R106" s="159"/>
      <c r="S106" s="159"/>
      <c r="T106" s="160"/>
      <c r="AT106" s="156" t="s">
        <v>158</v>
      </c>
      <c r="AU106" s="156" t="s">
        <v>84</v>
      </c>
      <c r="AV106" s="13" t="s">
        <v>82</v>
      </c>
      <c r="AW106" s="13" t="s">
        <v>36</v>
      </c>
      <c r="AX106" s="13" t="s">
        <v>74</v>
      </c>
      <c r="AY106" s="156" t="s">
        <v>139</v>
      </c>
    </row>
    <row r="107" spans="1:65" s="13" customFormat="1">
      <c r="B107" s="155"/>
      <c r="D107" s="150" t="s">
        <v>158</v>
      </c>
      <c r="E107" s="156" t="s">
        <v>3</v>
      </c>
      <c r="F107" s="157" t="s">
        <v>1330</v>
      </c>
      <c r="H107" s="156" t="s">
        <v>3</v>
      </c>
      <c r="L107" s="155"/>
      <c r="M107" s="158"/>
      <c r="N107" s="159"/>
      <c r="O107" s="159"/>
      <c r="P107" s="159"/>
      <c r="Q107" s="159"/>
      <c r="R107" s="159"/>
      <c r="S107" s="159"/>
      <c r="T107" s="160"/>
      <c r="AT107" s="156" t="s">
        <v>158</v>
      </c>
      <c r="AU107" s="156" t="s">
        <v>84</v>
      </c>
      <c r="AV107" s="13" t="s">
        <v>82</v>
      </c>
      <c r="AW107" s="13" t="s">
        <v>36</v>
      </c>
      <c r="AX107" s="13" t="s">
        <v>74</v>
      </c>
      <c r="AY107" s="156" t="s">
        <v>139</v>
      </c>
    </row>
    <row r="108" spans="1:65" s="14" customFormat="1">
      <c r="B108" s="161"/>
      <c r="D108" s="150" t="s">
        <v>158</v>
      </c>
      <c r="E108" s="162" t="s">
        <v>3</v>
      </c>
      <c r="F108" s="163" t="s">
        <v>1317</v>
      </c>
      <c r="H108" s="164">
        <v>1357.65</v>
      </c>
      <c r="L108" s="161"/>
      <c r="M108" s="165"/>
      <c r="N108" s="166"/>
      <c r="O108" s="166"/>
      <c r="P108" s="166"/>
      <c r="Q108" s="166"/>
      <c r="R108" s="166"/>
      <c r="S108" s="166"/>
      <c r="T108" s="167"/>
      <c r="AT108" s="162" t="s">
        <v>158</v>
      </c>
      <c r="AU108" s="162" t="s">
        <v>84</v>
      </c>
      <c r="AV108" s="14" t="s">
        <v>84</v>
      </c>
      <c r="AW108" s="14" t="s">
        <v>36</v>
      </c>
      <c r="AX108" s="14" t="s">
        <v>74</v>
      </c>
      <c r="AY108" s="162" t="s">
        <v>139</v>
      </c>
    </row>
    <row r="109" spans="1:65" s="13" customFormat="1">
      <c r="B109" s="155"/>
      <c r="D109" s="150" t="s">
        <v>158</v>
      </c>
      <c r="E109" s="156" t="s">
        <v>3</v>
      </c>
      <c r="F109" s="157" t="s">
        <v>1331</v>
      </c>
      <c r="H109" s="156" t="s">
        <v>3</v>
      </c>
      <c r="L109" s="155"/>
      <c r="M109" s="158"/>
      <c r="N109" s="159"/>
      <c r="O109" s="159"/>
      <c r="P109" s="159"/>
      <c r="Q109" s="159"/>
      <c r="R109" s="159"/>
      <c r="S109" s="159"/>
      <c r="T109" s="160"/>
      <c r="AT109" s="156" t="s">
        <v>158</v>
      </c>
      <c r="AU109" s="156" t="s">
        <v>84</v>
      </c>
      <c r="AV109" s="13" t="s">
        <v>82</v>
      </c>
      <c r="AW109" s="13" t="s">
        <v>36</v>
      </c>
      <c r="AX109" s="13" t="s">
        <v>74</v>
      </c>
      <c r="AY109" s="156" t="s">
        <v>139</v>
      </c>
    </row>
    <row r="110" spans="1:65" s="13" customFormat="1">
      <c r="B110" s="155"/>
      <c r="D110" s="150" t="s">
        <v>158</v>
      </c>
      <c r="E110" s="156" t="s">
        <v>3</v>
      </c>
      <c r="F110" s="157" t="s">
        <v>1324</v>
      </c>
      <c r="H110" s="156" t="s">
        <v>3</v>
      </c>
      <c r="L110" s="155"/>
      <c r="M110" s="158"/>
      <c r="N110" s="159"/>
      <c r="O110" s="159"/>
      <c r="P110" s="159"/>
      <c r="Q110" s="159"/>
      <c r="R110" s="159"/>
      <c r="S110" s="159"/>
      <c r="T110" s="160"/>
      <c r="AT110" s="156" t="s">
        <v>158</v>
      </c>
      <c r="AU110" s="156" t="s">
        <v>84</v>
      </c>
      <c r="AV110" s="13" t="s">
        <v>82</v>
      </c>
      <c r="AW110" s="13" t="s">
        <v>36</v>
      </c>
      <c r="AX110" s="13" t="s">
        <v>74</v>
      </c>
      <c r="AY110" s="156" t="s">
        <v>139</v>
      </c>
    </row>
    <row r="111" spans="1:65" s="14" customFormat="1">
      <c r="B111" s="161"/>
      <c r="D111" s="150" t="s">
        <v>158</v>
      </c>
      <c r="E111" s="162" t="s">
        <v>3</v>
      </c>
      <c r="F111" s="163" t="s">
        <v>1325</v>
      </c>
      <c r="H111" s="164">
        <v>55.62</v>
      </c>
      <c r="L111" s="161"/>
      <c r="M111" s="165"/>
      <c r="N111" s="166"/>
      <c r="O111" s="166"/>
      <c r="P111" s="166"/>
      <c r="Q111" s="166"/>
      <c r="R111" s="166"/>
      <c r="S111" s="166"/>
      <c r="T111" s="167"/>
      <c r="AT111" s="162" t="s">
        <v>158</v>
      </c>
      <c r="AU111" s="162" t="s">
        <v>84</v>
      </c>
      <c r="AV111" s="14" t="s">
        <v>84</v>
      </c>
      <c r="AW111" s="14" t="s">
        <v>36</v>
      </c>
      <c r="AX111" s="14" t="s">
        <v>74</v>
      </c>
      <c r="AY111" s="162" t="s">
        <v>139</v>
      </c>
    </row>
    <row r="112" spans="1:65" s="13" customFormat="1">
      <c r="B112" s="155"/>
      <c r="D112" s="150" t="s">
        <v>158</v>
      </c>
      <c r="E112" s="156" t="s">
        <v>3</v>
      </c>
      <c r="F112" s="157" t="s">
        <v>1326</v>
      </c>
      <c r="H112" s="156" t="s">
        <v>3</v>
      </c>
      <c r="L112" s="155"/>
      <c r="M112" s="158"/>
      <c r="N112" s="159"/>
      <c r="O112" s="159"/>
      <c r="P112" s="159"/>
      <c r="Q112" s="159"/>
      <c r="R112" s="159"/>
      <c r="S112" s="159"/>
      <c r="T112" s="160"/>
      <c r="AT112" s="156" t="s">
        <v>158</v>
      </c>
      <c r="AU112" s="156" t="s">
        <v>84</v>
      </c>
      <c r="AV112" s="13" t="s">
        <v>82</v>
      </c>
      <c r="AW112" s="13" t="s">
        <v>36</v>
      </c>
      <c r="AX112" s="13" t="s">
        <v>74</v>
      </c>
      <c r="AY112" s="156" t="s">
        <v>139</v>
      </c>
    </row>
    <row r="113" spans="1:65" s="14" customFormat="1">
      <c r="B113" s="161"/>
      <c r="D113" s="150" t="s">
        <v>158</v>
      </c>
      <c r="E113" s="162" t="s">
        <v>3</v>
      </c>
      <c r="F113" s="163" t="s">
        <v>1327</v>
      </c>
      <c r="H113" s="164">
        <v>176.364</v>
      </c>
      <c r="L113" s="161"/>
      <c r="M113" s="165"/>
      <c r="N113" s="166"/>
      <c r="O113" s="166"/>
      <c r="P113" s="166"/>
      <c r="Q113" s="166"/>
      <c r="R113" s="166"/>
      <c r="S113" s="166"/>
      <c r="T113" s="167"/>
      <c r="AT113" s="162" t="s">
        <v>158</v>
      </c>
      <c r="AU113" s="162" t="s">
        <v>84</v>
      </c>
      <c r="AV113" s="14" t="s">
        <v>84</v>
      </c>
      <c r="AW113" s="14" t="s">
        <v>36</v>
      </c>
      <c r="AX113" s="14" t="s">
        <v>74</v>
      </c>
      <c r="AY113" s="162" t="s">
        <v>139</v>
      </c>
    </row>
    <row r="114" spans="1:65" s="15" customFormat="1">
      <c r="B114" s="168"/>
      <c r="D114" s="150" t="s">
        <v>158</v>
      </c>
      <c r="E114" s="169" t="s">
        <v>3</v>
      </c>
      <c r="F114" s="170" t="s">
        <v>234</v>
      </c>
      <c r="H114" s="171">
        <v>1589.634</v>
      </c>
      <c r="L114" s="168"/>
      <c r="M114" s="172"/>
      <c r="N114" s="173"/>
      <c r="O114" s="173"/>
      <c r="P114" s="173"/>
      <c r="Q114" s="173"/>
      <c r="R114" s="173"/>
      <c r="S114" s="173"/>
      <c r="T114" s="174"/>
      <c r="AT114" s="169" t="s">
        <v>158</v>
      </c>
      <c r="AU114" s="169" t="s">
        <v>84</v>
      </c>
      <c r="AV114" s="15" t="s">
        <v>146</v>
      </c>
      <c r="AW114" s="15" t="s">
        <v>36</v>
      </c>
      <c r="AX114" s="15" t="s">
        <v>82</v>
      </c>
      <c r="AY114" s="169" t="s">
        <v>139</v>
      </c>
    </row>
    <row r="115" spans="1:65" s="2" customFormat="1" ht="14.45" customHeight="1">
      <c r="A115" s="32"/>
      <c r="B115" s="137"/>
      <c r="C115" s="138" t="s">
        <v>146</v>
      </c>
      <c r="D115" s="138" t="s">
        <v>141</v>
      </c>
      <c r="E115" s="139" t="s">
        <v>524</v>
      </c>
      <c r="F115" s="140" t="s">
        <v>525</v>
      </c>
      <c r="G115" s="141" t="s">
        <v>154</v>
      </c>
      <c r="H115" s="142">
        <v>189.482</v>
      </c>
      <c r="I115" s="143"/>
      <c r="J115" s="143"/>
      <c r="K115" s="140" t="s">
        <v>145</v>
      </c>
      <c r="L115" s="33"/>
      <c r="M115" s="144" t="s">
        <v>3</v>
      </c>
      <c r="N115" s="145" t="s">
        <v>45</v>
      </c>
      <c r="O115" s="146">
        <v>0.435</v>
      </c>
      <c r="P115" s="146">
        <f>O115*H115</f>
        <v>82.424670000000006</v>
      </c>
      <c r="Q115" s="146">
        <v>0</v>
      </c>
      <c r="R115" s="146">
        <f>Q115*H115</f>
        <v>0</v>
      </c>
      <c r="S115" s="146">
        <v>0</v>
      </c>
      <c r="T115" s="147">
        <f>S115*H115</f>
        <v>0</v>
      </c>
      <c r="U115" s="32"/>
      <c r="V115" s="32"/>
      <c r="W115" s="32"/>
      <c r="X115" s="32"/>
      <c r="Y115" s="32"/>
      <c r="Z115" s="32"/>
      <c r="AA115" s="32"/>
      <c r="AB115" s="32"/>
      <c r="AC115" s="32"/>
      <c r="AD115" s="32"/>
      <c r="AE115" s="32"/>
      <c r="AR115" s="148" t="s">
        <v>146</v>
      </c>
      <c r="AT115" s="148" t="s">
        <v>141</v>
      </c>
      <c r="AU115" s="148" t="s">
        <v>84</v>
      </c>
      <c r="AY115" s="19" t="s">
        <v>139</v>
      </c>
      <c r="BE115" s="149">
        <f>IF(N115="základní",J115,0)</f>
        <v>0</v>
      </c>
      <c r="BF115" s="149">
        <f>IF(N115="snížená",J115,0)</f>
        <v>0</v>
      </c>
      <c r="BG115" s="149">
        <f>IF(N115="zákl. přenesená",J115,0)</f>
        <v>0</v>
      </c>
      <c r="BH115" s="149">
        <f>IF(N115="sníž. přenesená",J115,0)</f>
        <v>0</v>
      </c>
      <c r="BI115" s="149">
        <f>IF(N115="nulová",J115,0)</f>
        <v>0</v>
      </c>
      <c r="BJ115" s="19" t="s">
        <v>82</v>
      </c>
      <c r="BK115" s="149">
        <f>ROUND(I115*H115,2)</f>
        <v>0</v>
      </c>
      <c r="BL115" s="19" t="s">
        <v>146</v>
      </c>
      <c r="BM115" s="148" t="s">
        <v>1332</v>
      </c>
    </row>
    <row r="116" spans="1:65" s="2" customFormat="1" ht="19.5">
      <c r="A116" s="32"/>
      <c r="B116" s="33"/>
      <c r="C116" s="32"/>
      <c r="D116" s="150" t="s">
        <v>148</v>
      </c>
      <c r="E116" s="32"/>
      <c r="F116" s="151" t="s">
        <v>527</v>
      </c>
      <c r="G116" s="32"/>
      <c r="H116" s="32"/>
      <c r="I116" s="32"/>
      <c r="J116" s="32"/>
      <c r="K116" s="32"/>
      <c r="L116" s="33"/>
      <c r="M116" s="152"/>
      <c r="N116" s="153"/>
      <c r="O116" s="53"/>
      <c r="P116" s="53"/>
      <c r="Q116" s="53"/>
      <c r="R116" s="53"/>
      <c r="S116" s="53"/>
      <c r="T116" s="54"/>
      <c r="U116" s="32"/>
      <c r="V116" s="32"/>
      <c r="W116" s="32"/>
      <c r="X116" s="32"/>
      <c r="Y116" s="32"/>
      <c r="Z116" s="32"/>
      <c r="AA116" s="32"/>
      <c r="AB116" s="32"/>
      <c r="AC116" s="32"/>
      <c r="AD116" s="32"/>
      <c r="AE116" s="32"/>
      <c r="AT116" s="19" t="s">
        <v>148</v>
      </c>
      <c r="AU116" s="19" t="s">
        <v>84</v>
      </c>
    </row>
    <row r="117" spans="1:65" s="2" customFormat="1" ht="87.75">
      <c r="A117" s="32"/>
      <c r="B117" s="33"/>
      <c r="C117" s="32"/>
      <c r="D117" s="150" t="s">
        <v>150</v>
      </c>
      <c r="E117" s="32"/>
      <c r="F117" s="154" t="s">
        <v>528</v>
      </c>
      <c r="G117" s="32"/>
      <c r="H117" s="32"/>
      <c r="I117" s="32"/>
      <c r="J117" s="32"/>
      <c r="K117" s="32"/>
      <c r="L117" s="33"/>
      <c r="M117" s="152"/>
      <c r="N117" s="153"/>
      <c r="O117" s="53"/>
      <c r="P117" s="53"/>
      <c r="Q117" s="53"/>
      <c r="R117" s="53"/>
      <c r="S117" s="53"/>
      <c r="T117" s="54"/>
      <c r="U117" s="32"/>
      <c r="V117" s="32"/>
      <c r="W117" s="32"/>
      <c r="X117" s="32"/>
      <c r="Y117" s="32"/>
      <c r="Z117" s="32"/>
      <c r="AA117" s="32"/>
      <c r="AB117" s="32"/>
      <c r="AC117" s="32"/>
      <c r="AD117" s="32"/>
      <c r="AE117" s="32"/>
      <c r="AT117" s="19" t="s">
        <v>150</v>
      </c>
      <c r="AU117" s="19" t="s">
        <v>84</v>
      </c>
    </row>
    <row r="118" spans="1:65" s="13" customFormat="1">
      <c r="B118" s="155"/>
      <c r="D118" s="150" t="s">
        <v>158</v>
      </c>
      <c r="E118" s="156" t="s">
        <v>3</v>
      </c>
      <c r="F118" s="157" t="s">
        <v>1322</v>
      </c>
      <c r="H118" s="156" t="s">
        <v>3</v>
      </c>
      <c r="L118" s="155"/>
      <c r="M118" s="158"/>
      <c r="N118" s="159"/>
      <c r="O118" s="159"/>
      <c r="P118" s="159"/>
      <c r="Q118" s="159"/>
      <c r="R118" s="159"/>
      <c r="S118" s="159"/>
      <c r="T118" s="160"/>
      <c r="AT118" s="156" t="s">
        <v>158</v>
      </c>
      <c r="AU118" s="156" t="s">
        <v>84</v>
      </c>
      <c r="AV118" s="13" t="s">
        <v>82</v>
      </c>
      <c r="AW118" s="13" t="s">
        <v>36</v>
      </c>
      <c r="AX118" s="13" t="s">
        <v>74</v>
      </c>
      <c r="AY118" s="156" t="s">
        <v>139</v>
      </c>
    </row>
    <row r="119" spans="1:65" s="13" customFormat="1">
      <c r="B119" s="155"/>
      <c r="D119" s="150" t="s">
        <v>158</v>
      </c>
      <c r="E119" s="156" t="s">
        <v>3</v>
      </c>
      <c r="F119" s="157" t="s">
        <v>1333</v>
      </c>
      <c r="H119" s="156" t="s">
        <v>3</v>
      </c>
      <c r="L119" s="155"/>
      <c r="M119" s="158"/>
      <c r="N119" s="159"/>
      <c r="O119" s="159"/>
      <c r="P119" s="159"/>
      <c r="Q119" s="159"/>
      <c r="R119" s="159"/>
      <c r="S119" s="159"/>
      <c r="T119" s="160"/>
      <c r="AT119" s="156" t="s">
        <v>158</v>
      </c>
      <c r="AU119" s="156" t="s">
        <v>84</v>
      </c>
      <c r="AV119" s="13" t="s">
        <v>82</v>
      </c>
      <c r="AW119" s="13" t="s">
        <v>36</v>
      </c>
      <c r="AX119" s="13" t="s">
        <v>74</v>
      </c>
      <c r="AY119" s="156" t="s">
        <v>139</v>
      </c>
    </row>
    <row r="120" spans="1:65" s="13" customFormat="1">
      <c r="B120" s="155"/>
      <c r="D120" s="150" t="s">
        <v>158</v>
      </c>
      <c r="E120" s="156" t="s">
        <v>3</v>
      </c>
      <c r="F120" s="157" t="s">
        <v>1334</v>
      </c>
      <c r="H120" s="156" t="s">
        <v>3</v>
      </c>
      <c r="L120" s="155"/>
      <c r="M120" s="158"/>
      <c r="N120" s="159"/>
      <c r="O120" s="159"/>
      <c r="P120" s="159"/>
      <c r="Q120" s="159"/>
      <c r="R120" s="159"/>
      <c r="S120" s="159"/>
      <c r="T120" s="160"/>
      <c r="AT120" s="156" t="s">
        <v>158</v>
      </c>
      <c r="AU120" s="156" t="s">
        <v>84</v>
      </c>
      <c r="AV120" s="13" t="s">
        <v>82</v>
      </c>
      <c r="AW120" s="13" t="s">
        <v>36</v>
      </c>
      <c r="AX120" s="13" t="s">
        <v>74</v>
      </c>
      <c r="AY120" s="156" t="s">
        <v>139</v>
      </c>
    </row>
    <row r="121" spans="1:65" s="13" customFormat="1">
      <c r="B121" s="155"/>
      <c r="D121" s="150" t="s">
        <v>158</v>
      </c>
      <c r="E121" s="156" t="s">
        <v>3</v>
      </c>
      <c r="F121" s="157" t="s">
        <v>1324</v>
      </c>
      <c r="H121" s="156" t="s">
        <v>3</v>
      </c>
      <c r="L121" s="155"/>
      <c r="M121" s="158"/>
      <c r="N121" s="159"/>
      <c r="O121" s="159"/>
      <c r="P121" s="159"/>
      <c r="Q121" s="159"/>
      <c r="R121" s="159"/>
      <c r="S121" s="159"/>
      <c r="T121" s="160"/>
      <c r="AT121" s="156" t="s">
        <v>158</v>
      </c>
      <c r="AU121" s="156" t="s">
        <v>84</v>
      </c>
      <c r="AV121" s="13" t="s">
        <v>82</v>
      </c>
      <c r="AW121" s="13" t="s">
        <v>36</v>
      </c>
      <c r="AX121" s="13" t="s">
        <v>74</v>
      </c>
      <c r="AY121" s="156" t="s">
        <v>139</v>
      </c>
    </row>
    <row r="122" spans="1:65" s="14" customFormat="1">
      <c r="B122" s="161"/>
      <c r="D122" s="150" t="s">
        <v>158</v>
      </c>
      <c r="E122" s="162" t="s">
        <v>3</v>
      </c>
      <c r="F122" s="163" t="s">
        <v>1335</v>
      </c>
      <c r="H122" s="164">
        <v>46.35</v>
      </c>
      <c r="L122" s="161"/>
      <c r="M122" s="165"/>
      <c r="N122" s="166"/>
      <c r="O122" s="166"/>
      <c r="P122" s="166"/>
      <c r="Q122" s="166"/>
      <c r="R122" s="166"/>
      <c r="S122" s="166"/>
      <c r="T122" s="167"/>
      <c r="AT122" s="162" t="s">
        <v>158</v>
      </c>
      <c r="AU122" s="162" t="s">
        <v>84</v>
      </c>
      <c r="AV122" s="14" t="s">
        <v>84</v>
      </c>
      <c r="AW122" s="14" t="s">
        <v>36</v>
      </c>
      <c r="AX122" s="14" t="s">
        <v>74</v>
      </c>
      <c r="AY122" s="162" t="s">
        <v>139</v>
      </c>
    </row>
    <row r="123" spans="1:65" s="13" customFormat="1">
      <c r="B123" s="155"/>
      <c r="D123" s="150" t="s">
        <v>158</v>
      </c>
      <c r="E123" s="156" t="s">
        <v>3</v>
      </c>
      <c r="F123" s="157" t="s">
        <v>1326</v>
      </c>
      <c r="H123" s="156" t="s">
        <v>3</v>
      </c>
      <c r="L123" s="155"/>
      <c r="M123" s="158"/>
      <c r="N123" s="159"/>
      <c r="O123" s="159"/>
      <c r="P123" s="159"/>
      <c r="Q123" s="159"/>
      <c r="R123" s="159"/>
      <c r="S123" s="159"/>
      <c r="T123" s="160"/>
      <c r="AT123" s="156" t="s">
        <v>158</v>
      </c>
      <c r="AU123" s="156" t="s">
        <v>84</v>
      </c>
      <c r="AV123" s="13" t="s">
        <v>82</v>
      </c>
      <c r="AW123" s="13" t="s">
        <v>36</v>
      </c>
      <c r="AX123" s="13" t="s">
        <v>74</v>
      </c>
      <c r="AY123" s="156" t="s">
        <v>139</v>
      </c>
    </row>
    <row r="124" spans="1:65" s="14" customFormat="1">
      <c r="B124" s="161"/>
      <c r="D124" s="150" t="s">
        <v>158</v>
      </c>
      <c r="E124" s="162" t="s">
        <v>3</v>
      </c>
      <c r="F124" s="163" t="s">
        <v>1336</v>
      </c>
      <c r="H124" s="164">
        <v>146.97</v>
      </c>
      <c r="L124" s="161"/>
      <c r="M124" s="165"/>
      <c r="N124" s="166"/>
      <c r="O124" s="166"/>
      <c r="P124" s="166"/>
      <c r="Q124" s="166"/>
      <c r="R124" s="166"/>
      <c r="S124" s="166"/>
      <c r="T124" s="167"/>
      <c r="AT124" s="162" t="s">
        <v>158</v>
      </c>
      <c r="AU124" s="162" t="s">
        <v>84</v>
      </c>
      <c r="AV124" s="14" t="s">
        <v>84</v>
      </c>
      <c r="AW124" s="14" t="s">
        <v>36</v>
      </c>
      <c r="AX124" s="14" t="s">
        <v>74</v>
      </c>
      <c r="AY124" s="162" t="s">
        <v>139</v>
      </c>
    </row>
    <row r="125" spans="1:65" s="13" customFormat="1">
      <c r="B125" s="155"/>
      <c r="D125" s="150" t="s">
        <v>158</v>
      </c>
      <c r="E125" s="156" t="s">
        <v>3</v>
      </c>
      <c r="F125" s="157" t="s">
        <v>532</v>
      </c>
      <c r="H125" s="156" t="s">
        <v>3</v>
      </c>
      <c r="L125" s="155"/>
      <c r="M125" s="158"/>
      <c r="N125" s="159"/>
      <c r="O125" s="159"/>
      <c r="P125" s="159"/>
      <c r="Q125" s="159"/>
      <c r="R125" s="159"/>
      <c r="S125" s="159"/>
      <c r="T125" s="160"/>
      <c r="AT125" s="156" t="s">
        <v>158</v>
      </c>
      <c r="AU125" s="156" t="s">
        <v>84</v>
      </c>
      <c r="AV125" s="13" t="s">
        <v>82</v>
      </c>
      <c r="AW125" s="13" t="s">
        <v>36</v>
      </c>
      <c r="AX125" s="13" t="s">
        <v>74</v>
      </c>
      <c r="AY125" s="156" t="s">
        <v>139</v>
      </c>
    </row>
    <row r="126" spans="1:65" s="14" customFormat="1">
      <c r="B126" s="161"/>
      <c r="D126" s="150" t="s">
        <v>158</v>
      </c>
      <c r="E126" s="162" t="s">
        <v>3</v>
      </c>
      <c r="F126" s="163" t="s">
        <v>1337</v>
      </c>
      <c r="H126" s="164">
        <v>-3.8380000000000001</v>
      </c>
      <c r="L126" s="161"/>
      <c r="M126" s="165"/>
      <c r="N126" s="166"/>
      <c r="O126" s="166"/>
      <c r="P126" s="166"/>
      <c r="Q126" s="166"/>
      <c r="R126" s="166"/>
      <c r="S126" s="166"/>
      <c r="T126" s="167"/>
      <c r="AT126" s="162" t="s">
        <v>158</v>
      </c>
      <c r="AU126" s="162" t="s">
        <v>84</v>
      </c>
      <c r="AV126" s="14" t="s">
        <v>84</v>
      </c>
      <c r="AW126" s="14" t="s">
        <v>36</v>
      </c>
      <c r="AX126" s="14" t="s">
        <v>74</v>
      </c>
      <c r="AY126" s="162" t="s">
        <v>139</v>
      </c>
    </row>
    <row r="127" spans="1:65" s="15" customFormat="1">
      <c r="B127" s="168"/>
      <c r="D127" s="150" t="s">
        <v>158</v>
      </c>
      <c r="E127" s="169" t="s">
        <v>3</v>
      </c>
      <c r="F127" s="170" t="s">
        <v>234</v>
      </c>
      <c r="H127" s="171">
        <v>189.482</v>
      </c>
      <c r="L127" s="168"/>
      <c r="M127" s="172"/>
      <c r="N127" s="173"/>
      <c r="O127" s="173"/>
      <c r="P127" s="173"/>
      <c r="Q127" s="173"/>
      <c r="R127" s="173"/>
      <c r="S127" s="173"/>
      <c r="T127" s="174"/>
      <c r="AT127" s="169" t="s">
        <v>158</v>
      </c>
      <c r="AU127" s="169" t="s">
        <v>84</v>
      </c>
      <c r="AV127" s="15" t="s">
        <v>146</v>
      </c>
      <c r="AW127" s="15" t="s">
        <v>36</v>
      </c>
      <c r="AX127" s="15" t="s">
        <v>82</v>
      </c>
      <c r="AY127" s="169" t="s">
        <v>139</v>
      </c>
    </row>
    <row r="128" spans="1:65" s="2" customFormat="1" ht="14.45" customHeight="1">
      <c r="A128" s="32"/>
      <c r="B128" s="137"/>
      <c r="C128" s="185" t="s">
        <v>172</v>
      </c>
      <c r="D128" s="185" t="s">
        <v>357</v>
      </c>
      <c r="E128" s="186" t="s">
        <v>541</v>
      </c>
      <c r="F128" s="187" t="s">
        <v>542</v>
      </c>
      <c r="G128" s="188" t="s">
        <v>290</v>
      </c>
      <c r="H128" s="189">
        <v>350.54199999999997</v>
      </c>
      <c r="I128" s="190"/>
      <c r="J128" s="190"/>
      <c r="K128" s="187" t="s">
        <v>145</v>
      </c>
      <c r="L128" s="191"/>
      <c r="M128" s="192" t="s">
        <v>3</v>
      </c>
      <c r="N128" s="193" t="s">
        <v>45</v>
      </c>
      <c r="O128" s="146">
        <v>0</v>
      </c>
      <c r="P128" s="146">
        <f>O128*H128</f>
        <v>0</v>
      </c>
      <c r="Q128" s="146">
        <v>0</v>
      </c>
      <c r="R128" s="146">
        <f>Q128*H128</f>
        <v>0</v>
      </c>
      <c r="S128" s="146">
        <v>0</v>
      </c>
      <c r="T128" s="147">
        <f>S128*H128</f>
        <v>0</v>
      </c>
      <c r="U128" s="32"/>
      <c r="V128" s="32"/>
      <c r="W128" s="32"/>
      <c r="X128" s="32"/>
      <c r="Y128" s="32"/>
      <c r="Z128" s="32"/>
      <c r="AA128" s="32"/>
      <c r="AB128" s="32"/>
      <c r="AC128" s="32"/>
      <c r="AD128" s="32"/>
      <c r="AE128" s="32"/>
      <c r="AR128" s="148" t="s">
        <v>192</v>
      </c>
      <c r="AT128" s="148" t="s">
        <v>357</v>
      </c>
      <c r="AU128" s="148" t="s">
        <v>84</v>
      </c>
      <c r="AY128" s="19" t="s">
        <v>139</v>
      </c>
      <c r="BE128" s="149">
        <f>IF(N128="základní",J128,0)</f>
        <v>0</v>
      </c>
      <c r="BF128" s="149">
        <f>IF(N128="snížená",J128,0)</f>
        <v>0</v>
      </c>
      <c r="BG128" s="149">
        <f>IF(N128="zákl. přenesená",J128,0)</f>
        <v>0</v>
      </c>
      <c r="BH128" s="149">
        <f>IF(N128="sníž. přenesená",J128,0)</f>
        <v>0</v>
      </c>
      <c r="BI128" s="149">
        <f>IF(N128="nulová",J128,0)</f>
        <v>0</v>
      </c>
      <c r="BJ128" s="19" t="s">
        <v>82</v>
      </c>
      <c r="BK128" s="149">
        <f>ROUND(I128*H128,2)</f>
        <v>0</v>
      </c>
      <c r="BL128" s="19" t="s">
        <v>146</v>
      </c>
      <c r="BM128" s="148" t="s">
        <v>1338</v>
      </c>
    </row>
    <row r="129" spans="1:65" s="2" customFormat="1">
      <c r="A129" s="32"/>
      <c r="B129" s="33"/>
      <c r="C129" s="32"/>
      <c r="D129" s="150" t="s">
        <v>148</v>
      </c>
      <c r="E129" s="32"/>
      <c r="F129" s="151" t="s">
        <v>542</v>
      </c>
      <c r="G129" s="32"/>
      <c r="H129" s="32"/>
      <c r="I129" s="32"/>
      <c r="J129" s="32"/>
      <c r="K129" s="32"/>
      <c r="L129" s="33"/>
      <c r="M129" s="152"/>
      <c r="N129" s="153"/>
      <c r="O129" s="53"/>
      <c r="P129" s="53"/>
      <c r="Q129" s="53"/>
      <c r="R129" s="53"/>
      <c r="S129" s="53"/>
      <c r="T129" s="54"/>
      <c r="U129" s="32"/>
      <c r="V129" s="32"/>
      <c r="W129" s="32"/>
      <c r="X129" s="32"/>
      <c r="Y129" s="32"/>
      <c r="Z129" s="32"/>
      <c r="AA129" s="32"/>
      <c r="AB129" s="32"/>
      <c r="AC129" s="32"/>
      <c r="AD129" s="32"/>
      <c r="AE129" s="32"/>
      <c r="AT129" s="19" t="s">
        <v>148</v>
      </c>
      <c r="AU129" s="19" t="s">
        <v>84</v>
      </c>
    </row>
    <row r="130" spans="1:65" s="14" customFormat="1">
      <c r="B130" s="161"/>
      <c r="D130" s="150" t="s">
        <v>158</v>
      </c>
      <c r="F130" s="163" t="s">
        <v>1339</v>
      </c>
      <c r="H130" s="164">
        <v>350.54199999999997</v>
      </c>
      <c r="L130" s="161"/>
      <c r="M130" s="165"/>
      <c r="N130" s="166"/>
      <c r="O130" s="166"/>
      <c r="P130" s="166"/>
      <c r="Q130" s="166"/>
      <c r="R130" s="166"/>
      <c r="S130" s="166"/>
      <c r="T130" s="167"/>
      <c r="AT130" s="162" t="s">
        <v>158</v>
      </c>
      <c r="AU130" s="162" t="s">
        <v>84</v>
      </c>
      <c r="AV130" s="14" t="s">
        <v>84</v>
      </c>
      <c r="AW130" s="14" t="s">
        <v>4</v>
      </c>
      <c r="AX130" s="14" t="s">
        <v>82</v>
      </c>
      <c r="AY130" s="162" t="s">
        <v>139</v>
      </c>
    </row>
    <row r="131" spans="1:65" s="2" customFormat="1" ht="14.45" customHeight="1">
      <c r="A131" s="32"/>
      <c r="B131" s="137"/>
      <c r="C131" s="138" t="s">
        <v>178</v>
      </c>
      <c r="D131" s="138" t="s">
        <v>141</v>
      </c>
      <c r="E131" s="139" t="s">
        <v>236</v>
      </c>
      <c r="F131" s="140" t="s">
        <v>237</v>
      </c>
      <c r="G131" s="141" t="s">
        <v>144</v>
      </c>
      <c r="H131" s="142">
        <v>2715.3</v>
      </c>
      <c r="I131" s="143"/>
      <c r="J131" s="143"/>
      <c r="K131" s="140" t="s">
        <v>145</v>
      </c>
      <c r="L131" s="33"/>
      <c r="M131" s="144" t="s">
        <v>3</v>
      </c>
      <c r="N131" s="145" t="s">
        <v>45</v>
      </c>
      <c r="O131" s="146">
        <v>2.5000000000000001E-2</v>
      </c>
      <c r="P131" s="146">
        <f>O131*H131</f>
        <v>67.882500000000007</v>
      </c>
      <c r="Q131" s="146">
        <v>0</v>
      </c>
      <c r="R131" s="146">
        <f>Q131*H131</f>
        <v>0</v>
      </c>
      <c r="S131" s="146">
        <v>0</v>
      </c>
      <c r="T131" s="147">
        <f>S131*H131</f>
        <v>0</v>
      </c>
      <c r="U131" s="32"/>
      <c r="V131" s="32"/>
      <c r="W131" s="32"/>
      <c r="X131" s="32"/>
      <c r="Y131" s="32"/>
      <c r="Z131" s="32"/>
      <c r="AA131" s="32"/>
      <c r="AB131" s="32"/>
      <c r="AC131" s="32"/>
      <c r="AD131" s="32"/>
      <c r="AE131" s="32"/>
      <c r="AR131" s="148" t="s">
        <v>146</v>
      </c>
      <c r="AT131" s="148" t="s">
        <v>141</v>
      </c>
      <c r="AU131" s="148" t="s">
        <v>84</v>
      </c>
      <c r="AY131" s="19" t="s">
        <v>139</v>
      </c>
      <c r="BE131" s="149">
        <f>IF(N131="základní",J131,0)</f>
        <v>0</v>
      </c>
      <c r="BF131" s="149">
        <f>IF(N131="snížená",J131,0)</f>
        <v>0</v>
      </c>
      <c r="BG131" s="149">
        <f>IF(N131="zákl. přenesená",J131,0)</f>
        <v>0</v>
      </c>
      <c r="BH131" s="149">
        <f>IF(N131="sníž. přenesená",J131,0)</f>
        <v>0</v>
      </c>
      <c r="BI131" s="149">
        <f>IF(N131="nulová",J131,0)</f>
        <v>0</v>
      </c>
      <c r="BJ131" s="19" t="s">
        <v>82</v>
      </c>
      <c r="BK131" s="149">
        <f>ROUND(I131*H131,2)</f>
        <v>0</v>
      </c>
      <c r="BL131" s="19" t="s">
        <v>146</v>
      </c>
      <c r="BM131" s="148" t="s">
        <v>1340</v>
      </c>
    </row>
    <row r="132" spans="1:65" s="2" customFormat="1">
      <c r="A132" s="32"/>
      <c r="B132" s="33"/>
      <c r="C132" s="32"/>
      <c r="D132" s="150" t="s">
        <v>148</v>
      </c>
      <c r="E132" s="32"/>
      <c r="F132" s="151" t="s">
        <v>239</v>
      </c>
      <c r="G132" s="32"/>
      <c r="H132" s="32"/>
      <c r="I132" s="32"/>
      <c r="J132" s="32"/>
      <c r="K132" s="32"/>
      <c r="L132" s="33"/>
      <c r="M132" s="152"/>
      <c r="N132" s="153"/>
      <c r="O132" s="53"/>
      <c r="P132" s="53"/>
      <c r="Q132" s="53"/>
      <c r="R132" s="53"/>
      <c r="S132" s="53"/>
      <c r="T132" s="54"/>
      <c r="U132" s="32"/>
      <c r="V132" s="32"/>
      <c r="W132" s="32"/>
      <c r="X132" s="32"/>
      <c r="Y132" s="32"/>
      <c r="Z132" s="32"/>
      <c r="AA132" s="32"/>
      <c r="AB132" s="32"/>
      <c r="AC132" s="32"/>
      <c r="AD132" s="32"/>
      <c r="AE132" s="32"/>
      <c r="AT132" s="19" t="s">
        <v>148</v>
      </c>
      <c r="AU132" s="19" t="s">
        <v>84</v>
      </c>
    </row>
    <row r="133" spans="1:65" s="2" customFormat="1" ht="87.75">
      <c r="A133" s="32"/>
      <c r="B133" s="33"/>
      <c r="C133" s="32"/>
      <c r="D133" s="150" t="s">
        <v>150</v>
      </c>
      <c r="E133" s="32"/>
      <c r="F133" s="154" t="s">
        <v>240</v>
      </c>
      <c r="G133" s="32"/>
      <c r="H133" s="32"/>
      <c r="I133" s="32"/>
      <c r="J133" s="32"/>
      <c r="K133" s="32"/>
      <c r="L133" s="33"/>
      <c r="M133" s="152"/>
      <c r="N133" s="153"/>
      <c r="O133" s="53"/>
      <c r="P133" s="53"/>
      <c r="Q133" s="53"/>
      <c r="R133" s="53"/>
      <c r="S133" s="53"/>
      <c r="T133" s="54"/>
      <c r="U133" s="32"/>
      <c r="V133" s="32"/>
      <c r="W133" s="32"/>
      <c r="X133" s="32"/>
      <c r="Y133" s="32"/>
      <c r="Z133" s="32"/>
      <c r="AA133" s="32"/>
      <c r="AB133" s="32"/>
      <c r="AC133" s="32"/>
      <c r="AD133" s="32"/>
      <c r="AE133" s="32"/>
      <c r="AT133" s="19" t="s">
        <v>150</v>
      </c>
      <c r="AU133" s="19" t="s">
        <v>84</v>
      </c>
    </row>
    <row r="134" spans="1:65" s="13" customFormat="1">
      <c r="B134" s="155"/>
      <c r="D134" s="150" t="s">
        <v>158</v>
      </c>
      <c r="E134" s="156" t="s">
        <v>3</v>
      </c>
      <c r="F134" s="157" t="s">
        <v>1341</v>
      </c>
      <c r="H134" s="156" t="s">
        <v>3</v>
      </c>
      <c r="L134" s="155"/>
      <c r="M134" s="158"/>
      <c r="N134" s="159"/>
      <c r="O134" s="159"/>
      <c r="P134" s="159"/>
      <c r="Q134" s="159"/>
      <c r="R134" s="159"/>
      <c r="S134" s="159"/>
      <c r="T134" s="160"/>
      <c r="AT134" s="156" t="s">
        <v>158</v>
      </c>
      <c r="AU134" s="156" t="s">
        <v>84</v>
      </c>
      <c r="AV134" s="13" t="s">
        <v>82</v>
      </c>
      <c r="AW134" s="13" t="s">
        <v>36</v>
      </c>
      <c r="AX134" s="13" t="s">
        <v>74</v>
      </c>
      <c r="AY134" s="156" t="s">
        <v>139</v>
      </c>
    </row>
    <row r="135" spans="1:65" s="14" customFormat="1">
      <c r="B135" s="161"/>
      <c r="D135" s="150" t="s">
        <v>158</v>
      </c>
      <c r="E135" s="162" t="s">
        <v>3</v>
      </c>
      <c r="F135" s="163" t="s">
        <v>1342</v>
      </c>
      <c r="H135" s="164">
        <v>2715.3</v>
      </c>
      <c r="L135" s="161"/>
      <c r="M135" s="165"/>
      <c r="N135" s="166"/>
      <c r="O135" s="166"/>
      <c r="P135" s="166"/>
      <c r="Q135" s="166"/>
      <c r="R135" s="166"/>
      <c r="S135" s="166"/>
      <c r="T135" s="167"/>
      <c r="AT135" s="162" t="s">
        <v>158</v>
      </c>
      <c r="AU135" s="162" t="s">
        <v>84</v>
      </c>
      <c r="AV135" s="14" t="s">
        <v>84</v>
      </c>
      <c r="AW135" s="14" t="s">
        <v>36</v>
      </c>
      <c r="AX135" s="14" t="s">
        <v>82</v>
      </c>
      <c r="AY135" s="162" t="s">
        <v>139</v>
      </c>
    </row>
    <row r="136" spans="1:65" s="12" customFormat="1" ht="22.9" customHeight="1">
      <c r="B136" s="125"/>
      <c r="D136" s="126" t="s">
        <v>73</v>
      </c>
      <c r="E136" s="135" t="s">
        <v>146</v>
      </c>
      <c r="F136" s="135" t="s">
        <v>405</v>
      </c>
      <c r="J136" s="136"/>
      <c r="L136" s="125"/>
      <c r="M136" s="129"/>
      <c r="N136" s="130"/>
      <c r="O136" s="130"/>
      <c r="P136" s="131">
        <f>SUM(P137:P160)</f>
        <v>254.53336499999997</v>
      </c>
      <c r="Q136" s="130"/>
      <c r="R136" s="131">
        <f>SUM(R137:R160)</f>
        <v>2834.0943749999997</v>
      </c>
      <c r="S136" s="130"/>
      <c r="T136" s="132">
        <f>SUM(T137:T160)</f>
        <v>0</v>
      </c>
      <c r="AR136" s="126" t="s">
        <v>82</v>
      </c>
      <c r="AT136" s="133" t="s">
        <v>73</v>
      </c>
      <c r="AU136" s="133" t="s">
        <v>82</v>
      </c>
      <c r="AY136" s="126" t="s">
        <v>139</v>
      </c>
      <c r="BK136" s="134">
        <f>SUM(BK137:BK160)</f>
        <v>0</v>
      </c>
    </row>
    <row r="137" spans="1:65" s="2" customFormat="1" ht="14.45" customHeight="1">
      <c r="A137" s="32"/>
      <c r="B137" s="137"/>
      <c r="C137" s="138" t="s">
        <v>183</v>
      </c>
      <c r="D137" s="138" t="s">
        <v>141</v>
      </c>
      <c r="E137" s="139" t="s">
        <v>557</v>
      </c>
      <c r="F137" s="140" t="s">
        <v>558</v>
      </c>
      <c r="G137" s="141" t="s">
        <v>154</v>
      </c>
      <c r="H137" s="142">
        <v>25.776</v>
      </c>
      <c r="I137" s="143"/>
      <c r="J137" s="143"/>
      <c r="K137" s="140" t="s">
        <v>145</v>
      </c>
      <c r="L137" s="33"/>
      <c r="M137" s="144" t="s">
        <v>3</v>
      </c>
      <c r="N137" s="145" t="s">
        <v>45</v>
      </c>
      <c r="O137" s="146">
        <v>1.6950000000000001</v>
      </c>
      <c r="P137" s="146">
        <f>O137*H137</f>
        <v>43.69032</v>
      </c>
      <c r="Q137" s="146">
        <v>0</v>
      </c>
      <c r="R137" s="146">
        <f>Q137*H137</f>
        <v>0</v>
      </c>
      <c r="S137" s="146">
        <v>0</v>
      </c>
      <c r="T137" s="147">
        <f>S137*H137</f>
        <v>0</v>
      </c>
      <c r="U137" s="32"/>
      <c r="V137" s="32"/>
      <c r="W137" s="32"/>
      <c r="X137" s="32"/>
      <c r="Y137" s="32"/>
      <c r="Z137" s="32"/>
      <c r="AA137" s="32"/>
      <c r="AB137" s="32"/>
      <c r="AC137" s="32"/>
      <c r="AD137" s="32"/>
      <c r="AE137" s="32"/>
      <c r="AR137" s="148" t="s">
        <v>146</v>
      </c>
      <c r="AT137" s="148" t="s">
        <v>141</v>
      </c>
      <c r="AU137" s="148" t="s">
        <v>84</v>
      </c>
      <c r="AY137" s="19" t="s">
        <v>139</v>
      </c>
      <c r="BE137" s="149">
        <f>IF(N137="základní",J137,0)</f>
        <v>0</v>
      </c>
      <c r="BF137" s="149">
        <f>IF(N137="snížená",J137,0)</f>
        <v>0</v>
      </c>
      <c r="BG137" s="149">
        <f>IF(N137="zákl. přenesená",J137,0)</f>
        <v>0</v>
      </c>
      <c r="BH137" s="149">
        <f>IF(N137="sníž. přenesená",J137,0)</f>
        <v>0</v>
      </c>
      <c r="BI137" s="149">
        <f>IF(N137="nulová",J137,0)</f>
        <v>0</v>
      </c>
      <c r="BJ137" s="19" t="s">
        <v>82</v>
      </c>
      <c r="BK137" s="149">
        <f>ROUND(I137*H137,2)</f>
        <v>0</v>
      </c>
      <c r="BL137" s="19" t="s">
        <v>146</v>
      </c>
      <c r="BM137" s="148" t="s">
        <v>1343</v>
      </c>
    </row>
    <row r="138" spans="1:65" s="2" customFormat="1">
      <c r="A138" s="32"/>
      <c r="B138" s="33"/>
      <c r="C138" s="32"/>
      <c r="D138" s="150" t="s">
        <v>148</v>
      </c>
      <c r="E138" s="32"/>
      <c r="F138" s="151" t="s">
        <v>560</v>
      </c>
      <c r="G138" s="32"/>
      <c r="H138" s="32"/>
      <c r="I138" s="32"/>
      <c r="J138" s="32"/>
      <c r="K138" s="32"/>
      <c r="L138" s="33"/>
      <c r="M138" s="152"/>
      <c r="N138" s="153"/>
      <c r="O138" s="53"/>
      <c r="P138" s="53"/>
      <c r="Q138" s="53"/>
      <c r="R138" s="53"/>
      <c r="S138" s="53"/>
      <c r="T138" s="54"/>
      <c r="U138" s="32"/>
      <c r="V138" s="32"/>
      <c r="W138" s="32"/>
      <c r="X138" s="32"/>
      <c r="Y138" s="32"/>
      <c r="Z138" s="32"/>
      <c r="AA138" s="32"/>
      <c r="AB138" s="32"/>
      <c r="AC138" s="32"/>
      <c r="AD138" s="32"/>
      <c r="AE138" s="32"/>
      <c r="AT138" s="19" t="s">
        <v>148</v>
      </c>
      <c r="AU138" s="19" t="s">
        <v>84</v>
      </c>
    </row>
    <row r="139" spans="1:65" s="2" customFormat="1" ht="39">
      <c r="A139" s="32"/>
      <c r="B139" s="33"/>
      <c r="C139" s="32"/>
      <c r="D139" s="150" t="s">
        <v>150</v>
      </c>
      <c r="E139" s="32"/>
      <c r="F139" s="154" t="s">
        <v>561</v>
      </c>
      <c r="G139" s="32"/>
      <c r="H139" s="32"/>
      <c r="I139" s="32"/>
      <c r="J139" s="32"/>
      <c r="K139" s="32"/>
      <c r="L139" s="33"/>
      <c r="M139" s="152"/>
      <c r="N139" s="153"/>
      <c r="O139" s="53"/>
      <c r="P139" s="53"/>
      <c r="Q139" s="53"/>
      <c r="R139" s="53"/>
      <c r="S139" s="53"/>
      <c r="T139" s="54"/>
      <c r="U139" s="32"/>
      <c r="V139" s="32"/>
      <c r="W139" s="32"/>
      <c r="X139" s="32"/>
      <c r="Y139" s="32"/>
      <c r="Z139" s="32"/>
      <c r="AA139" s="32"/>
      <c r="AB139" s="32"/>
      <c r="AC139" s="32"/>
      <c r="AD139" s="32"/>
      <c r="AE139" s="32"/>
      <c r="AT139" s="19" t="s">
        <v>150</v>
      </c>
      <c r="AU139" s="19" t="s">
        <v>84</v>
      </c>
    </row>
    <row r="140" spans="1:65" s="13" customFormat="1">
      <c r="B140" s="155"/>
      <c r="D140" s="150" t="s">
        <v>158</v>
      </c>
      <c r="E140" s="156" t="s">
        <v>3</v>
      </c>
      <c r="F140" s="157" t="s">
        <v>1322</v>
      </c>
      <c r="H140" s="156" t="s">
        <v>3</v>
      </c>
      <c r="L140" s="155"/>
      <c r="M140" s="158"/>
      <c r="N140" s="159"/>
      <c r="O140" s="159"/>
      <c r="P140" s="159"/>
      <c r="Q140" s="159"/>
      <c r="R140" s="159"/>
      <c r="S140" s="159"/>
      <c r="T140" s="160"/>
      <c r="AT140" s="156" t="s">
        <v>158</v>
      </c>
      <c r="AU140" s="156" t="s">
        <v>84</v>
      </c>
      <c r="AV140" s="13" t="s">
        <v>82</v>
      </c>
      <c r="AW140" s="13" t="s">
        <v>36</v>
      </c>
      <c r="AX140" s="13" t="s">
        <v>74</v>
      </c>
      <c r="AY140" s="156" t="s">
        <v>139</v>
      </c>
    </row>
    <row r="141" spans="1:65" s="13" customFormat="1">
      <c r="B141" s="155"/>
      <c r="D141" s="150" t="s">
        <v>158</v>
      </c>
      <c r="E141" s="156" t="s">
        <v>3</v>
      </c>
      <c r="F141" s="157" t="s">
        <v>1344</v>
      </c>
      <c r="H141" s="156" t="s">
        <v>3</v>
      </c>
      <c r="L141" s="155"/>
      <c r="M141" s="158"/>
      <c r="N141" s="159"/>
      <c r="O141" s="159"/>
      <c r="P141" s="159"/>
      <c r="Q141" s="159"/>
      <c r="R141" s="159"/>
      <c r="S141" s="159"/>
      <c r="T141" s="160"/>
      <c r="AT141" s="156" t="s">
        <v>158</v>
      </c>
      <c r="AU141" s="156" t="s">
        <v>84</v>
      </c>
      <c r="AV141" s="13" t="s">
        <v>82</v>
      </c>
      <c r="AW141" s="13" t="s">
        <v>36</v>
      </c>
      <c r="AX141" s="13" t="s">
        <v>74</v>
      </c>
      <c r="AY141" s="156" t="s">
        <v>139</v>
      </c>
    </row>
    <row r="142" spans="1:65" s="13" customFormat="1">
      <c r="B142" s="155"/>
      <c r="D142" s="150" t="s">
        <v>158</v>
      </c>
      <c r="E142" s="156" t="s">
        <v>3</v>
      </c>
      <c r="F142" s="157" t="s">
        <v>1324</v>
      </c>
      <c r="H142" s="156" t="s">
        <v>3</v>
      </c>
      <c r="L142" s="155"/>
      <c r="M142" s="158"/>
      <c r="N142" s="159"/>
      <c r="O142" s="159"/>
      <c r="P142" s="159"/>
      <c r="Q142" s="159"/>
      <c r="R142" s="159"/>
      <c r="S142" s="159"/>
      <c r="T142" s="160"/>
      <c r="AT142" s="156" t="s">
        <v>158</v>
      </c>
      <c r="AU142" s="156" t="s">
        <v>84</v>
      </c>
      <c r="AV142" s="13" t="s">
        <v>82</v>
      </c>
      <c r="AW142" s="13" t="s">
        <v>36</v>
      </c>
      <c r="AX142" s="13" t="s">
        <v>74</v>
      </c>
      <c r="AY142" s="156" t="s">
        <v>139</v>
      </c>
    </row>
    <row r="143" spans="1:65" s="14" customFormat="1">
      <c r="B143" s="161"/>
      <c r="D143" s="150" t="s">
        <v>158</v>
      </c>
      <c r="E143" s="162" t="s">
        <v>3</v>
      </c>
      <c r="F143" s="163" t="s">
        <v>1345</v>
      </c>
      <c r="H143" s="164">
        <v>6.18</v>
      </c>
      <c r="L143" s="161"/>
      <c r="M143" s="165"/>
      <c r="N143" s="166"/>
      <c r="O143" s="166"/>
      <c r="P143" s="166"/>
      <c r="Q143" s="166"/>
      <c r="R143" s="166"/>
      <c r="S143" s="166"/>
      <c r="T143" s="167"/>
      <c r="AT143" s="162" t="s">
        <v>158</v>
      </c>
      <c r="AU143" s="162" t="s">
        <v>84</v>
      </c>
      <c r="AV143" s="14" t="s">
        <v>84</v>
      </c>
      <c r="AW143" s="14" t="s">
        <v>36</v>
      </c>
      <c r="AX143" s="14" t="s">
        <v>74</v>
      </c>
      <c r="AY143" s="162" t="s">
        <v>139</v>
      </c>
    </row>
    <row r="144" spans="1:65" s="13" customFormat="1">
      <c r="B144" s="155"/>
      <c r="D144" s="150" t="s">
        <v>158</v>
      </c>
      <c r="E144" s="156" t="s">
        <v>3</v>
      </c>
      <c r="F144" s="157" t="s">
        <v>1326</v>
      </c>
      <c r="H144" s="156" t="s">
        <v>3</v>
      </c>
      <c r="L144" s="155"/>
      <c r="M144" s="158"/>
      <c r="N144" s="159"/>
      <c r="O144" s="159"/>
      <c r="P144" s="159"/>
      <c r="Q144" s="159"/>
      <c r="R144" s="159"/>
      <c r="S144" s="159"/>
      <c r="T144" s="160"/>
      <c r="AT144" s="156" t="s">
        <v>158</v>
      </c>
      <c r="AU144" s="156" t="s">
        <v>84</v>
      </c>
      <c r="AV144" s="13" t="s">
        <v>82</v>
      </c>
      <c r="AW144" s="13" t="s">
        <v>36</v>
      </c>
      <c r="AX144" s="13" t="s">
        <v>74</v>
      </c>
      <c r="AY144" s="156" t="s">
        <v>139</v>
      </c>
    </row>
    <row r="145" spans="1:65" s="14" customFormat="1">
      <c r="B145" s="161"/>
      <c r="D145" s="150" t="s">
        <v>158</v>
      </c>
      <c r="E145" s="162" t="s">
        <v>3</v>
      </c>
      <c r="F145" s="163" t="s">
        <v>1346</v>
      </c>
      <c r="H145" s="164">
        <v>19.596</v>
      </c>
      <c r="L145" s="161"/>
      <c r="M145" s="165"/>
      <c r="N145" s="166"/>
      <c r="O145" s="166"/>
      <c r="P145" s="166"/>
      <c r="Q145" s="166"/>
      <c r="R145" s="166"/>
      <c r="S145" s="166"/>
      <c r="T145" s="167"/>
      <c r="AT145" s="162" t="s">
        <v>158</v>
      </c>
      <c r="AU145" s="162" t="s">
        <v>84</v>
      </c>
      <c r="AV145" s="14" t="s">
        <v>84</v>
      </c>
      <c r="AW145" s="14" t="s">
        <v>36</v>
      </c>
      <c r="AX145" s="14" t="s">
        <v>74</v>
      </c>
      <c r="AY145" s="162" t="s">
        <v>139</v>
      </c>
    </row>
    <row r="146" spans="1:65" s="15" customFormat="1">
      <c r="B146" s="168"/>
      <c r="D146" s="150" t="s">
        <v>158</v>
      </c>
      <c r="E146" s="169" t="s">
        <v>3</v>
      </c>
      <c r="F146" s="170" t="s">
        <v>234</v>
      </c>
      <c r="H146" s="171">
        <v>25.776</v>
      </c>
      <c r="L146" s="168"/>
      <c r="M146" s="172"/>
      <c r="N146" s="173"/>
      <c r="O146" s="173"/>
      <c r="P146" s="173"/>
      <c r="Q146" s="173"/>
      <c r="R146" s="173"/>
      <c r="S146" s="173"/>
      <c r="T146" s="174"/>
      <c r="AT146" s="169" t="s">
        <v>158</v>
      </c>
      <c r="AU146" s="169" t="s">
        <v>84</v>
      </c>
      <c r="AV146" s="15" t="s">
        <v>146</v>
      </c>
      <c r="AW146" s="15" t="s">
        <v>36</v>
      </c>
      <c r="AX146" s="15" t="s">
        <v>82</v>
      </c>
      <c r="AY146" s="169" t="s">
        <v>139</v>
      </c>
    </row>
    <row r="147" spans="1:65" s="2" customFormat="1" ht="14.45" customHeight="1">
      <c r="A147" s="32"/>
      <c r="B147" s="137"/>
      <c r="C147" s="138" t="s">
        <v>192</v>
      </c>
      <c r="D147" s="138" t="s">
        <v>141</v>
      </c>
      <c r="E147" s="139" t="s">
        <v>1347</v>
      </c>
      <c r="F147" s="140" t="s">
        <v>1348</v>
      </c>
      <c r="G147" s="141" t="s">
        <v>154</v>
      </c>
      <c r="H147" s="142">
        <v>135.76499999999999</v>
      </c>
      <c r="I147" s="143"/>
      <c r="J147" s="143"/>
      <c r="K147" s="140" t="s">
        <v>145</v>
      </c>
      <c r="L147" s="33"/>
      <c r="M147" s="144" t="s">
        <v>3</v>
      </c>
      <c r="N147" s="145" t="s">
        <v>45</v>
      </c>
      <c r="O147" s="146">
        <v>8.3000000000000004E-2</v>
      </c>
      <c r="P147" s="146">
        <f>O147*H147</f>
        <v>11.268495</v>
      </c>
      <c r="Q147" s="146">
        <v>0</v>
      </c>
      <c r="R147" s="146">
        <f>Q147*H147</f>
        <v>0</v>
      </c>
      <c r="S147" s="146">
        <v>0</v>
      </c>
      <c r="T147" s="147">
        <f>S147*H147</f>
        <v>0</v>
      </c>
      <c r="U147" s="32"/>
      <c r="V147" s="32"/>
      <c r="W147" s="32"/>
      <c r="X147" s="32"/>
      <c r="Y147" s="32"/>
      <c r="Z147" s="32"/>
      <c r="AA147" s="32"/>
      <c r="AB147" s="32"/>
      <c r="AC147" s="32"/>
      <c r="AD147" s="32"/>
      <c r="AE147" s="32"/>
      <c r="AR147" s="148" t="s">
        <v>146</v>
      </c>
      <c r="AT147" s="148" t="s">
        <v>141</v>
      </c>
      <c r="AU147" s="148" t="s">
        <v>84</v>
      </c>
      <c r="AY147" s="19" t="s">
        <v>139</v>
      </c>
      <c r="BE147" s="149">
        <f>IF(N147="základní",J147,0)</f>
        <v>0</v>
      </c>
      <c r="BF147" s="149">
        <f>IF(N147="snížená",J147,0)</f>
        <v>0</v>
      </c>
      <c r="BG147" s="149">
        <f>IF(N147="zákl. přenesená",J147,0)</f>
        <v>0</v>
      </c>
      <c r="BH147" s="149">
        <f>IF(N147="sníž. přenesená",J147,0)</f>
        <v>0</v>
      </c>
      <c r="BI147" s="149">
        <f>IF(N147="nulová",J147,0)</f>
        <v>0</v>
      </c>
      <c r="BJ147" s="19" t="s">
        <v>82</v>
      </c>
      <c r="BK147" s="149">
        <f>ROUND(I147*H147,2)</f>
        <v>0</v>
      </c>
      <c r="BL147" s="19" t="s">
        <v>146</v>
      </c>
      <c r="BM147" s="148" t="s">
        <v>1349</v>
      </c>
    </row>
    <row r="148" spans="1:65" s="2" customFormat="1">
      <c r="A148" s="32"/>
      <c r="B148" s="33"/>
      <c r="C148" s="32"/>
      <c r="D148" s="150" t="s">
        <v>148</v>
      </c>
      <c r="E148" s="32"/>
      <c r="F148" s="151" t="s">
        <v>1350</v>
      </c>
      <c r="G148" s="32"/>
      <c r="H148" s="32"/>
      <c r="I148" s="32"/>
      <c r="J148" s="32"/>
      <c r="K148" s="32"/>
      <c r="L148" s="33"/>
      <c r="M148" s="152"/>
      <c r="N148" s="153"/>
      <c r="O148" s="53"/>
      <c r="P148" s="53"/>
      <c r="Q148" s="53"/>
      <c r="R148" s="53"/>
      <c r="S148" s="53"/>
      <c r="T148" s="54"/>
      <c r="U148" s="32"/>
      <c r="V148" s="32"/>
      <c r="W148" s="32"/>
      <c r="X148" s="32"/>
      <c r="Y148" s="32"/>
      <c r="Z148" s="32"/>
      <c r="AA148" s="32"/>
      <c r="AB148" s="32"/>
      <c r="AC148" s="32"/>
      <c r="AD148" s="32"/>
      <c r="AE148" s="32"/>
      <c r="AT148" s="19" t="s">
        <v>148</v>
      </c>
      <c r="AU148" s="19" t="s">
        <v>84</v>
      </c>
    </row>
    <row r="149" spans="1:65" s="2" customFormat="1" ht="87.75">
      <c r="A149" s="32"/>
      <c r="B149" s="33"/>
      <c r="C149" s="32"/>
      <c r="D149" s="150" t="s">
        <v>150</v>
      </c>
      <c r="E149" s="32"/>
      <c r="F149" s="154" t="s">
        <v>410</v>
      </c>
      <c r="G149" s="32"/>
      <c r="H149" s="32"/>
      <c r="I149" s="32"/>
      <c r="J149" s="32"/>
      <c r="K149" s="32"/>
      <c r="L149" s="33"/>
      <c r="M149" s="152"/>
      <c r="N149" s="153"/>
      <c r="O149" s="53"/>
      <c r="P149" s="53"/>
      <c r="Q149" s="53"/>
      <c r="R149" s="53"/>
      <c r="S149" s="53"/>
      <c r="T149" s="54"/>
      <c r="U149" s="32"/>
      <c r="V149" s="32"/>
      <c r="W149" s="32"/>
      <c r="X149" s="32"/>
      <c r="Y149" s="32"/>
      <c r="Z149" s="32"/>
      <c r="AA149" s="32"/>
      <c r="AB149" s="32"/>
      <c r="AC149" s="32"/>
      <c r="AD149" s="32"/>
      <c r="AE149" s="32"/>
      <c r="AT149" s="19" t="s">
        <v>150</v>
      </c>
      <c r="AU149" s="19" t="s">
        <v>84</v>
      </c>
    </row>
    <row r="150" spans="1:65" s="13" customFormat="1">
      <c r="B150" s="155"/>
      <c r="D150" s="150" t="s">
        <v>158</v>
      </c>
      <c r="E150" s="156" t="s">
        <v>3</v>
      </c>
      <c r="F150" s="157" t="s">
        <v>1351</v>
      </c>
      <c r="H150" s="156" t="s">
        <v>3</v>
      </c>
      <c r="L150" s="155"/>
      <c r="M150" s="158"/>
      <c r="N150" s="159"/>
      <c r="O150" s="159"/>
      <c r="P150" s="159"/>
      <c r="Q150" s="159"/>
      <c r="R150" s="159"/>
      <c r="S150" s="159"/>
      <c r="T150" s="160"/>
      <c r="AT150" s="156" t="s">
        <v>158</v>
      </c>
      <c r="AU150" s="156" t="s">
        <v>84</v>
      </c>
      <c r="AV150" s="13" t="s">
        <v>82</v>
      </c>
      <c r="AW150" s="13" t="s">
        <v>36</v>
      </c>
      <c r="AX150" s="13" t="s">
        <v>74</v>
      </c>
      <c r="AY150" s="156" t="s">
        <v>139</v>
      </c>
    </row>
    <row r="151" spans="1:65" s="14" customFormat="1">
      <c r="B151" s="161"/>
      <c r="D151" s="150" t="s">
        <v>158</v>
      </c>
      <c r="E151" s="162" t="s">
        <v>3</v>
      </c>
      <c r="F151" s="163" t="s">
        <v>1352</v>
      </c>
      <c r="H151" s="164">
        <v>135.76499999999999</v>
      </c>
      <c r="L151" s="161"/>
      <c r="M151" s="165"/>
      <c r="N151" s="166"/>
      <c r="O151" s="166"/>
      <c r="P151" s="166"/>
      <c r="Q151" s="166"/>
      <c r="R151" s="166"/>
      <c r="S151" s="166"/>
      <c r="T151" s="167"/>
      <c r="AT151" s="162" t="s">
        <v>158</v>
      </c>
      <c r="AU151" s="162" t="s">
        <v>84</v>
      </c>
      <c r="AV151" s="14" t="s">
        <v>84</v>
      </c>
      <c r="AW151" s="14" t="s">
        <v>36</v>
      </c>
      <c r="AX151" s="14" t="s">
        <v>82</v>
      </c>
      <c r="AY151" s="162" t="s">
        <v>139</v>
      </c>
    </row>
    <row r="152" spans="1:65" s="2" customFormat="1" ht="14.45" customHeight="1">
      <c r="A152" s="32"/>
      <c r="B152" s="137"/>
      <c r="C152" s="138" t="s">
        <v>202</v>
      </c>
      <c r="D152" s="138" t="s">
        <v>141</v>
      </c>
      <c r="E152" s="139" t="s">
        <v>1353</v>
      </c>
      <c r="F152" s="140" t="s">
        <v>1354</v>
      </c>
      <c r="G152" s="141" t="s">
        <v>154</v>
      </c>
      <c r="H152" s="142">
        <v>135.76499999999999</v>
      </c>
      <c r="I152" s="143"/>
      <c r="J152" s="143"/>
      <c r="K152" s="140" t="s">
        <v>145</v>
      </c>
      <c r="L152" s="33"/>
      <c r="M152" s="144" t="s">
        <v>3</v>
      </c>
      <c r="N152" s="145" t="s">
        <v>45</v>
      </c>
      <c r="O152" s="146">
        <v>0.14699999999999999</v>
      </c>
      <c r="P152" s="146">
        <f>O152*H152</f>
        <v>19.957454999999996</v>
      </c>
      <c r="Q152" s="146">
        <v>2.0874999999999999</v>
      </c>
      <c r="R152" s="146">
        <f>Q152*H152</f>
        <v>283.40943749999997</v>
      </c>
      <c r="S152" s="146">
        <v>0</v>
      </c>
      <c r="T152" s="147">
        <f>S152*H152</f>
        <v>0</v>
      </c>
      <c r="U152" s="32"/>
      <c r="V152" s="32"/>
      <c r="W152" s="32"/>
      <c r="X152" s="32"/>
      <c r="Y152" s="32"/>
      <c r="Z152" s="32"/>
      <c r="AA152" s="32"/>
      <c r="AB152" s="32"/>
      <c r="AC152" s="32"/>
      <c r="AD152" s="32"/>
      <c r="AE152" s="32"/>
      <c r="AR152" s="148" t="s">
        <v>146</v>
      </c>
      <c r="AT152" s="148" t="s">
        <v>141</v>
      </c>
      <c r="AU152" s="148" t="s">
        <v>84</v>
      </c>
      <c r="AY152" s="19" t="s">
        <v>139</v>
      </c>
      <c r="BE152" s="149">
        <f>IF(N152="základní",J152,0)</f>
        <v>0</v>
      </c>
      <c r="BF152" s="149">
        <f>IF(N152="snížená",J152,0)</f>
        <v>0</v>
      </c>
      <c r="BG152" s="149">
        <f>IF(N152="zákl. přenesená",J152,0)</f>
        <v>0</v>
      </c>
      <c r="BH152" s="149">
        <f>IF(N152="sníž. přenesená",J152,0)</f>
        <v>0</v>
      </c>
      <c r="BI152" s="149">
        <f>IF(N152="nulová",J152,0)</f>
        <v>0</v>
      </c>
      <c r="BJ152" s="19" t="s">
        <v>82</v>
      </c>
      <c r="BK152" s="149">
        <f>ROUND(I152*H152,2)</f>
        <v>0</v>
      </c>
      <c r="BL152" s="19" t="s">
        <v>146</v>
      </c>
      <c r="BM152" s="148" t="s">
        <v>1355</v>
      </c>
    </row>
    <row r="153" spans="1:65" s="2" customFormat="1">
      <c r="A153" s="32"/>
      <c r="B153" s="33"/>
      <c r="C153" s="32"/>
      <c r="D153" s="150" t="s">
        <v>148</v>
      </c>
      <c r="E153" s="32"/>
      <c r="F153" s="151" t="s">
        <v>1356</v>
      </c>
      <c r="G153" s="32"/>
      <c r="H153" s="32"/>
      <c r="I153" s="32"/>
      <c r="J153" s="32"/>
      <c r="K153" s="32"/>
      <c r="L153" s="33"/>
      <c r="M153" s="152"/>
      <c r="N153" s="153"/>
      <c r="O153" s="53"/>
      <c r="P153" s="53"/>
      <c r="Q153" s="53"/>
      <c r="R153" s="53"/>
      <c r="S153" s="53"/>
      <c r="T153" s="54"/>
      <c r="U153" s="32"/>
      <c r="V153" s="32"/>
      <c r="W153" s="32"/>
      <c r="X153" s="32"/>
      <c r="Y153" s="32"/>
      <c r="Z153" s="32"/>
      <c r="AA153" s="32"/>
      <c r="AB153" s="32"/>
      <c r="AC153" s="32"/>
      <c r="AD153" s="32"/>
      <c r="AE153" s="32"/>
      <c r="AT153" s="19" t="s">
        <v>148</v>
      </c>
      <c r="AU153" s="19" t="s">
        <v>84</v>
      </c>
    </row>
    <row r="154" spans="1:65" s="2" customFormat="1" ht="87.75">
      <c r="A154" s="32"/>
      <c r="B154" s="33"/>
      <c r="C154" s="32"/>
      <c r="D154" s="150" t="s">
        <v>150</v>
      </c>
      <c r="E154" s="32"/>
      <c r="F154" s="154" t="s">
        <v>410</v>
      </c>
      <c r="G154" s="32"/>
      <c r="H154" s="32"/>
      <c r="I154" s="32"/>
      <c r="J154" s="32"/>
      <c r="K154" s="32"/>
      <c r="L154" s="33"/>
      <c r="M154" s="152"/>
      <c r="N154" s="153"/>
      <c r="O154" s="53"/>
      <c r="P154" s="53"/>
      <c r="Q154" s="53"/>
      <c r="R154" s="53"/>
      <c r="S154" s="53"/>
      <c r="T154" s="54"/>
      <c r="U154" s="32"/>
      <c r="V154" s="32"/>
      <c r="W154" s="32"/>
      <c r="X154" s="32"/>
      <c r="Y154" s="32"/>
      <c r="Z154" s="32"/>
      <c r="AA154" s="32"/>
      <c r="AB154" s="32"/>
      <c r="AC154" s="32"/>
      <c r="AD154" s="32"/>
      <c r="AE154" s="32"/>
      <c r="AT154" s="19" t="s">
        <v>150</v>
      </c>
      <c r="AU154" s="19" t="s">
        <v>84</v>
      </c>
    </row>
    <row r="155" spans="1:65" s="2" customFormat="1" ht="14.45" customHeight="1">
      <c r="A155" s="32"/>
      <c r="B155" s="137"/>
      <c r="C155" s="138" t="s">
        <v>213</v>
      </c>
      <c r="D155" s="138" t="s">
        <v>141</v>
      </c>
      <c r="E155" s="139" t="s">
        <v>406</v>
      </c>
      <c r="F155" s="140" t="s">
        <v>407</v>
      </c>
      <c r="G155" s="141" t="s">
        <v>154</v>
      </c>
      <c r="H155" s="142">
        <v>1221.885</v>
      </c>
      <c r="I155" s="143"/>
      <c r="J155" s="143"/>
      <c r="K155" s="140" t="s">
        <v>145</v>
      </c>
      <c r="L155" s="33"/>
      <c r="M155" s="144" t="s">
        <v>3</v>
      </c>
      <c r="N155" s="145" t="s">
        <v>45</v>
      </c>
      <c r="O155" s="146">
        <v>0.14699999999999999</v>
      </c>
      <c r="P155" s="146">
        <f>O155*H155</f>
        <v>179.61709499999998</v>
      </c>
      <c r="Q155" s="146">
        <v>2.0874999999999999</v>
      </c>
      <c r="R155" s="146">
        <f>Q155*H155</f>
        <v>2550.6849374999997</v>
      </c>
      <c r="S155" s="146">
        <v>0</v>
      </c>
      <c r="T155" s="147">
        <f>S155*H155</f>
        <v>0</v>
      </c>
      <c r="U155" s="32"/>
      <c r="V155" s="32"/>
      <c r="W155" s="32"/>
      <c r="X155" s="32"/>
      <c r="Y155" s="32"/>
      <c r="Z155" s="32"/>
      <c r="AA155" s="32"/>
      <c r="AB155" s="32"/>
      <c r="AC155" s="32"/>
      <c r="AD155" s="32"/>
      <c r="AE155" s="32"/>
      <c r="AR155" s="148" t="s">
        <v>146</v>
      </c>
      <c r="AT155" s="148" t="s">
        <v>141</v>
      </c>
      <c r="AU155" s="148" t="s">
        <v>84</v>
      </c>
      <c r="AY155" s="19" t="s">
        <v>139</v>
      </c>
      <c r="BE155" s="149">
        <f>IF(N155="základní",J155,0)</f>
        <v>0</v>
      </c>
      <c r="BF155" s="149">
        <f>IF(N155="snížená",J155,0)</f>
        <v>0</v>
      </c>
      <c r="BG155" s="149">
        <f>IF(N155="zákl. přenesená",J155,0)</f>
        <v>0</v>
      </c>
      <c r="BH155" s="149">
        <f>IF(N155="sníž. přenesená",J155,0)</f>
        <v>0</v>
      </c>
      <c r="BI155" s="149">
        <f>IF(N155="nulová",J155,0)</f>
        <v>0</v>
      </c>
      <c r="BJ155" s="19" t="s">
        <v>82</v>
      </c>
      <c r="BK155" s="149">
        <f>ROUND(I155*H155,2)</f>
        <v>0</v>
      </c>
      <c r="BL155" s="19" t="s">
        <v>146</v>
      </c>
      <c r="BM155" s="148" t="s">
        <v>1357</v>
      </c>
    </row>
    <row r="156" spans="1:65" s="2" customFormat="1">
      <c r="A156" s="32"/>
      <c r="B156" s="33"/>
      <c r="C156" s="32"/>
      <c r="D156" s="150" t="s">
        <v>148</v>
      </c>
      <c r="E156" s="32"/>
      <c r="F156" s="151" t="s">
        <v>409</v>
      </c>
      <c r="G156" s="32"/>
      <c r="H156" s="32"/>
      <c r="I156" s="32"/>
      <c r="J156" s="32"/>
      <c r="K156" s="32"/>
      <c r="L156" s="33"/>
      <c r="M156" s="152"/>
      <c r="N156" s="153"/>
      <c r="O156" s="53"/>
      <c r="P156" s="53"/>
      <c r="Q156" s="53"/>
      <c r="R156" s="53"/>
      <c r="S156" s="53"/>
      <c r="T156" s="54"/>
      <c r="U156" s="32"/>
      <c r="V156" s="32"/>
      <c r="W156" s="32"/>
      <c r="X156" s="32"/>
      <c r="Y156" s="32"/>
      <c r="Z156" s="32"/>
      <c r="AA156" s="32"/>
      <c r="AB156" s="32"/>
      <c r="AC156" s="32"/>
      <c r="AD156" s="32"/>
      <c r="AE156" s="32"/>
      <c r="AT156" s="19" t="s">
        <v>148</v>
      </c>
      <c r="AU156" s="19" t="s">
        <v>84</v>
      </c>
    </row>
    <row r="157" spans="1:65" s="2" customFormat="1" ht="87.75">
      <c r="A157" s="32"/>
      <c r="B157" s="33"/>
      <c r="C157" s="32"/>
      <c r="D157" s="150" t="s">
        <v>150</v>
      </c>
      <c r="E157" s="32"/>
      <c r="F157" s="154" t="s">
        <v>410</v>
      </c>
      <c r="G157" s="32"/>
      <c r="H157" s="32"/>
      <c r="I157" s="32"/>
      <c r="J157" s="32"/>
      <c r="K157" s="32"/>
      <c r="L157" s="33"/>
      <c r="M157" s="152"/>
      <c r="N157" s="153"/>
      <c r="O157" s="53"/>
      <c r="P157" s="53"/>
      <c r="Q157" s="53"/>
      <c r="R157" s="53"/>
      <c r="S157" s="53"/>
      <c r="T157" s="54"/>
      <c r="U157" s="32"/>
      <c r="V157" s="32"/>
      <c r="W157" s="32"/>
      <c r="X157" s="32"/>
      <c r="Y157" s="32"/>
      <c r="Z157" s="32"/>
      <c r="AA157" s="32"/>
      <c r="AB157" s="32"/>
      <c r="AC157" s="32"/>
      <c r="AD157" s="32"/>
      <c r="AE157" s="32"/>
      <c r="AT157" s="19" t="s">
        <v>150</v>
      </c>
      <c r="AU157" s="19" t="s">
        <v>84</v>
      </c>
    </row>
    <row r="158" spans="1:65" s="13" customFormat="1">
      <c r="B158" s="155"/>
      <c r="D158" s="150" t="s">
        <v>158</v>
      </c>
      <c r="E158" s="156" t="s">
        <v>3</v>
      </c>
      <c r="F158" s="157" t="s">
        <v>1358</v>
      </c>
      <c r="H158" s="156" t="s">
        <v>3</v>
      </c>
      <c r="L158" s="155"/>
      <c r="M158" s="158"/>
      <c r="N158" s="159"/>
      <c r="O158" s="159"/>
      <c r="P158" s="159"/>
      <c r="Q158" s="159"/>
      <c r="R158" s="159"/>
      <c r="S158" s="159"/>
      <c r="T158" s="160"/>
      <c r="AT158" s="156" t="s">
        <v>158</v>
      </c>
      <c r="AU158" s="156" t="s">
        <v>84</v>
      </c>
      <c r="AV158" s="13" t="s">
        <v>82</v>
      </c>
      <c r="AW158" s="13" t="s">
        <v>36</v>
      </c>
      <c r="AX158" s="13" t="s">
        <v>74</v>
      </c>
      <c r="AY158" s="156" t="s">
        <v>139</v>
      </c>
    </row>
    <row r="159" spans="1:65" s="13" customFormat="1">
      <c r="B159" s="155"/>
      <c r="D159" s="150" t="s">
        <v>158</v>
      </c>
      <c r="E159" s="156" t="s">
        <v>3</v>
      </c>
      <c r="F159" s="157" t="s">
        <v>327</v>
      </c>
      <c r="H159" s="156" t="s">
        <v>3</v>
      </c>
      <c r="L159" s="155"/>
      <c r="M159" s="158"/>
      <c r="N159" s="159"/>
      <c r="O159" s="159"/>
      <c r="P159" s="159"/>
      <c r="Q159" s="159"/>
      <c r="R159" s="159"/>
      <c r="S159" s="159"/>
      <c r="T159" s="160"/>
      <c r="AT159" s="156" t="s">
        <v>158</v>
      </c>
      <c r="AU159" s="156" t="s">
        <v>84</v>
      </c>
      <c r="AV159" s="13" t="s">
        <v>82</v>
      </c>
      <c r="AW159" s="13" t="s">
        <v>36</v>
      </c>
      <c r="AX159" s="13" t="s">
        <v>74</v>
      </c>
      <c r="AY159" s="156" t="s">
        <v>139</v>
      </c>
    </row>
    <row r="160" spans="1:65" s="14" customFormat="1">
      <c r="B160" s="161"/>
      <c r="D160" s="150" t="s">
        <v>158</v>
      </c>
      <c r="E160" s="162" t="s">
        <v>3</v>
      </c>
      <c r="F160" s="163" t="s">
        <v>1359</v>
      </c>
      <c r="H160" s="164">
        <v>1221.885</v>
      </c>
      <c r="L160" s="161"/>
      <c r="M160" s="165"/>
      <c r="N160" s="166"/>
      <c r="O160" s="166"/>
      <c r="P160" s="166"/>
      <c r="Q160" s="166"/>
      <c r="R160" s="166"/>
      <c r="S160" s="166"/>
      <c r="T160" s="167"/>
      <c r="AT160" s="162" t="s">
        <v>158</v>
      </c>
      <c r="AU160" s="162" t="s">
        <v>84</v>
      </c>
      <c r="AV160" s="14" t="s">
        <v>84</v>
      </c>
      <c r="AW160" s="14" t="s">
        <v>36</v>
      </c>
      <c r="AX160" s="14" t="s">
        <v>82</v>
      </c>
      <c r="AY160" s="162" t="s">
        <v>139</v>
      </c>
    </row>
    <row r="161" spans="1:65" s="12" customFormat="1" ht="22.9" customHeight="1">
      <c r="B161" s="125"/>
      <c r="D161" s="126" t="s">
        <v>73</v>
      </c>
      <c r="E161" s="135" t="s">
        <v>192</v>
      </c>
      <c r="F161" s="135" t="s">
        <v>603</v>
      </c>
      <c r="J161" s="136"/>
      <c r="L161" s="125"/>
      <c r="M161" s="129"/>
      <c r="N161" s="130"/>
      <c r="O161" s="130"/>
      <c r="P161" s="131">
        <f>SUM(P162:P178)</f>
        <v>156.14080000000001</v>
      </c>
      <c r="Q161" s="130"/>
      <c r="R161" s="131">
        <f>SUM(R162:R178)</f>
        <v>1.3995063599999999</v>
      </c>
      <c r="S161" s="130"/>
      <c r="T161" s="132">
        <f>SUM(T162:T178)</f>
        <v>0</v>
      </c>
      <c r="AR161" s="126" t="s">
        <v>82</v>
      </c>
      <c r="AT161" s="133" t="s">
        <v>73</v>
      </c>
      <c r="AU161" s="133" t="s">
        <v>82</v>
      </c>
      <c r="AY161" s="126" t="s">
        <v>139</v>
      </c>
      <c r="BK161" s="134">
        <f>SUM(BK162:BK178)</f>
        <v>0</v>
      </c>
    </row>
    <row r="162" spans="1:65" s="2" customFormat="1" ht="14.45" customHeight="1">
      <c r="A162" s="32"/>
      <c r="B162" s="137"/>
      <c r="C162" s="138" t="s">
        <v>219</v>
      </c>
      <c r="D162" s="138" t="s">
        <v>141</v>
      </c>
      <c r="E162" s="139" t="s">
        <v>1360</v>
      </c>
      <c r="F162" s="140" t="s">
        <v>1361</v>
      </c>
      <c r="G162" s="141" t="s">
        <v>254</v>
      </c>
      <c r="H162" s="142">
        <v>629.6</v>
      </c>
      <c r="I162" s="143"/>
      <c r="J162" s="143"/>
      <c r="K162" s="140" t="s">
        <v>145</v>
      </c>
      <c r="L162" s="33"/>
      <c r="M162" s="144" t="s">
        <v>3</v>
      </c>
      <c r="N162" s="145" t="s">
        <v>45</v>
      </c>
      <c r="O162" s="146">
        <v>0.248</v>
      </c>
      <c r="P162" s="146">
        <f>O162*H162</f>
        <v>156.14080000000001</v>
      </c>
      <c r="Q162" s="146">
        <v>0</v>
      </c>
      <c r="R162" s="146">
        <f>Q162*H162</f>
        <v>0</v>
      </c>
      <c r="S162" s="146">
        <v>0</v>
      </c>
      <c r="T162" s="147">
        <f>S162*H162</f>
        <v>0</v>
      </c>
      <c r="U162" s="32"/>
      <c r="V162" s="32"/>
      <c r="W162" s="32"/>
      <c r="X162" s="32"/>
      <c r="Y162" s="32"/>
      <c r="Z162" s="32"/>
      <c r="AA162" s="32"/>
      <c r="AB162" s="32"/>
      <c r="AC162" s="32"/>
      <c r="AD162" s="32"/>
      <c r="AE162" s="32"/>
      <c r="AR162" s="148" t="s">
        <v>146</v>
      </c>
      <c r="AT162" s="148" t="s">
        <v>141</v>
      </c>
      <c r="AU162" s="148" t="s">
        <v>84</v>
      </c>
      <c r="AY162" s="19" t="s">
        <v>139</v>
      </c>
      <c r="BE162" s="149">
        <f>IF(N162="základní",J162,0)</f>
        <v>0</v>
      </c>
      <c r="BF162" s="149">
        <f>IF(N162="snížená",J162,0)</f>
        <v>0</v>
      </c>
      <c r="BG162" s="149">
        <f>IF(N162="zákl. přenesená",J162,0)</f>
        <v>0</v>
      </c>
      <c r="BH162" s="149">
        <f>IF(N162="sníž. přenesená",J162,0)</f>
        <v>0</v>
      </c>
      <c r="BI162" s="149">
        <f>IF(N162="nulová",J162,0)</f>
        <v>0</v>
      </c>
      <c r="BJ162" s="19" t="s">
        <v>82</v>
      </c>
      <c r="BK162" s="149">
        <f>ROUND(I162*H162,2)</f>
        <v>0</v>
      </c>
      <c r="BL162" s="19" t="s">
        <v>146</v>
      </c>
      <c r="BM162" s="148" t="s">
        <v>1362</v>
      </c>
    </row>
    <row r="163" spans="1:65" s="2" customFormat="1" ht="19.5">
      <c r="A163" s="32"/>
      <c r="B163" s="33"/>
      <c r="C163" s="32"/>
      <c r="D163" s="150" t="s">
        <v>148</v>
      </c>
      <c r="E163" s="32"/>
      <c r="F163" s="151" t="s">
        <v>1363</v>
      </c>
      <c r="G163" s="32"/>
      <c r="H163" s="32"/>
      <c r="I163" s="32"/>
      <c r="J163" s="32"/>
      <c r="K163" s="32"/>
      <c r="L163" s="33"/>
      <c r="M163" s="152"/>
      <c r="N163" s="153"/>
      <c r="O163" s="53"/>
      <c r="P163" s="53"/>
      <c r="Q163" s="53"/>
      <c r="R163" s="53"/>
      <c r="S163" s="53"/>
      <c r="T163" s="54"/>
      <c r="U163" s="32"/>
      <c r="V163" s="32"/>
      <c r="W163" s="32"/>
      <c r="X163" s="32"/>
      <c r="Y163" s="32"/>
      <c r="Z163" s="32"/>
      <c r="AA163" s="32"/>
      <c r="AB163" s="32"/>
      <c r="AC163" s="32"/>
      <c r="AD163" s="32"/>
      <c r="AE163" s="32"/>
      <c r="AT163" s="19" t="s">
        <v>148</v>
      </c>
      <c r="AU163" s="19" t="s">
        <v>84</v>
      </c>
    </row>
    <row r="164" spans="1:65" s="2" customFormat="1" ht="87.75">
      <c r="A164" s="32"/>
      <c r="B164" s="33"/>
      <c r="C164" s="32"/>
      <c r="D164" s="150" t="s">
        <v>150</v>
      </c>
      <c r="E164" s="32"/>
      <c r="F164" s="154" t="s">
        <v>681</v>
      </c>
      <c r="G164" s="32"/>
      <c r="H164" s="32"/>
      <c r="I164" s="32"/>
      <c r="J164" s="32"/>
      <c r="K164" s="32"/>
      <c r="L164" s="33"/>
      <c r="M164" s="152"/>
      <c r="N164" s="153"/>
      <c r="O164" s="53"/>
      <c r="P164" s="53"/>
      <c r="Q164" s="53"/>
      <c r="R164" s="53"/>
      <c r="S164" s="53"/>
      <c r="T164" s="54"/>
      <c r="U164" s="32"/>
      <c r="V164" s="32"/>
      <c r="W164" s="32"/>
      <c r="X164" s="32"/>
      <c r="Y164" s="32"/>
      <c r="Z164" s="32"/>
      <c r="AA164" s="32"/>
      <c r="AB164" s="32"/>
      <c r="AC164" s="32"/>
      <c r="AD164" s="32"/>
      <c r="AE164" s="32"/>
      <c r="AT164" s="19" t="s">
        <v>150</v>
      </c>
      <c r="AU164" s="19" t="s">
        <v>84</v>
      </c>
    </row>
    <row r="165" spans="1:65" s="13" customFormat="1">
      <c r="B165" s="155"/>
      <c r="D165" s="150" t="s">
        <v>158</v>
      </c>
      <c r="E165" s="156" t="s">
        <v>3</v>
      </c>
      <c r="F165" s="157" t="s">
        <v>1364</v>
      </c>
      <c r="H165" s="156" t="s">
        <v>3</v>
      </c>
      <c r="L165" s="155"/>
      <c r="M165" s="158"/>
      <c r="N165" s="159"/>
      <c r="O165" s="159"/>
      <c r="P165" s="159"/>
      <c r="Q165" s="159"/>
      <c r="R165" s="159"/>
      <c r="S165" s="159"/>
      <c r="T165" s="160"/>
      <c r="AT165" s="156" t="s">
        <v>158</v>
      </c>
      <c r="AU165" s="156" t="s">
        <v>84</v>
      </c>
      <c r="AV165" s="13" t="s">
        <v>82</v>
      </c>
      <c r="AW165" s="13" t="s">
        <v>36</v>
      </c>
      <c r="AX165" s="13" t="s">
        <v>74</v>
      </c>
      <c r="AY165" s="156" t="s">
        <v>139</v>
      </c>
    </row>
    <row r="166" spans="1:65" s="13" customFormat="1">
      <c r="B166" s="155"/>
      <c r="D166" s="150" t="s">
        <v>158</v>
      </c>
      <c r="E166" s="156" t="s">
        <v>3</v>
      </c>
      <c r="F166" s="157" t="s">
        <v>1365</v>
      </c>
      <c r="H166" s="156" t="s">
        <v>3</v>
      </c>
      <c r="L166" s="155"/>
      <c r="M166" s="158"/>
      <c r="N166" s="159"/>
      <c r="O166" s="159"/>
      <c r="P166" s="159"/>
      <c r="Q166" s="159"/>
      <c r="R166" s="159"/>
      <c r="S166" s="159"/>
      <c r="T166" s="160"/>
      <c r="AT166" s="156" t="s">
        <v>158</v>
      </c>
      <c r="AU166" s="156" t="s">
        <v>84</v>
      </c>
      <c r="AV166" s="13" t="s">
        <v>82</v>
      </c>
      <c r="AW166" s="13" t="s">
        <v>36</v>
      </c>
      <c r="AX166" s="13" t="s">
        <v>74</v>
      </c>
      <c r="AY166" s="156" t="s">
        <v>139</v>
      </c>
    </row>
    <row r="167" spans="1:65" s="13" customFormat="1">
      <c r="B167" s="155"/>
      <c r="D167" s="150" t="s">
        <v>158</v>
      </c>
      <c r="E167" s="156" t="s">
        <v>3</v>
      </c>
      <c r="F167" s="157" t="s">
        <v>1324</v>
      </c>
      <c r="H167" s="156" t="s">
        <v>3</v>
      </c>
      <c r="L167" s="155"/>
      <c r="M167" s="158"/>
      <c r="N167" s="159"/>
      <c r="O167" s="159"/>
      <c r="P167" s="159"/>
      <c r="Q167" s="159"/>
      <c r="R167" s="159"/>
      <c r="S167" s="159"/>
      <c r="T167" s="160"/>
      <c r="AT167" s="156" t="s">
        <v>158</v>
      </c>
      <c r="AU167" s="156" t="s">
        <v>84</v>
      </c>
      <c r="AV167" s="13" t="s">
        <v>82</v>
      </c>
      <c r="AW167" s="13" t="s">
        <v>36</v>
      </c>
      <c r="AX167" s="13" t="s">
        <v>74</v>
      </c>
      <c r="AY167" s="156" t="s">
        <v>139</v>
      </c>
    </row>
    <row r="168" spans="1:65" s="14" customFormat="1">
      <c r="B168" s="161"/>
      <c r="D168" s="150" t="s">
        <v>158</v>
      </c>
      <c r="E168" s="162" t="s">
        <v>3</v>
      </c>
      <c r="F168" s="163" t="s">
        <v>1366</v>
      </c>
      <c r="H168" s="164">
        <v>154.5</v>
      </c>
      <c r="L168" s="161"/>
      <c r="M168" s="165"/>
      <c r="N168" s="166"/>
      <c r="O168" s="166"/>
      <c r="P168" s="166"/>
      <c r="Q168" s="166"/>
      <c r="R168" s="166"/>
      <c r="S168" s="166"/>
      <c r="T168" s="167"/>
      <c r="AT168" s="162" t="s">
        <v>158</v>
      </c>
      <c r="AU168" s="162" t="s">
        <v>84</v>
      </c>
      <c r="AV168" s="14" t="s">
        <v>84</v>
      </c>
      <c r="AW168" s="14" t="s">
        <v>36</v>
      </c>
      <c r="AX168" s="14" t="s">
        <v>74</v>
      </c>
      <c r="AY168" s="162" t="s">
        <v>139</v>
      </c>
    </row>
    <row r="169" spans="1:65" s="13" customFormat="1">
      <c r="B169" s="155"/>
      <c r="D169" s="150" t="s">
        <v>158</v>
      </c>
      <c r="E169" s="156" t="s">
        <v>3</v>
      </c>
      <c r="F169" s="157" t="s">
        <v>1326</v>
      </c>
      <c r="H169" s="156" t="s">
        <v>3</v>
      </c>
      <c r="L169" s="155"/>
      <c r="M169" s="158"/>
      <c r="N169" s="159"/>
      <c r="O169" s="159"/>
      <c r="P169" s="159"/>
      <c r="Q169" s="159"/>
      <c r="R169" s="159"/>
      <c r="S169" s="159"/>
      <c r="T169" s="160"/>
      <c r="AT169" s="156" t="s">
        <v>158</v>
      </c>
      <c r="AU169" s="156" t="s">
        <v>84</v>
      </c>
      <c r="AV169" s="13" t="s">
        <v>82</v>
      </c>
      <c r="AW169" s="13" t="s">
        <v>36</v>
      </c>
      <c r="AX169" s="13" t="s">
        <v>74</v>
      </c>
      <c r="AY169" s="156" t="s">
        <v>139</v>
      </c>
    </row>
    <row r="170" spans="1:65" s="14" customFormat="1">
      <c r="B170" s="161"/>
      <c r="D170" s="150" t="s">
        <v>158</v>
      </c>
      <c r="E170" s="162" t="s">
        <v>3</v>
      </c>
      <c r="F170" s="163" t="s">
        <v>1367</v>
      </c>
      <c r="H170" s="164">
        <v>475.1</v>
      </c>
      <c r="L170" s="161"/>
      <c r="M170" s="165"/>
      <c r="N170" s="166"/>
      <c r="O170" s="166"/>
      <c r="P170" s="166"/>
      <c r="Q170" s="166"/>
      <c r="R170" s="166"/>
      <c r="S170" s="166"/>
      <c r="T170" s="167"/>
      <c r="AT170" s="162" t="s">
        <v>158</v>
      </c>
      <c r="AU170" s="162" t="s">
        <v>84</v>
      </c>
      <c r="AV170" s="14" t="s">
        <v>84</v>
      </c>
      <c r="AW170" s="14" t="s">
        <v>36</v>
      </c>
      <c r="AX170" s="14" t="s">
        <v>74</v>
      </c>
      <c r="AY170" s="162" t="s">
        <v>139</v>
      </c>
    </row>
    <row r="171" spans="1:65" s="15" customFormat="1">
      <c r="B171" s="168"/>
      <c r="D171" s="150" t="s">
        <v>158</v>
      </c>
      <c r="E171" s="169" t="s">
        <v>3</v>
      </c>
      <c r="F171" s="170" t="s">
        <v>234</v>
      </c>
      <c r="H171" s="171">
        <v>629.6</v>
      </c>
      <c r="L171" s="168"/>
      <c r="M171" s="172"/>
      <c r="N171" s="173"/>
      <c r="O171" s="173"/>
      <c r="P171" s="173"/>
      <c r="Q171" s="173"/>
      <c r="R171" s="173"/>
      <c r="S171" s="173"/>
      <c r="T171" s="174"/>
      <c r="AT171" s="169" t="s">
        <v>158</v>
      </c>
      <c r="AU171" s="169" t="s">
        <v>84</v>
      </c>
      <c r="AV171" s="15" t="s">
        <v>146</v>
      </c>
      <c r="AW171" s="15" t="s">
        <v>36</v>
      </c>
      <c r="AX171" s="15" t="s">
        <v>82</v>
      </c>
      <c r="AY171" s="169" t="s">
        <v>139</v>
      </c>
    </row>
    <row r="172" spans="1:65" s="2" customFormat="1" ht="14.45" customHeight="1">
      <c r="A172" s="32"/>
      <c r="B172" s="137"/>
      <c r="C172" s="185" t="s">
        <v>224</v>
      </c>
      <c r="D172" s="185" t="s">
        <v>357</v>
      </c>
      <c r="E172" s="186" t="s">
        <v>1368</v>
      </c>
      <c r="F172" s="187" t="s">
        <v>1369</v>
      </c>
      <c r="G172" s="188" t="s">
        <v>254</v>
      </c>
      <c r="H172" s="189">
        <v>639.04399999999998</v>
      </c>
      <c r="I172" s="190"/>
      <c r="J172" s="190"/>
      <c r="K172" s="187" t="s">
        <v>145</v>
      </c>
      <c r="L172" s="191"/>
      <c r="M172" s="192" t="s">
        <v>3</v>
      </c>
      <c r="N172" s="193" t="s">
        <v>45</v>
      </c>
      <c r="O172" s="146">
        <v>0</v>
      </c>
      <c r="P172" s="146">
        <f>O172*H172</f>
        <v>0</v>
      </c>
      <c r="Q172" s="146">
        <v>2.1900000000000001E-3</v>
      </c>
      <c r="R172" s="146">
        <f>Q172*H172</f>
        <v>1.3995063599999999</v>
      </c>
      <c r="S172" s="146">
        <v>0</v>
      </c>
      <c r="T172" s="147">
        <f>S172*H172</f>
        <v>0</v>
      </c>
      <c r="U172" s="32"/>
      <c r="V172" s="32"/>
      <c r="W172" s="32"/>
      <c r="X172" s="32"/>
      <c r="Y172" s="32"/>
      <c r="Z172" s="32"/>
      <c r="AA172" s="32"/>
      <c r="AB172" s="32"/>
      <c r="AC172" s="32"/>
      <c r="AD172" s="32"/>
      <c r="AE172" s="32"/>
      <c r="AR172" s="148" t="s">
        <v>192</v>
      </c>
      <c r="AT172" s="148" t="s">
        <v>357</v>
      </c>
      <c r="AU172" s="148" t="s">
        <v>84</v>
      </c>
      <c r="AY172" s="19" t="s">
        <v>139</v>
      </c>
      <c r="BE172" s="149">
        <f>IF(N172="základní",J172,0)</f>
        <v>0</v>
      </c>
      <c r="BF172" s="149">
        <f>IF(N172="snížená",J172,0)</f>
        <v>0</v>
      </c>
      <c r="BG172" s="149">
        <f>IF(N172="zákl. přenesená",J172,0)</f>
        <v>0</v>
      </c>
      <c r="BH172" s="149">
        <f>IF(N172="sníž. přenesená",J172,0)</f>
        <v>0</v>
      </c>
      <c r="BI172" s="149">
        <f>IF(N172="nulová",J172,0)</f>
        <v>0</v>
      </c>
      <c r="BJ172" s="19" t="s">
        <v>82</v>
      </c>
      <c r="BK172" s="149">
        <f>ROUND(I172*H172,2)</f>
        <v>0</v>
      </c>
      <c r="BL172" s="19" t="s">
        <v>146</v>
      </c>
      <c r="BM172" s="148" t="s">
        <v>1370</v>
      </c>
    </row>
    <row r="173" spans="1:65" s="2" customFormat="1">
      <c r="A173" s="32"/>
      <c r="B173" s="33"/>
      <c r="C173" s="32"/>
      <c r="D173" s="150" t="s">
        <v>148</v>
      </c>
      <c r="E173" s="32"/>
      <c r="F173" s="151" t="s">
        <v>1369</v>
      </c>
      <c r="G173" s="32"/>
      <c r="H173" s="32"/>
      <c r="I173" s="32"/>
      <c r="J173" s="32"/>
      <c r="K173" s="32"/>
      <c r="L173" s="33"/>
      <c r="M173" s="152"/>
      <c r="N173" s="153"/>
      <c r="O173" s="53"/>
      <c r="P173" s="53"/>
      <c r="Q173" s="53"/>
      <c r="R173" s="53"/>
      <c r="S173" s="53"/>
      <c r="T173" s="54"/>
      <c r="U173" s="32"/>
      <c r="V173" s="32"/>
      <c r="W173" s="32"/>
      <c r="X173" s="32"/>
      <c r="Y173" s="32"/>
      <c r="Z173" s="32"/>
      <c r="AA173" s="32"/>
      <c r="AB173" s="32"/>
      <c r="AC173" s="32"/>
      <c r="AD173" s="32"/>
      <c r="AE173" s="32"/>
      <c r="AT173" s="19" t="s">
        <v>148</v>
      </c>
      <c r="AU173" s="19" t="s">
        <v>84</v>
      </c>
    </row>
    <row r="174" spans="1:65" s="14" customFormat="1">
      <c r="B174" s="161"/>
      <c r="D174" s="150" t="s">
        <v>158</v>
      </c>
      <c r="F174" s="163" t="s">
        <v>1371</v>
      </c>
      <c r="H174" s="164">
        <v>639.04399999999998</v>
      </c>
      <c r="L174" s="161"/>
      <c r="M174" s="165"/>
      <c r="N174" s="166"/>
      <c r="O174" s="166"/>
      <c r="P174" s="166"/>
      <c r="Q174" s="166"/>
      <c r="R174" s="166"/>
      <c r="S174" s="166"/>
      <c r="T174" s="167"/>
      <c r="AT174" s="162" t="s">
        <v>158</v>
      </c>
      <c r="AU174" s="162" t="s">
        <v>84</v>
      </c>
      <c r="AV174" s="14" t="s">
        <v>84</v>
      </c>
      <c r="AW174" s="14" t="s">
        <v>4</v>
      </c>
      <c r="AX174" s="14" t="s">
        <v>82</v>
      </c>
      <c r="AY174" s="162" t="s">
        <v>139</v>
      </c>
    </row>
    <row r="175" spans="1:65" s="2" customFormat="1" ht="14.45" customHeight="1">
      <c r="A175" s="32"/>
      <c r="B175" s="137"/>
      <c r="C175" s="138" t="s">
        <v>235</v>
      </c>
      <c r="D175" s="138" t="s">
        <v>141</v>
      </c>
      <c r="E175" s="139" t="s">
        <v>1372</v>
      </c>
      <c r="F175" s="140" t="s">
        <v>1373</v>
      </c>
      <c r="G175" s="141" t="s">
        <v>254</v>
      </c>
      <c r="H175" s="142">
        <v>629.6</v>
      </c>
      <c r="I175" s="143"/>
      <c r="J175" s="143"/>
      <c r="K175" s="140" t="s">
        <v>3</v>
      </c>
      <c r="L175" s="33"/>
      <c r="M175" s="144" t="s">
        <v>3</v>
      </c>
      <c r="N175" s="145" t="s">
        <v>45</v>
      </c>
      <c r="O175" s="146">
        <v>0</v>
      </c>
      <c r="P175" s="146">
        <f>O175*H175</f>
        <v>0</v>
      </c>
      <c r="Q175" s="146">
        <v>0</v>
      </c>
      <c r="R175" s="146">
        <f>Q175*H175</f>
        <v>0</v>
      </c>
      <c r="S175" s="146">
        <v>0</v>
      </c>
      <c r="T175" s="147">
        <f>S175*H175</f>
        <v>0</v>
      </c>
      <c r="U175" s="32"/>
      <c r="V175" s="32"/>
      <c r="W175" s="32"/>
      <c r="X175" s="32"/>
      <c r="Y175" s="32"/>
      <c r="Z175" s="32"/>
      <c r="AA175" s="32"/>
      <c r="AB175" s="32"/>
      <c r="AC175" s="32"/>
      <c r="AD175" s="32"/>
      <c r="AE175" s="32"/>
      <c r="AR175" s="148" t="s">
        <v>146</v>
      </c>
      <c r="AT175" s="148" t="s">
        <v>141</v>
      </c>
      <c r="AU175" s="148" t="s">
        <v>84</v>
      </c>
      <c r="AY175" s="19" t="s">
        <v>139</v>
      </c>
      <c r="BE175" s="149">
        <f>IF(N175="základní",J175,0)</f>
        <v>0</v>
      </c>
      <c r="BF175" s="149">
        <f>IF(N175="snížená",J175,0)</f>
        <v>0</v>
      </c>
      <c r="BG175" s="149">
        <f>IF(N175="zákl. přenesená",J175,0)</f>
        <v>0</v>
      </c>
      <c r="BH175" s="149">
        <f>IF(N175="sníž. přenesená",J175,0)</f>
        <v>0</v>
      </c>
      <c r="BI175" s="149">
        <f>IF(N175="nulová",J175,0)</f>
        <v>0</v>
      </c>
      <c r="BJ175" s="19" t="s">
        <v>82</v>
      </c>
      <c r="BK175" s="149">
        <f>ROUND(I175*H175,2)</f>
        <v>0</v>
      </c>
      <c r="BL175" s="19" t="s">
        <v>146</v>
      </c>
      <c r="BM175" s="148" t="s">
        <v>1374</v>
      </c>
    </row>
    <row r="176" spans="1:65" s="2" customFormat="1">
      <c r="A176" s="32"/>
      <c r="B176" s="33"/>
      <c r="C176" s="32"/>
      <c r="D176" s="150" t="s">
        <v>148</v>
      </c>
      <c r="E176" s="32"/>
      <c r="F176" s="151" t="s">
        <v>1373</v>
      </c>
      <c r="G176" s="32"/>
      <c r="H176" s="32"/>
      <c r="I176" s="32"/>
      <c r="J176" s="32"/>
      <c r="K176" s="32"/>
      <c r="L176" s="33"/>
      <c r="M176" s="152"/>
      <c r="N176" s="153"/>
      <c r="O176" s="53"/>
      <c r="P176" s="53"/>
      <c r="Q176" s="53"/>
      <c r="R176" s="53"/>
      <c r="S176" s="53"/>
      <c r="T176" s="54"/>
      <c r="U176" s="32"/>
      <c r="V176" s="32"/>
      <c r="W176" s="32"/>
      <c r="X176" s="32"/>
      <c r="Y176" s="32"/>
      <c r="Z176" s="32"/>
      <c r="AA176" s="32"/>
      <c r="AB176" s="32"/>
      <c r="AC176" s="32"/>
      <c r="AD176" s="32"/>
      <c r="AE176" s="32"/>
      <c r="AT176" s="19" t="s">
        <v>148</v>
      </c>
      <c r="AU176" s="19" t="s">
        <v>84</v>
      </c>
    </row>
    <row r="177" spans="1:65" s="13" customFormat="1">
      <c r="B177" s="155"/>
      <c r="D177" s="150" t="s">
        <v>158</v>
      </c>
      <c r="E177" s="156" t="s">
        <v>3</v>
      </c>
      <c r="F177" s="157" t="s">
        <v>1375</v>
      </c>
      <c r="H177" s="156" t="s">
        <v>3</v>
      </c>
      <c r="L177" s="155"/>
      <c r="M177" s="158"/>
      <c r="N177" s="159"/>
      <c r="O177" s="159"/>
      <c r="P177" s="159"/>
      <c r="Q177" s="159"/>
      <c r="R177" s="159"/>
      <c r="S177" s="159"/>
      <c r="T177" s="160"/>
      <c r="AT177" s="156" t="s">
        <v>158</v>
      </c>
      <c r="AU177" s="156" t="s">
        <v>84</v>
      </c>
      <c r="AV177" s="13" t="s">
        <v>82</v>
      </c>
      <c r="AW177" s="13" t="s">
        <v>36</v>
      </c>
      <c r="AX177" s="13" t="s">
        <v>74</v>
      </c>
      <c r="AY177" s="156" t="s">
        <v>139</v>
      </c>
    </row>
    <row r="178" spans="1:65" s="14" customFormat="1">
      <c r="B178" s="161"/>
      <c r="D178" s="150" t="s">
        <v>158</v>
      </c>
      <c r="E178" s="162" t="s">
        <v>3</v>
      </c>
      <c r="F178" s="163" t="s">
        <v>1376</v>
      </c>
      <c r="H178" s="164">
        <v>629.6</v>
      </c>
      <c r="L178" s="161"/>
      <c r="M178" s="165"/>
      <c r="N178" s="166"/>
      <c r="O178" s="166"/>
      <c r="P178" s="166"/>
      <c r="Q178" s="166"/>
      <c r="R178" s="166"/>
      <c r="S178" s="166"/>
      <c r="T178" s="167"/>
      <c r="AT178" s="162" t="s">
        <v>158</v>
      </c>
      <c r="AU178" s="162" t="s">
        <v>84</v>
      </c>
      <c r="AV178" s="14" t="s">
        <v>84</v>
      </c>
      <c r="AW178" s="14" t="s">
        <v>36</v>
      </c>
      <c r="AX178" s="14" t="s">
        <v>82</v>
      </c>
      <c r="AY178" s="162" t="s">
        <v>139</v>
      </c>
    </row>
    <row r="179" spans="1:65" s="12" customFormat="1" ht="22.9" customHeight="1">
      <c r="B179" s="125"/>
      <c r="D179" s="126" t="s">
        <v>73</v>
      </c>
      <c r="E179" s="135" t="s">
        <v>755</v>
      </c>
      <c r="F179" s="135" t="s">
        <v>756</v>
      </c>
      <c r="J179" s="136"/>
      <c r="L179" s="125"/>
      <c r="M179" s="129"/>
      <c r="N179" s="130"/>
      <c r="O179" s="130"/>
      <c r="P179" s="131">
        <f>SUM(P180:P182)</f>
        <v>4196.5311200000006</v>
      </c>
      <c r="Q179" s="130"/>
      <c r="R179" s="131">
        <f>SUM(R180:R182)</f>
        <v>0</v>
      </c>
      <c r="S179" s="130"/>
      <c r="T179" s="132">
        <f>SUM(T180:T182)</f>
        <v>0</v>
      </c>
      <c r="AR179" s="126" t="s">
        <v>82</v>
      </c>
      <c r="AT179" s="133" t="s">
        <v>73</v>
      </c>
      <c r="AU179" s="133" t="s">
        <v>82</v>
      </c>
      <c r="AY179" s="126" t="s">
        <v>139</v>
      </c>
      <c r="BK179" s="134">
        <f>SUM(BK180:BK182)</f>
        <v>0</v>
      </c>
    </row>
    <row r="180" spans="1:65" s="2" customFormat="1" ht="14.45" customHeight="1">
      <c r="A180" s="32"/>
      <c r="B180" s="137"/>
      <c r="C180" s="138" t="s">
        <v>245</v>
      </c>
      <c r="D180" s="138" t="s">
        <v>141</v>
      </c>
      <c r="E180" s="139" t="s">
        <v>758</v>
      </c>
      <c r="F180" s="140" t="s">
        <v>759</v>
      </c>
      <c r="G180" s="141" t="s">
        <v>290</v>
      </c>
      <c r="H180" s="142">
        <v>2835.4940000000001</v>
      </c>
      <c r="I180" s="143"/>
      <c r="J180" s="143"/>
      <c r="K180" s="140" t="s">
        <v>145</v>
      </c>
      <c r="L180" s="33"/>
      <c r="M180" s="144" t="s">
        <v>3</v>
      </c>
      <c r="N180" s="145" t="s">
        <v>45</v>
      </c>
      <c r="O180" s="146">
        <v>1.48</v>
      </c>
      <c r="P180" s="146">
        <f>O180*H180</f>
        <v>4196.5311200000006</v>
      </c>
      <c r="Q180" s="146">
        <v>0</v>
      </c>
      <c r="R180" s="146">
        <f>Q180*H180</f>
        <v>0</v>
      </c>
      <c r="S180" s="146">
        <v>0</v>
      </c>
      <c r="T180" s="147">
        <f>S180*H180</f>
        <v>0</v>
      </c>
      <c r="U180" s="32"/>
      <c r="V180" s="32"/>
      <c r="W180" s="32"/>
      <c r="X180" s="32"/>
      <c r="Y180" s="32"/>
      <c r="Z180" s="32"/>
      <c r="AA180" s="32"/>
      <c r="AB180" s="32"/>
      <c r="AC180" s="32"/>
      <c r="AD180" s="32"/>
      <c r="AE180" s="32"/>
      <c r="AR180" s="148" t="s">
        <v>146</v>
      </c>
      <c r="AT180" s="148" t="s">
        <v>141</v>
      </c>
      <c r="AU180" s="148" t="s">
        <v>84</v>
      </c>
      <c r="AY180" s="19" t="s">
        <v>139</v>
      </c>
      <c r="BE180" s="149">
        <f>IF(N180="základní",J180,0)</f>
        <v>0</v>
      </c>
      <c r="BF180" s="149">
        <f>IF(N180="snížená",J180,0)</f>
        <v>0</v>
      </c>
      <c r="BG180" s="149">
        <f>IF(N180="zákl. přenesená",J180,0)</f>
        <v>0</v>
      </c>
      <c r="BH180" s="149">
        <f>IF(N180="sníž. přenesená",J180,0)</f>
        <v>0</v>
      </c>
      <c r="BI180" s="149">
        <f>IF(N180="nulová",J180,0)</f>
        <v>0</v>
      </c>
      <c r="BJ180" s="19" t="s">
        <v>82</v>
      </c>
      <c r="BK180" s="149">
        <f>ROUND(I180*H180,2)</f>
        <v>0</v>
      </c>
      <c r="BL180" s="19" t="s">
        <v>146</v>
      </c>
      <c r="BM180" s="148" t="s">
        <v>1377</v>
      </c>
    </row>
    <row r="181" spans="1:65" s="2" customFormat="1" ht="19.5">
      <c r="A181" s="32"/>
      <c r="B181" s="33"/>
      <c r="C181" s="32"/>
      <c r="D181" s="150" t="s">
        <v>148</v>
      </c>
      <c r="E181" s="32"/>
      <c r="F181" s="151" t="s">
        <v>761</v>
      </c>
      <c r="G181" s="32"/>
      <c r="H181" s="32"/>
      <c r="I181" s="32"/>
      <c r="J181" s="32"/>
      <c r="K181" s="32"/>
      <c r="L181" s="33"/>
      <c r="M181" s="152"/>
      <c r="N181" s="153"/>
      <c r="O181" s="53"/>
      <c r="P181" s="53"/>
      <c r="Q181" s="53"/>
      <c r="R181" s="53"/>
      <c r="S181" s="53"/>
      <c r="T181" s="54"/>
      <c r="U181" s="32"/>
      <c r="V181" s="32"/>
      <c r="W181" s="32"/>
      <c r="X181" s="32"/>
      <c r="Y181" s="32"/>
      <c r="Z181" s="32"/>
      <c r="AA181" s="32"/>
      <c r="AB181" s="32"/>
      <c r="AC181" s="32"/>
      <c r="AD181" s="32"/>
      <c r="AE181" s="32"/>
      <c r="AT181" s="19" t="s">
        <v>148</v>
      </c>
      <c r="AU181" s="19" t="s">
        <v>84</v>
      </c>
    </row>
    <row r="182" spans="1:65" s="2" customFormat="1" ht="39">
      <c r="A182" s="32"/>
      <c r="B182" s="33"/>
      <c r="C182" s="32"/>
      <c r="D182" s="150" t="s">
        <v>150</v>
      </c>
      <c r="E182" s="32"/>
      <c r="F182" s="154" t="s">
        <v>762</v>
      </c>
      <c r="G182" s="32"/>
      <c r="H182" s="32"/>
      <c r="I182" s="32"/>
      <c r="J182" s="32"/>
      <c r="K182" s="32"/>
      <c r="L182" s="33"/>
      <c r="M182" s="197"/>
      <c r="N182" s="198"/>
      <c r="O182" s="199"/>
      <c r="P182" s="199"/>
      <c r="Q182" s="199"/>
      <c r="R182" s="199"/>
      <c r="S182" s="199"/>
      <c r="T182" s="200"/>
      <c r="U182" s="32"/>
      <c r="V182" s="32"/>
      <c r="W182" s="32"/>
      <c r="X182" s="32"/>
      <c r="Y182" s="32"/>
      <c r="Z182" s="32"/>
      <c r="AA182" s="32"/>
      <c r="AB182" s="32"/>
      <c r="AC182" s="32"/>
      <c r="AD182" s="32"/>
      <c r="AE182" s="32"/>
      <c r="AT182" s="19" t="s">
        <v>150</v>
      </c>
      <c r="AU182" s="19" t="s">
        <v>84</v>
      </c>
    </row>
    <row r="183" spans="1:65" s="2" customFormat="1" ht="6.95" customHeight="1">
      <c r="A183" s="32"/>
      <c r="B183" s="42"/>
      <c r="C183" s="43"/>
      <c r="D183" s="43"/>
      <c r="E183" s="43"/>
      <c r="F183" s="43"/>
      <c r="G183" s="43"/>
      <c r="H183" s="43"/>
      <c r="I183" s="43"/>
      <c r="J183" s="43"/>
      <c r="K183" s="43"/>
      <c r="L183" s="33"/>
      <c r="M183" s="32"/>
      <c r="O183" s="32"/>
      <c r="P183" s="32"/>
      <c r="Q183" s="32"/>
      <c r="R183" s="32"/>
      <c r="S183" s="32"/>
      <c r="T183" s="32"/>
      <c r="U183" s="32"/>
      <c r="V183" s="32"/>
      <c r="W183" s="32"/>
      <c r="X183" s="32"/>
      <c r="Y183" s="32"/>
      <c r="Z183" s="32"/>
      <c r="AA183" s="32"/>
      <c r="AB183" s="32"/>
      <c r="AC183" s="32"/>
      <c r="AD183" s="32"/>
      <c r="AE183" s="32"/>
    </row>
  </sheetData>
  <autoFilter ref="C83:K182"/>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sheetPr>
    <pageSetUpPr fitToPage="1"/>
  </sheetPr>
  <dimension ref="A1:BM101"/>
  <sheetViews>
    <sheetView showGridLines="0" topLeftCell="A65" workbookViewId="0">
      <selection activeCell="I99" sqref="I9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8"/>
    </row>
    <row r="2" spans="1:46" s="1" customFormat="1" ht="36.950000000000003" customHeight="1">
      <c r="L2" s="311" t="s">
        <v>6</v>
      </c>
      <c r="M2" s="312"/>
      <c r="N2" s="312"/>
      <c r="O2" s="312"/>
      <c r="P2" s="312"/>
      <c r="Q2" s="312"/>
      <c r="R2" s="312"/>
      <c r="S2" s="312"/>
      <c r="T2" s="312"/>
      <c r="U2" s="312"/>
      <c r="V2" s="312"/>
      <c r="AT2" s="19" t="s">
        <v>112</v>
      </c>
    </row>
    <row r="3" spans="1:46" s="1" customFormat="1" ht="6.95" customHeight="1">
      <c r="B3" s="20"/>
      <c r="C3" s="21"/>
      <c r="D3" s="21"/>
      <c r="E3" s="21"/>
      <c r="F3" s="21"/>
      <c r="G3" s="21"/>
      <c r="H3" s="21"/>
      <c r="I3" s="21"/>
      <c r="J3" s="21"/>
      <c r="K3" s="21"/>
      <c r="L3" s="22"/>
      <c r="AT3" s="19" t="s">
        <v>84</v>
      </c>
    </row>
    <row r="4" spans="1:46" s="1" customFormat="1" ht="24.95" customHeight="1">
      <c r="B4" s="22"/>
      <c r="D4" s="23" t="s">
        <v>113</v>
      </c>
      <c r="L4" s="22"/>
      <c r="M4" s="89" t="s">
        <v>11</v>
      </c>
      <c r="AT4" s="19" t="s">
        <v>4</v>
      </c>
    </row>
    <row r="5" spans="1:46" s="1" customFormat="1" ht="6.95" customHeight="1">
      <c r="B5" s="22"/>
      <c r="L5" s="22"/>
    </row>
    <row r="6" spans="1:46" s="1" customFormat="1" ht="12" customHeight="1">
      <c r="B6" s="22"/>
      <c r="D6" s="28" t="s">
        <v>14</v>
      </c>
      <c r="L6" s="22"/>
    </row>
    <row r="7" spans="1:46" s="1" customFormat="1" ht="16.5" customHeight="1">
      <c r="B7" s="22"/>
      <c r="E7" s="328" t="str">
        <f>'Rekapitulace stavby'!K6</f>
        <v>Skládka TKO Štěpánovice - III.etepa - 3.část</v>
      </c>
      <c r="F7" s="329"/>
      <c r="G7" s="329"/>
      <c r="H7" s="329"/>
      <c r="L7" s="22"/>
    </row>
    <row r="8" spans="1:46" s="2" customFormat="1" ht="12" customHeight="1">
      <c r="A8" s="32"/>
      <c r="B8" s="33"/>
      <c r="C8" s="32"/>
      <c r="D8" s="28" t="s">
        <v>114</v>
      </c>
      <c r="E8" s="32"/>
      <c r="F8" s="32"/>
      <c r="G8" s="32"/>
      <c r="H8" s="32"/>
      <c r="I8" s="32"/>
      <c r="J8" s="32"/>
      <c r="K8" s="32"/>
      <c r="L8" s="90"/>
      <c r="S8" s="32"/>
      <c r="T8" s="32"/>
      <c r="U8" s="32"/>
      <c r="V8" s="32"/>
      <c r="W8" s="32"/>
      <c r="X8" s="32"/>
      <c r="Y8" s="32"/>
      <c r="Z8" s="32"/>
      <c r="AA8" s="32"/>
      <c r="AB8" s="32"/>
      <c r="AC8" s="32"/>
      <c r="AD8" s="32"/>
      <c r="AE8" s="32"/>
    </row>
    <row r="9" spans="1:46" s="2" customFormat="1" ht="16.5" customHeight="1">
      <c r="A9" s="32"/>
      <c r="B9" s="33"/>
      <c r="C9" s="32"/>
      <c r="D9" s="32"/>
      <c r="E9" s="305" t="s">
        <v>1378</v>
      </c>
      <c r="F9" s="327"/>
      <c r="G9" s="327"/>
      <c r="H9" s="327"/>
      <c r="I9" s="32"/>
      <c r="J9" s="32"/>
      <c r="K9" s="32"/>
      <c r="L9" s="90"/>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0"/>
      <c r="S10" s="32"/>
      <c r="T10" s="32"/>
      <c r="U10" s="32"/>
      <c r="V10" s="32"/>
      <c r="W10" s="32"/>
      <c r="X10" s="32"/>
      <c r="Y10" s="32"/>
      <c r="Z10" s="32"/>
      <c r="AA10" s="32"/>
      <c r="AB10" s="32"/>
      <c r="AC10" s="32"/>
      <c r="AD10" s="32"/>
      <c r="AE10" s="32"/>
    </row>
    <row r="11" spans="1:46" s="2" customFormat="1" ht="12" customHeight="1">
      <c r="A11" s="32"/>
      <c r="B11" s="33"/>
      <c r="C11" s="32"/>
      <c r="D11" s="28" t="s">
        <v>16</v>
      </c>
      <c r="E11" s="32"/>
      <c r="F11" s="26" t="s">
        <v>3</v>
      </c>
      <c r="G11" s="32"/>
      <c r="H11" s="32"/>
      <c r="I11" s="28" t="s">
        <v>18</v>
      </c>
      <c r="J11" s="26" t="s">
        <v>3</v>
      </c>
      <c r="K11" s="32"/>
      <c r="L11" s="90"/>
      <c r="S11" s="32"/>
      <c r="T11" s="32"/>
      <c r="U11" s="32"/>
      <c r="V11" s="32"/>
      <c r="W11" s="32"/>
      <c r="X11" s="32"/>
      <c r="Y11" s="32"/>
      <c r="Z11" s="32"/>
      <c r="AA11" s="32"/>
      <c r="AB11" s="32"/>
      <c r="AC11" s="32"/>
      <c r="AD11" s="32"/>
      <c r="AE11" s="32"/>
    </row>
    <row r="12" spans="1:46" s="2" customFormat="1" ht="12" customHeight="1">
      <c r="A12" s="32"/>
      <c r="B12" s="33"/>
      <c r="C12" s="32"/>
      <c r="D12" s="28" t="s">
        <v>20</v>
      </c>
      <c r="E12" s="32"/>
      <c r="F12" s="26" t="s">
        <v>21</v>
      </c>
      <c r="G12" s="32"/>
      <c r="H12" s="32"/>
      <c r="I12" s="28" t="s">
        <v>22</v>
      </c>
      <c r="J12" s="50" t="str">
        <f>'Rekapitulace stavby'!AN8</f>
        <v>24. 9. 2020</v>
      </c>
      <c r="K12" s="32"/>
      <c r="L12" s="90"/>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0"/>
      <c r="S13" s="32"/>
      <c r="T13" s="32"/>
      <c r="U13" s="32"/>
      <c r="V13" s="32"/>
      <c r="W13" s="32"/>
      <c r="X13" s="32"/>
      <c r="Y13" s="32"/>
      <c r="Z13" s="32"/>
      <c r="AA13" s="32"/>
      <c r="AB13" s="32"/>
      <c r="AC13" s="32"/>
      <c r="AD13" s="32"/>
      <c r="AE13" s="32"/>
    </row>
    <row r="14" spans="1:46" s="2" customFormat="1" ht="12" customHeight="1">
      <c r="A14" s="32"/>
      <c r="B14" s="33"/>
      <c r="C14" s="32"/>
      <c r="D14" s="28" t="s">
        <v>28</v>
      </c>
      <c r="E14" s="32"/>
      <c r="F14" s="32"/>
      <c r="G14" s="32"/>
      <c r="H14" s="32"/>
      <c r="I14" s="28" t="s">
        <v>29</v>
      </c>
      <c r="J14" s="26" t="s">
        <v>3</v>
      </c>
      <c r="K14" s="32"/>
      <c r="L14" s="90"/>
      <c r="S14" s="32"/>
      <c r="T14" s="32"/>
      <c r="U14" s="32"/>
      <c r="V14" s="32"/>
      <c r="W14" s="32"/>
      <c r="X14" s="32"/>
      <c r="Y14" s="32"/>
      <c r="Z14" s="32"/>
      <c r="AA14" s="32"/>
      <c r="AB14" s="32"/>
      <c r="AC14" s="32"/>
      <c r="AD14" s="32"/>
      <c r="AE14" s="32"/>
    </row>
    <row r="15" spans="1:46" s="2" customFormat="1" ht="18" customHeight="1">
      <c r="A15" s="32"/>
      <c r="B15" s="33"/>
      <c r="C15" s="32"/>
      <c r="D15" s="32"/>
      <c r="E15" s="26" t="s">
        <v>30</v>
      </c>
      <c r="F15" s="32"/>
      <c r="G15" s="32"/>
      <c r="H15" s="32"/>
      <c r="I15" s="28" t="s">
        <v>31</v>
      </c>
      <c r="J15" s="26" t="s">
        <v>3</v>
      </c>
      <c r="K15" s="32"/>
      <c r="L15" s="90"/>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90"/>
      <c r="S16" s="32"/>
      <c r="T16" s="32"/>
      <c r="U16" s="32"/>
      <c r="V16" s="32"/>
      <c r="W16" s="32"/>
      <c r="X16" s="32"/>
      <c r="Y16" s="32"/>
      <c r="Z16" s="32"/>
      <c r="AA16" s="32"/>
      <c r="AB16" s="32"/>
      <c r="AC16" s="32"/>
      <c r="AD16" s="32"/>
      <c r="AE16" s="32"/>
    </row>
    <row r="17" spans="1:31" s="2" customFormat="1" ht="12" customHeight="1">
      <c r="A17" s="32"/>
      <c r="B17" s="33"/>
      <c r="C17" s="32"/>
      <c r="D17" s="28" t="s">
        <v>32</v>
      </c>
      <c r="E17" s="32"/>
      <c r="F17" s="32"/>
      <c r="G17" s="32"/>
      <c r="H17" s="32"/>
      <c r="I17" s="28" t="s">
        <v>29</v>
      </c>
      <c r="J17" s="26" t="str">
        <f>'Rekapitulace stavby'!AN13</f>
        <v/>
      </c>
      <c r="K17" s="32"/>
      <c r="L17" s="90"/>
      <c r="S17" s="32"/>
      <c r="T17" s="32"/>
      <c r="U17" s="32"/>
      <c r="V17" s="32"/>
      <c r="W17" s="32"/>
      <c r="X17" s="32"/>
      <c r="Y17" s="32"/>
      <c r="Z17" s="32"/>
      <c r="AA17" s="32"/>
      <c r="AB17" s="32"/>
      <c r="AC17" s="32"/>
      <c r="AD17" s="32"/>
      <c r="AE17" s="32"/>
    </row>
    <row r="18" spans="1:31" s="2" customFormat="1" ht="18" customHeight="1">
      <c r="A18" s="32"/>
      <c r="B18" s="33"/>
      <c r="C18" s="32"/>
      <c r="D18" s="32"/>
      <c r="E18" s="322" t="str">
        <f>'Rekapitulace stavby'!E14</f>
        <v xml:space="preserve"> </v>
      </c>
      <c r="F18" s="322"/>
      <c r="G18" s="322"/>
      <c r="H18" s="322"/>
      <c r="I18" s="28" t="s">
        <v>31</v>
      </c>
      <c r="J18" s="26" t="str">
        <f>'Rekapitulace stavby'!AN14</f>
        <v/>
      </c>
      <c r="K18" s="32"/>
      <c r="L18" s="90"/>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90"/>
      <c r="S19" s="32"/>
      <c r="T19" s="32"/>
      <c r="U19" s="32"/>
      <c r="V19" s="32"/>
      <c r="W19" s="32"/>
      <c r="X19" s="32"/>
      <c r="Y19" s="32"/>
      <c r="Z19" s="32"/>
      <c r="AA19" s="32"/>
      <c r="AB19" s="32"/>
      <c r="AC19" s="32"/>
      <c r="AD19" s="32"/>
      <c r="AE19" s="32"/>
    </row>
    <row r="20" spans="1:31" s="2" customFormat="1" ht="12" customHeight="1">
      <c r="A20" s="32"/>
      <c r="B20" s="33"/>
      <c r="C20" s="32"/>
      <c r="D20" s="28" t="s">
        <v>34</v>
      </c>
      <c r="E20" s="32"/>
      <c r="F20" s="32"/>
      <c r="G20" s="32"/>
      <c r="H20" s="32"/>
      <c r="I20" s="28" t="s">
        <v>29</v>
      </c>
      <c r="J20" s="26" t="s">
        <v>3</v>
      </c>
      <c r="K20" s="32"/>
      <c r="L20" s="90"/>
      <c r="S20" s="32"/>
      <c r="T20" s="32"/>
      <c r="U20" s="32"/>
      <c r="V20" s="32"/>
      <c r="W20" s="32"/>
      <c r="X20" s="32"/>
      <c r="Y20" s="32"/>
      <c r="Z20" s="32"/>
      <c r="AA20" s="32"/>
      <c r="AB20" s="32"/>
      <c r="AC20" s="32"/>
      <c r="AD20" s="32"/>
      <c r="AE20" s="32"/>
    </row>
    <row r="21" spans="1:31" s="2" customFormat="1" ht="18" customHeight="1">
      <c r="A21" s="32"/>
      <c r="B21" s="33"/>
      <c r="C21" s="32"/>
      <c r="D21" s="32"/>
      <c r="E21" s="26" t="s">
        <v>35</v>
      </c>
      <c r="F21" s="32"/>
      <c r="G21" s="32"/>
      <c r="H21" s="32"/>
      <c r="I21" s="28" t="s">
        <v>31</v>
      </c>
      <c r="J21" s="26" t="s">
        <v>3</v>
      </c>
      <c r="K21" s="32"/>
      <c r="L21" s="90"/>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90"/>
      <c r="S22" s="32"/>
      <c r="T22" s="32"/>
      <c r="U22" s="32"/>
      <c r="V22" s="32"/>
      <c r="W22" s="32"/>
      <c r="X22" s="32"/>
      <c r="Y22" s="32"/>
      <c r="Z22" s="32"/>
      <c r="AA22" s="32"/>
      <c r="AB22" s="32"/>
      <c r="AC22" s="32"/>
      <c r="AD22" s="32"/>
      <c r="AE22" s="32"/>
    </row>
    <row r="23" spans="1:31" s="2" customFormat="1" ht="12" customHeight="1">
      <c r="A23" s="32"/>
      <c r="B23" s="33"/>
      <c r="C23" s="32"/>
      <c r="D23" s="28" t="s">
        <v>37</v>
      </c>
      <c r="E23" s="32"/>
      <c r="F23" s="32"/>
      <c r="G23" s="32"/>
      <c r="H23" s="32"/>
      <c r="I23" s="28" t="s">
        <v>29</v>
      </c>
      <c r="J23" s="26" t="str">
        <f>IF('Rekapitulace stavby'!AN19="","",'Rekapitulace stavby'!AN19)</f>
        <v/>
      </c>
      <c r="K23" s="32"/>
      <c r="L23" s="90"/>
      <c r="S23" s="32"/>
      <c r="T23" s="32"/>
      <c r="U23" s="32"/>
      <c r="V23" s="32"/>
      <c r="W23" s="32"/>
      <c r="X23" s="32"/>
      <c r="Y23" s="32"/>
      <c r="Z23" s="32"/>
      <c r="AA23" s="32"/>
      <c r="AB23" s="32"/>
      <c r="AC23" s="32"/>
      <c r="AD23" s="32"/>
      <c r="AE23" s="32"/>
    </row>
    <row r="24" spans="1:31" s="2" customFormat="1" ht="18" customHeight="1">
      <c r="A24" s="32"/>
      <c r="B24" s="33"/>
      <c r="C24" s="32"/>
      <c r="D24" s="32"/>
      <c r="E24" s="26" t="str">
        <f>IF('Rekapitulace stavby'!E20="","",'Rekapitulace stavby'!E20)</f>
        <v xml:space="preserve"> </v>
      </c>
      <c r="F24" s="32"/>
      <c r="G24" s="32"/>
      <c r="H24" s="32"/>
      <c r="I24" s="28" t="s">
        <v>31</v>
      </c>
      <c r="J24" s="26" t="str">
        <f>IF('Rekapitulace stavby'!AN20="","",'Rekapitulace stavby'!AN20)</f>
        <v/>
      </c>
      <c r="K24" s="32"/>
      <c r="L24" s="90"/>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90"/>
      <c r="S25" s="32"/>
      <c r="T25" s="32"/>
      <c r="U25" s="32"/>
      <c r="V25" s="32"/>
      <c r="W25" s="32"/>
      <c r="X25" s="32"/>
      <c r="Y25" s="32"/>
      <c r="Z25" s="32"/>
      <c r="AA25" s="32"/>
      <c r="AB25" s="32"/>
      <c r="AC25" s="32"/>
      <c r="AD25" s="32"/>
      <c r="AE25" s="32"/>
    </row>
    <row r="26" spans="1:31" s="2" customFormat="1" ht="12" customHeight="1">
      <c r="A26" s="32"/>
      <c r="B26" s="33"/>
      <c r="C26" s="32"/>
      <c r="D26" s="28" t="s">
        <v>38</v>
      </c>
      <c r="E26" s="32"/>
      <c r="F26" s="32"/>
      <c r="G26" s="32"/>
      <c r="H26" s="32"/>
      <c r="I26" s="32"/>
      <c r="J26" s="32"/>
      <c r="K26" s="32"/>
      <c r="L26" s="90"/>
      <c r="S26" s="32"/>
      <c r="T26" s="32"/>
      <c r="U26" s="32"/>
      <c r="V26" s="32"/>
      <c r="W26" s="32"/>
      <c r="X26" s="32"/>
      <c r="Y26" s="32"/>
      <c r="Z26" s="32"/>
      <c r="AA26" s="32"/>
      <c r="AB26" s="32"/>
      <c r="AC26" s="32"/>
      <c r="AD26" s="32"/>
      <c r="AE26" s="32"/>
    </row>
    <row r="27" spans="1:31" s="8" customFormat="1" ht="16.5" customHeight="1">
      <c r="A27" s="91"/>
      <c r="B27" s="92"/>
      <c r="C27" s="91"/>
      <c r="D27" s="91"/>
      <c r="E27" s="301" t="s">
        <v>3</v>
      </c>
      <c r="F27" s="301"/>
      <c r="G27" s="301"/>
      <c r="H27" s="301"/>
      <c r="I27" s="91"/>
      <c r="J27" s="91"/>
      <c r="K27" s="91"/>
      <c r="L27" s="93"/>
      <c r="S27" s="91"/>
      <c r="T27" s="91"/>
      <c r="U27" s="91"/>
      <c r="V27" s="91"/>
      <c r="W27" s="91"/>
      <c r="X27" s="91"/>
      <c r="Y27" s="91"/>
      <c r="Z27" s="91"/>
      <c r="AA27" s="91"/>
      <c r="AB27" s="91"/>
      <c r="AC27" s="91"/>
      <c r="AD27" s="91"/>
      <c r="AE27" s="91"/>
    </row>
    <row r="28" spans="1:31" s="2" customFormat="1" ht="6.95" customHeight="1">
      <c r="A28" s="32"/>
      <c r="B28" s="33"/>
      <c r="C28" s="32"/>
      <c r="D28" s="32"/>
      <c r="E28" s="32"/>
      <c r="F28" s="32"/>
      <c r="G28" s="32"/>
      <c r="H28" s="32"/>
      <c r="I28" s="32"/>
      <c r="J28" s="32"/>
      <c r="K28" s="32"/>
      <c r="L28" s="90"/>
      <c r="S28" s="32"/>
      <c r="T28" s="32"/>
      <c r="U28" s="32"/>
      <c r="V28" s="32"/>
      <c r="W28" s="32"/>
      <c r="X28" s="32"/>
      <c r="Y28" s="32"/>
      <c r="Z28" s="32"/>
      <c r="AA28" s="32"/>
      <c r="AB28" s="32"/>
      <c r="AC28" s="32"/>
      <c r="AD28" s="32"/>
      <c r="AE28" s="32"/>
    </row>
    <row r="29" spans="1:31" s="2" customFormat="1" ht="6.95" customHeight="1">
      <c r="A29" s="32"/>
      <c r="B29" s="33"/>
      <c r="C29" s="32"/>
      <c r="D29" s="61"/>
      <c r="E29" s="61"/>
      <c r="F29" s="61"/>
      <c r="G29" s="61"/>
      <c r="H29" s="61"/>
      <c r="I29" s="61"/>
      <c r="J29" s="61"/>
      <c r="K29" s="61"/>
      <c r="L29" s="90"/>
      <c r="S29" s="32"/>
      <c r="T29" s="32"/>
      <c r="U29" s="32"/>
      <c r="V29" s="32"/>
      <c r="W29" s="32"/>
      <c r="X29" s="32"/>
      <c r="Y29" s="32"/>
      <c r="Z29" s="32"/>
      <c r="AA29" s="32"/>
      <c r="AB29" s="32"/>
      <c r="AC29" s="32"/>
      <c r="AD29" s="32"/>
      <c r="AE29" s="32"/>
    </row>
    <row r="30" spans="1:31" s="2" customFormat="1" ht="25.35" customHeight="1">
      <c r="A30" s="32"/>
      <c r="B30" s="33"/>
      <c r="C30" s="32"/>
      <c r="D30" s="94" t="s">
        <v>40</v>
      </c>
      <c r="E30" s="32"/>
      <c r="F30" s="32"/>
      <c r="G30" s="32"/>
      <c r="H30" s="32"/>
      <c r="I30" s="32"/>
      <c r="J30" s="66">
        <f>ROUND(J83, 2)</f>
        <v>0</v>
      </c>
      <c r="K30" s="32"/>
      <c r="L30" s="90"/>
      <c r="S30" s="32"/>
      <c r="T30" s="32"/>
      <c r="U30" s="32"/>
      <c r="V30" s="32"/>
      <c r="W30" s="32"/>
      <c r="X30" s="32"/>
      <c r="Y30" s="32"/>
      <c r="Z30" s="32"/>
      <c r="AA30" s="32"/>
      <c r="AB30" s="32"/>
      <c r="AC30" s="32"/>
      <c r="AD30" s="32"/>
      <c r="AE30" s="32"/>
    </row>
    <row r="31" spans="1:31" s="2" customFormat="1" ht="6.95" customHeight="1">
      <c r="A31" s="32"/>
      <c r="B31" s="33"/>
      <c r="C31" s="32"/>
      <c r="D31" s="61"/>
      <c r="E31" s="61"/>
      <c r="F31" s="61"/>
      <c r="G31" s="61"/>
      <c r="H31" s="61"/>
      <c r="I31" s="61"/>
      <c r="J31" s="61"/>
      <c r="K31" s="61"/>
      <c r="L31" s="90"/>
      <c r="S31" s="32"/>
      <c r="T31" s="32"/>
      <c r="U31" s="32"/>
      <c r="V31" s="32"/>
      <c r="W31" s="32"/>
      <c r="X31" s="32"/>
      <c r="Y31" s="32"/>
      <c r="Z31" s="32"/>
      <c r="AA31" s="32"/>
      <c r="AB31" s="32"/>
      <c r="AC31" s="32"/>
      <c r="AD31" s="32"/>
      <c r="AE31" s="32"/>
    </row>
    <row r="32" spans="1:31" s="2" customFormat="1" ht="14.45" customHeight="1">
      <c r="A32" s="32"/>
      <c r="B32" s="33"/>
      <c r="C32" s="32"/>
      <c r="D32" s="32"/>
      <c r="E32" s="32"/>
      <c r="F32" s="36" t="s">
        <v>42</v>
      </c>
      <c r="G32" s="32"/>
      <c r="H32" s="32"/>
      <c r="I32" s="36" t="s">
        <v>41</v>
      </c>
      <c r="J32" s="36" t="s">
        <v>43</v>
      </c>
      <c r="K32" s="32"/>
      <c r="L32" s="90"/>
      <c r="S32" s="32"/>
      <c r="T32" s="32"/>
      <c r="U32" s="32"/>
      <c r="V32" s="32"/>
      <c r="W32" s="32"/>
      <c r="X32" s="32"/>
      <c r="Y32" s="32"/>
      <c r="Z32" s="32"/>
      <c r="AA32" s="32"/>
      <c r="AB32" s="32"/>
      <c r="AC32" s="32"/>
      <c r="AD32" s="32"/>
      <c r="AE32" s="32"/>
    </row>
    <row r="33" spans="1:31" s="2" customFormat="1" ht="14.45" customHeight="1">
      <c r="A33" s="32"/>
      <c r="B33" s="33"/>
      <c r="C33" s="32"/>
      <c r="D33" s="95" t="s">
        <v>44</v>
      </c>
      <c r="E33" s="28" t="s">
        <v>45</v>
      </c>
      <c r="F33" s="96">
        <f>ROUND((SUM(BE83:BE100)),  2)</f>
        <v>0</v>
      </c>
      <c r="G33" s="32"/>
      <c r="H33" s="32"/>
      <c r="I33" s="97">
        <v>0.21</v>
      </c>
      <c r="J33" s="96">
        <f>ROUND(((SUM(BE83:BE100))*I33),  2)</f>
        <v>0</v>
      </c>
      <c r="K33" s="32"/>
      <c r="L33" s="90"/>
      <c r="S33" s="32"/>
      <c r="T33" s="32"/>
      <c r="U33" s="32"/>
      <c r="V33" s="32"/>
      <c r="W33" s="32"/>
      <c r="X33" s="32"/>
      <c r="Y33" s="32"/>
      <c r="Z33" s="32"/>
      <c r="AA33" s="32"/>
      <c r="AB33" s="32"/>
      <c r="AC33" s="32"/>
      <c r="AD33" s="32"/>
      <c r="AE33" s="32"/>
    </row>
    <row r="34" spans="1:31" s="2" customFormat="1" ht="14.45" customHeight="1">
      <c r="A34" s="32"/>
      <c r="B34" s="33"/>
      <c r="C34" s="32"/>
      <c r="D34" s="32"/>
      <c r="E34" s="28" t="s">
        <v>46</v>
      </c>
      <c r="F34" s="96">
        <f>ROUND((SUM(BF83:BF100)),  2)</f>
        <v>0</v>
      </c>
      <c r="G34" s="32"/>
      <c r="H34" s="32"/>
      <c r="I34" s="97">
        <v>0.15</v>
      </c>
      <c r="J34" s="96">
        <f>ROUND(((SUM(BF83:BF100))*I34),  2)</f>
        <v>0</v>
      </c>
      <c r="K34" s="32"/>
      <c r="L34" s="90"/>
      <c r="S34" s="32"/>
      <c r="T34" s="32"/>
      <c r="U34" s="32"/>
      <c r="V34" s="32"/>
      <c r="W34" s="32"/>
      <c r="X34" s="32"/>
      <c r="Y34" s="32"/>
      <c r="Z34" s="32"/>
      <c r="AA34" s="32"/>
      <c r="AB34" s="32"/>
      <c r="AC34" s="32"/>
      <c r="AD34" s="32"/>
      <c r="AE34" s="32"/>
    </row>
    <row r="35" spans="1:31" s="2" customFormat="1" ht="14.45" hidden="1" customHeight="1">
      <c r="A35" s="32"/>
      <c r="B35" s="33"/>
      <c r="C35" s="32"/>
      <c r="D35" s="32"/>
      <c r="E35" s="28" t="s">
        <v>47</v>
      </c>
      <c r="F35" s="96">
        <f>ROUND((SUM(BG83:BG100)),  2)</f>
        <v>0</v>
      </c>
      <c r="G35" s="32"/>
      <c r="H35" s="32"/>
      <c r="I35" s="97">
        <v>0.21</v>
      </c>
      <c r="J35" s="96">
        <f>0</f>
        <v>0</v>
      </c>
      <c r="K35" s="32"/>
      <c r="L35" s="90"/>
      <c r="S35" s="32"/>
      <c r="T35" s="32"/>
      <c r="U35" s="32"/>
      <c r="V35" s="32"/>
      <c r="W35" s="32"/>
      <c r="X35" s="32"/>
      <c r="Y35" s="32"/>
      <c r="Z35" s="32"/>
      <c r="AA35" s="32"/>
      <c r="AB35" s="32"/>
      <c r="AC35" s="32"/>
      <c r="AD35" s="32"/>
      <c r="AE35" s="32"/>
    </row>
    <row r="36" spans="1:31" s="2" customFormat="1" ht="14.45" hidden="1" customHeight="1">
      <c r="A36" s="32"/>
      <c r="B36" s="33"/>
      <c r="C36" s="32"/>
      <c r="D36" s="32"/>
      <c r="E36" s="28" t="s">
        <v>48</v>
      </c>
      <c r="F36" s="96">
        <f>ROUND((SUM(BH83:BH100)),  2)</f>
        <v>0</v>
      </c>
      <c r="G36" s="32"/>
      <c r="H36" s="32"/>
      <c r="I36" s="97">
        <v>0.15</v>
      </c>
      <c r="J36" s="96">
        <f>0</f>
        <v>0</v>
      </c>
      <c r="K36" s="32"/>
      <c r="L36" s="90"/>
      <c r="S36" s="32"/>
      <c r="T36" s="32"/>
      <c r="U36" s="32"/>
      <c r="V36" s="32"/>
      <c r="W36" s="32"/>
      <c r="X36" s="32"/>
      <c r="Y36" s="32"/>
      <c r="Z36" s="32"/>
      <c r="AA36" s="32"/>
      <c r="AB36" s="32"/>
      <c r="AC36" s="32"/>
      <c r="AD36" s="32"/>
      <c r="AE36" s="32"/>
    </row>
    <row r="37" spans="1:31" s="2" customFormat="1" ht="14.45" hidden="1" customHeight="1">
      <c r="A37" s="32"/>
      <c r="B37" s="33"/>
      <c r="C37" s="32"/>
      <c r="D37" s="32"/>
      <c r="E37" s="28" t="s">
        <v>49</v>
      </c>
      <c r="F37" s="96">
        <f>ROUND((SUM(BI83:BI100)),  2)</f>
        <v>0</v>
      </c>
      <c r="G37" s="32"/>
      <c r="H37" s="32"/>
      <c r="I37" s="97">
        <v>0</v>
      </c>
      <c r="J37" s="96">
        <f>0</f>
        <v>0</v>
      </c>
      <c r="K37" s="32"/>
      <c r="L37" s="90"/>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90"/>
      <c r="S38" s="32"/>
      <c r="T38" s="32"/>
      <c r="U38" s="32"/>
      <c r="V38" s="32"/>
      <c r="W38" s="32"/>
      <c r="X38" s="32"/>
      <c r="Y38" s="32"/>
      <c r="Z38" s="32"/>
      <c r="AA38" s="32"/>
      <c r="AB38" s="32"/>
      <c r="AC38" s="32"/>
      <c r="AD38" s="32"/>
      <c r="AE38" s="32"/>
    </row>
    <row r="39" spans="1:31" s="2" customFormat="1" ht="25.35" customHeight="1">
      <c r="A39" s="32"/>
      <c r="B39" s="33"/>
      <c r="C39" s="98"/>
      <c r="D39" s="99" t="s">
        <v>50</v>
      </c>
      <c r="E39" s="55"/>
      <c r="F39" s="55"/>
      <c r="G39" s="100" t="s">
        <v>51</v>
      </c>
      <c r="H39" s="101" t="s">
        <v>52</v>
      </c>
      <c r="I39" s="55"/>
      <c r="J39" s="102">
        <f>SUM(J30:J37)</f>
        <v>0</v>
      </c>
      <c r="K39" s="103"/>
      <c r="L39" s="90"/>
      <c r="S39" s="32"/>
      <c r="T39" s="32"/>
      <c r="U39" s="32"/>
      <c r="V39" s="32"/>
      <c r="W39" s="32"/>
      <c r="X39" s="32"/>
      <c r="Y39" s="32"/>
      <c r="Z39" s="32"/>
      <c r="AA39" s="32"/>
      <c r="AB39" s="32"/>
      <c r="AC39" s="32"/>
      <c r="AD39" s="32"/>
      <c r="AE39" s="32"/>
    </row>
    <row r="40" spans="1:31" s="2" customFormat="1" ht="14.45" customHeight="1">
      <c r="A40" s="32"/>
      <c r="B40" s="42"/>
      <c r="C40" s="43"/>
      <c r="D40" s="43"/>
      <c r="E40" s="43"/>
      <c r="F40" s="43"/>
      <c r="G40" s="43"/>
      <c r="H40" s="43"/>
      <c r="I40" s="43"/>
      <c r="J40" s="43"/>
      <c r="K40" s="43"/>
      <c r="L40" s="90"/>
      <c r="S40" s="32"/>
      <c r="T40" s="32"/>
      <c r="U40" s="32"/>
      <c r="V40" s="32"/>
      <c r="W40" s="32"/>
      <c r="X40" s="32"/>
      <c r="Y40" s="32"/>
      <c r="Z40" s="32"/>
      <c r="AA40" s="32"/>
      <c r="AB40" s="32"/>
      <c r="AC40" s="32"/>
      <c r="AD40" s="32"/>
      <c r="AE40" s="32"/>
    </row>
    <row r="44" spans="1:31" s="2" customFormat="1" ht="6.95" customHeight="1">
      <c r="A44" s="32"/>
      <c r="B44" s="44"/>
      <c r="C44" s="45"/>
      <c r="D44" s="45"/>
      <c r="E44" s="45"/>
      <c r="F44" s="45"/>
      <c r="G44" s="45"/>
      <c r="H44" s="45"/>
      <c r="I44" s="45"/>
      <c r="J44" s="45"/>
      <c r="K44" s="45"/>
      <c r="L44" s="90"/>
      <c r="S44" s="32"/>
      <c r="T44" s="32"/>
      <c r="U44" s="32"/>
      <c r="V44" s="32"/>
      <c r="W44" s="32"/>
      <c r="X44" s="32"/>
      <c r="Y44" s="32"/>
      <c r="Z44" s="32"/>
      <c r="AA44" s="32"/>
      <c r="AB44" s="32"/>
      <c r="AC44" s="32"/>
      <c r="AD44" s="32"/>
      <c r="AE44" s="32"/>
    </row>
    <row r="45" spans="1:31" s="2" customFormat="1" ht="24.95" customHeight="1">
      <c r="A45" s="32"/>
      <c r="B45" s="33"/>
      <c r="C45" s="23" t="s">
        <v>116</v>
      </c>
      <c r="D45" s="32"/>
      <c r="E45" s="32"/>
      <c r="F45" s="32"/>
      <c r="G45" s="32"/>
      <c r="H45" s="32"/>
      <c r="I45" s="32"/>
      <c r="J45" s="32"/>
      <c r="K45" s="32"/>
      <c r="L45" s="90"/>
      <c r="S45" s="32"/>
      <c r="T45" s="32"/>
      <c r="U45" s="32"/>
      <c r="V45" s="32"/>
      <c r="W45" s="32"/>
      <c r="X45" s="32"/>
      <c r="Y45" s="32"/>
      <c r="Z45" s="32"/>
      <c r="AA45" s="32"/>
      <c r="AB45" s="32"/>
      <c r="AC45" s="32"/>
      <c r="AD45" s="32"/>
      <c r="AE45" s="32"/>
    </row>
    <row r="46" spans="1:31" s="2" customFormat="1" ht="6.95" customHeight="1">
      <c r="A46" s="32"/>
      <c r="B46" s="33"/>
      <c r="C46" s="32"/>
      <c r="D46" s="32"/>
      <c r="E46" s="32"/>
      <c r="F46" s="32"/>
      <c r="G46" s="32"/>
      <c r="H46" s="32"/>
      <c r="I46" s="32"/>
      <c r="J46" s="32"/>
      <c r="K46" s="32"/>
      <c r="L46" s="90"/>
      <c r="S46" s="32"/>
      <c r="T46" s="32"/>
      <c r="U46" s="32"/>
      <c r="V46" s="32"/>
      <c r="W46" s="32"/>
      <c r="X46" s="32"/>
      <c r="Y46" s="32"/>
      <c r="Z46" s="32"/>
      <c r="AA46" s="32"/>
      <c r="AB46" s="32"/>
      <c r="AC46" s="32"/>
      <c r="AD46" s="32"/>
      <c r="AE46" s="32"/>
    </row>
    <row r="47" spans="1:31" s="2" customFormat="1" ht="12" customHeight="1">
      <c r="A47" s="32"/>
      <c r="B47" s="33"/>
      <c r="C47" s="28" t="s">
        <v>14</v>
      </c>
      <c r="D47" s="32"/>
      <c r="E47" s="32"/>
      <c r="F47" s="32"/>
      <c r="G47" s="32"/>
      <c r="H47" s="32"/>
      <c r="I47" s="32"/>
      <c r="J47" s="32"/>
      <c r="K47" s="32"/>
      <c r="L47" s="90"/>
      <c r="S47" s="32"/>
      <c r="T47" s="32"/>
      <c r="U47" s="32"/>
      <c r="V47" s="32"/>
      <c r="W47" s="32"/>
      <c r="X47" s="32"/>
      <c r="Y47" s="32"/>
      <c r="Z47" s="32"/>
      <c r="AA47" s="32"/>
      <c r="AB47" s="32"/>
      <c r="AC47" s="32"/>
      <c r="AD47" s="32"/>
      <c r="AE47" s="32"/>
    </row>
    <row r="48" spans="1:31" s="2" customFormat="1" ht="16.5" customHeight="1">
      <c r="A48" s="32"/>
      <c r="B48" s="33"/>
      <c r="C48" s="32"/>
      <c r="D48" s="32"/>
      <c r="E48" s="328" t="str">
        <f>E7</f>
        <v>Skládka TKO Štěpánovice - III.etepa - 3.část</v>
      </c>
      <c r="F48" s="329"/>
      <c r="G48" s="329"/>
      <c r="H48" s="329"/>
      <c r="I48" s="32"/>
      <c r="J48" s="32"/>
      <c r="K48" s="32"/>
      <c r="L48" s="90"/>
      <c r="S48" s="32"/>
      <c r="T48" s="32"/>
      <c r="U48" s="32"/>
      <c r="V48" s="32"/>
      <c r="W48" s="32"/>
      <c r="X48" s="32"/>
      <c r="Y48" s="32"/>
      <c r="Z48" s="32"/>
      <c r="AA48" s="32"/>
      <c r="AB48" s="32"/>
      <c r="AC48" s="32"/>
      <c r="AD48" s="32"/>
      <c r="AE48" s="32"/>
    </row>
    <row r="49" spans="1:47" s="2" customFormat="1" ht="12" customHeight="1">
      <c r="A49" s="32"/>
      <c r="B49" s="33"/>
      <c r="C49" s="28" t="s">
        <v>114</v>
      </c>
      <c r="D49" s="32"/>
      <c r="E49" s="32"/>
      <c r="F49" s="32"/>
      <c r="G49" s="32"/>
      <c r="H49" s="32"/>
      <c r="I49" s="32"/>
      <c r="J49" s="32"/>
      <c r="K49" s="32"/>
      <c r="L49" s="90"/>
      <c r="S49" s="32"/>
      <c r="T49" s="32"/>
      <c r="U49" s="32"/>
      <c r="V49" s="32"/>
      <c r="W49" s="32"/>
      <c r="X49" s="32"/>
      <c r="Y49" s="32"/>
      <c r="Z49" s="32"/>
      <c r="AA49" s="32"/>
      <c r="AB49" s="32"/>
      <c r="AC49" s="32"/>
      <c r="AD49" s="32"/>
      <c r="AE49" s="32"/>
    </row>
    <row r="50" spans="1:47" s="2" customFormat="1" ht="16.5" customHeight="1">
      <c r="A50" s="32"/>
      <c r="B50" s="33"/>
      <c r="C50" s="32"/>
      <c r="D50" s="32"/>
      <c r="E50" s="305" t="str">
        <f>E9</f>
        <v>VON - Vedlejší a ostatní náklady</v>
      </c>
      <c r="F50" s="327"/>
      <c r="G50" s="327"/>
      <c r="H50" s="327"/>
      <c r="I50" s="32"/>
      <c r="J50" s="32"/>
      <c r="K50" s="32"/>
      <c r="L50" s="90"/>
      <c r="S50" s="32"/>
      <c r="T50" s="32"/>
      <c r="U50" s="32"/>
      <c r="V50" s="32"/>
      <c r="W50" s="32"/>
      <c r="X50" s="32"/>
      <c r="Y50" s="32"/>
      <c r="Z50" s="32"/>
      <c r="AA50" s="32"/>
      <c r="AB50" s="32"/>
      <c r="AC50" s="32"/>
      <c r="AD50" s="32"/>
      <c r="AE50" s="32"/>
    </row>
    <row r="51" spans="1:47" s="2" customFormat="1" ht="6.95" customHeight="1">
      <c r="A51" s="32"/>
      <c r="B51" s="33"/>
      <c r="C51" s="32"/>
      <c r="D51" s="32"/>
      <c r="E51" s="32"/>
      <c r="F51" s="32"/>
      <c r="G51" s="32"/>
      <c r="H51" s="32"/>
      <c r="I51" s="32"/>
      <c r="J51" s="32"/>
      <c r="K51" s="32"/>
      <c r="L51" s="90"/>
      <c r="S51" s="32"/>
      <c r="T51" s="32"/>
      <c r="U51" s="32"/>
      <c r="V51" s="32"/>
      <c r="W51" s="32"/>
      <c r="X51" s="32"/>
      <c r="Y51" s="32"/>
      <c r="Z51" s="32"/>
      <c r="AA51" s="32"/>
      <c r="AB51" s="32"/>
      <c r="AC51" s="32"/>
      <c r="AD51" s="32"/>
      <c r="AE51" s="32"/>
    </row>
    <row r="52" spans="1:47" s="2" customFormat="1" ht="12" customHeight="1">
      <c r="A52" s="32"/>
      <c r="B52" s="33"/>
      <c r="C52" s="28" t="s">
        <v>20</v>
      </c>
      <c r="D52" s="32"/>
      <c r="E52" s="32"/>
      <c r="F52" s="26" t="str">
        <f>F12</f>
        <v>k.ú.Štěpánovice u Klatov, k.ú.Dehtín</v>
      </c>
      <c r="G52" s="32"/>
      <c r="H52" s="32"/>
      <c r="I52" s="28" t="s">
        <v>22</v>
      </c>
      <c r="J52" s="50" t="str">
        <f>IF(J12="","",J12)</f>
        <v>24. 9. 2020</v>
      </c>
      <c r="K52" s="32"/>
      <c r="L52" s="90"/>
      <c r="S52" s="32"/>
      <c r="T52" s="32"/>
      <c r="U52" s="32"/>
      <c r="V52" s="32"/>
      <c r="W52" s="32"/>
      <c r="X52" s="32"/>
      <c r="Y52" s="32"/>
      <c r="Z52" s="32"/>
      <c r="AA52" s="32"/>
      <c r="AB52" s="32"/>
      <c r="AC52" s="32"/>
      <c r="AD52" s="32"/>
      <c r="AE52" s="32"/>
    </row>
    <row r="53" spans="1:47" s="2" customFormat="1" ht="6.95" customHeight="1">
      <c r="A53" s="32"/>
      <c r="B53" s="33"/>
      <c r="C53" s="32"/>
      <c r="D53" s="32"/>
      <c r="E53" s="32"/>
      <c r="F53" s="32"/>
      <c r="G53" s="32"/>
      <c r="H53" s="32"/>
      <c r="I53" s="32"/>
      <c r="J53" s="32"/>
      <c r="K53" s="32"/>
      <c r="L53" s="90"/>
      <c r="S53" s="32"/>
      <c r="T53" s="32"/>
      <c r="U53" s="32"/>
      <c r="V53" s="32"/>
      <c r="W53" s="32"/>
      <c r="X53" s="32"/>
      <c r="Y53" s="32"/>
      <c r="Z53" s="32"/>
      <c r="AA53" s="32"/>
      <c r="AB53" s="32"/>
      <c r="AC53" s="32"/>
      <c r="AD53" s="32"/>
      <c r="AE53" s="32"/>
    </row>
    <row r="54" spans="1:47" s="2" customFormat="1" ht="40.15" customHeight="1">
      <c r="A54" s="32"/>
      <c r="B54" s="33"/>
      <c r="C54" s="28" t="s">
        <v>28</v>
      </c>
      <c r="D54" s="32"/>
      <c r="E54" s="32"/>
      <c r="F54" s="26" t="str">
        <f>E15</f>
        <v>Město Klatovy, Nám.Míru 62/I,339 01 Klatovy</v>
      </c>
      <c r="G54" s="32"/>
      <c r="H54" s="32"/>
      <c r="I54" s="28" t="s">
        <v>34</v>
      </c>
      <c r="J54" s="30" t="str">
        <f>E21</f>
        <v>INTERPROJEKT ODPADY s.r.o., Praha 6</v>
      </c>
      <c r="K54" s="32"/>
      <c r="L54" s="90"/>
      <c r="S54" s="32"/>
      <c r="T54" s="32"/>
      <c r="U54" s="32"/>
      <c r="V54" s="32"/>
      <c r="W54" s="32"/>
      <c r="X54" s="32"/>
      <c r="Y54" s="32"/>
      <c r="Z54" s="32"/>
      <c r="AA54" s="32"/>
      <c r="AB54" s="32"/>
      <c r="AC54" s="32"/>
      <c r="AD54" s="32"/>
      <c r="AE54" s="32"/>
    </row>
    <row r="55" spans="1:47" s="2" customFormat="1" ht="15.2" customHeight="1">
      <c r="A55" s="32"/>
      <c r="B55" s="33"/>
      <c r="C55" s="28" t="s">
        <v>32</v>
      </c>
      <c r="D55" s="32"/>
      <c r="E55" s="32"/>
      <c r="F55" s="26" t="str">
        <f>IF(E18="","",E18)</f>
        <v xml:space="preserve"> </v>
      </c>
      <c r="G55" s="32"/>
      <c r="H55" s="32"/>
      <c r="I55" s="28" t="s">
        <v>37</v>
      </c>
      <c r="J55" s="30" t="str">
        <f>E24</f>
        <v xml:space="preserve"> </v>
      </c>
      <c r="K55" s="32"/>
      <c r="L55" s="90"/>
      <c r="S55" s="32"/>
      <c r="T55" s="32"/>
      <c r="U55" s="32"/>
      <c r="V55" s="32"/>
      <c r="W55" s="32"/>
      <c r="X55" s="32"/>
      <c r="Y55" s="32"/>
      <c r="Z55" s="32"/>
      <c r="AA55" s="32"/>
      <c r="AB55" s="32"/>
      <c r="AC55" s="32"/>
      <c r="AD55" s="32"/>
      <c r="AE55" s="32"/>
    </row>
    <row r="56" spans="1:47" s="2" customFormat="1" ht="10.35" customHeight="1">
      <c r="A56" s="32"/>
      <c r="B56" s="33"/>
      <c r="C56" s="32"/>
      <c r="D56" s="32"/>
      <c r="E56" s="32"/>
      <c r="F56" s="32"/>
      <c r="G56" s="32"/>
      <c r="H56" s="32"/>
      <c r="I56" s="32"/>
      <c r="J56" s="32"/>
      <c r="K56" s="32"/>
      <c r="L56" s="90"/>
      <c r="S56" s="32"/>
      <c r="T56" s="32"/>
      <c r="U56" s="32"/>
      <c r="V56" s="32"/>
      <c r="W56" s="32"/>
      <c r="X56" s="32"/>
      <c r="Y56" s="32"/>
      <c r="Z56" s="32"/>
      <c r="AA56" s="32"/>
      <c r="AB56" s="32"/>
      <c r="AC56" s="32"/>
      <c r="AD56" s="32"/>
      <c r="AE56" s="32"/>
    </row>
    <row r="57" spans="1:47" s="2" customFormat="1" ht="29.25" customHeight="1">
      <c r="A57" s="32"/>
      <c r="B57" s="33"/>
      <c r="C57" s="104" t="s">
        <v>117</v>
      </c>
      <c r="D57" s="98"/>
      <c r="E57" s="98"/>
      <c r="F57" s="98"/>
      <c r="G57" s="98"/>
      <c r="H57" s="98"/>
      <c r="I57" s="98"/>
      <c r="J57" s="105" t="s">
        <v>118</v>
      </c>
      <c r="K57" s="98"/>
      <c r="L57" s="90"/>
      <c r="S57" s="32"/>
      <c r="T57" s="32"/>
      <c r="U57" s="32"/>
      <c r="V57" s="32"/>
      <c r="W57" s="32"/>
      <c r="X57" s="32"/>
      <c r="Y57" s="32"/>
      <c r="Z57" s="32"/>
      <c r="AA57" s="32"/>
      <c r="AB57" s="32"/>
      <c r="AC57" s="32"/>
      <c r="AD57" s="32"/>
      <c r="AE57" s="32"/>
    </row>
    <row r="58" spans="1:47" s="2" customFormat="1" ht="10.35" customHeight="1">
      <c r="A58" s="32"/>
      <c r="B58" s="33"/>
      <c r="C58" s="32"/>
      <c r="D58" s="32"/>
      <c r="E58" s="32"/>
      <c r="F58" s="32"/>
      <c r="G58" s="32"/>
      <c r="H58" s="32"/>
      <c r="I58" s="32"/>
      <c r="J58" s="32"/>
      <c r="K58" s="32"/>
      <c r="L58" s="90"/>
      <c r="S58" s="32"/>
      <c r="T58" s="32"/>
      <c r="U58" s="32"/>
      <c r="V58" s="32"/>
      <c r="W58" s="32"/>
      <c r="X58" s="32"/>
      <c r="Y58" s="32"/>
      <c r="Z58" s="32"/>
      <c r="AA58" s="32"/>
      <c r="AB58" s="32"/>
      <c r="AC58" s="32"/>
      <c r="AD58" s="32"/>
      <c r="AE58" s="32"/>
    </row>
    <row r="59" spans="1:47" s="2" customFormat="1" ht="22.9" customHeight="1">
      <c r="A59" s="32"/>
      <c r="B59" s="33"/>
      <c r="C59" s="106" t="s">
        <v>72</v>
      </c>
      <c r="D59" s="32"/>
      <c r="E59" s="32"/>
      <c r="F59" s="32"/>
      <c r="G59" s="32"/>
      <c r="H59" s="32"/>
      <c r="I59" s="32"/>
      <c r="J59" s="66">
        <f>J83</f>
        <v>0</v>
      </c>
      <c r="K59" s="32"/>
      <c r="L59" s="90"/>
      <c r="S59" s="32"/>
      <c r="T59" s="32"/>
      <c r="U59" s="32"/>
      <c r="V59" s="32"/>
      <c r="W59" s="32"/>
      <c r="X59" s="32"/>
      <c r="Y59" s="32"/>
      <c r="Z59" s="32"/>
      <c r="AA59" s="32"/>
      <c r="AB59" s="32"/>
      <c r="AC59" s="32"/>
      <c r="AD59" s="32"/>
      <c r="AE59" s="32"/>
      <c r="AU59" s="19" t="s">
        <v>119</v>
      </c>
    </row>
    <row r="60" spans="1:47" s="9" customFormat="1" ht="24.95" customHeight="1">
      <c r="B60" s="107"/>
      <c r="D60" s="108" t="s">
        <v>1379</v>
      </c>
      <c r="E60" s="109"/>
      <c r="F60" s="109"/>
      <c r="G60" s="109"/>
      <c r="H60" s="109"/>
      <c r="I60" s="109"/>
      <c r="J60" s="110">
        <f>J84</f>
        <v>0</v>
      </c>
      <c r="L60" s="107"/>
    </row>
    <row r="61" spans="1:47" s="10" customFormat="1" ht="19.899999999999999" customHeight="1">
      <c r="B61" s="111"/>
      <c r="D61" s="112" t="s">
        <v>1380</v>
      </c>
      <c r="E61" s="113"/>
      <c r="F61" s="113"/>
      <c r="G61" s="113"/>
      <c r="H61" s="113"/>
      <c r="I61" s="113"/>
      <c r="J61" s="114">
        <f>J85</f>
        <v>0</v>
      </c>
      <c r="L61" s="111"/>
    </row>
    <row r="62" spans="1:47" s="10" customFormat="1" ht="19.899999999999999" customHeight="1">
      <c r="B62" s="111"/>
      <c r="D62" s="112" t="s">
        <v>1381</v>
      </c>
      <c r="E62" s="113"/>
      <c r="F62" s="113"/>
      <c r="G62" s="113"/>
      <c r="H62" s="113"/>
      <c r="I62" s="113"/>
      <c r="J62" s="114">
        <f>J88</f>
        <v>0</v>
      </c>
      <c r="L62" s="111"/>
    </row>
    <row r="63" spans="1:47" s="10" customFormat="1" ht="19.899999999999999" customHeight="1">
      <c r="B63" s="111"/>
      <c r="D63" s="112" t="s">
        <v>1382</v>
      </c>
      <c r="E63" s="113"/>
      <c r="F63" s="113"/>
      <c r="G63" s="113"/>
      <c r="H63" s="113"/>
      <c r="I63" s="113"/>
      <c r="J63" s="114">
        <f>J91</f>
        <v>0</v>
      </c>
      <c r="L63" s="111"/>
    </row>
    <row r="64" spans="1:47" s="2" customFormat="1" ht="21.75" customHeight="1">
      <c r="A64" s="32"/>
      <c r="B64" s="33"/>
      <c r="C64" s="32"/>
      <c r="D64" s="32"/>
      <c r="E64" s="32"/>
      <c r="F64" s="32"/>
      <c r="G64" s="32"/>
      <c r="H64" s="32"/>
      <c r="I64" s="32"/>
      <c r="J64" s="32"/>
      <c r="K64" s="32"/>
      <c r="L64" s="90"/>
      <c r="S64" s="32"/>
      <c r="T64" s="32"/>
      <c r="U64" s="32"/>
      <c r="V64" s="32"/>
      <c r="W64" s="32"/>
      <c r="X64" s="32"/>
      <c r="Y64" s="32"/>
      <c r="Z64" s="32"/>
      <c r="AA64" s="32"/>
      <c r="AB64" s="32"/>
      <c r="AC64" s="32"/>
      <c r="AD64" s="32"/>
      <c r="AE64" s="32"/>
    </row>
    <row r="65" spans="1:31" s="2" customFormat="1" ht="6.95" customHeight="1">
      <c r="A65" s="32"/>
      <c r="B65" s="42"/>
      <c r="C65" s="43"/>
      <c r="D65" s="43"/>
      <c r="E65" s="43"/>
      <c r="F65" s="43"/>
      <c r="G65" s="43"/>
      <c r="H65" s="43"/>
      <c r="I65" s="43"/>
      <c r="J65" s="43"/>
      <c r="K65" s="43"/>
      <c r="L65" s="90"/>
      <c r="S65" s="32"/>
      <c r="T65" s="32"/>
      <c r="U65" s="32"/>
      <c r="V65" s="32"/>
      <c r="W65" s="32"/>
      <c r="X65" s="32"/>
      <c r="Y65" s="32"/>
      <c r="Z65" s="32"/>
      <c r="AA65" s="32"/>
      <c r="AB65" s="32"/>
      <c r="AC65" s="32"/>
      <c r="AD65" s="32"/>
      <c r="AE65" s="32"/>
    </row>
    <row r="69" spans="1:31" s="2" customFormat="1" ht="6.95" customHeight="1">
      <c r="A69" s="32"/>
      <c r="B69" s="44"/>
      <c r="C69" s="45"/>
      <c r="D69" s="45"/>
      <c r="E69" s="45"/>
      <c r="F69" s="45"/>
      <c r="G69" s="45"/>
      <c r="H69" s="45"/>
      <c r="I69" s="45"/>
      <c r="J69" s="45"/>
      <c r="K69" s="45"/>
      <c r="L69" s="90"/>
      <c r="S69" s="32"/>
      <c r="T69" s="32"/>
      <c r="U69" s="32"/>
      <c r="V69" s="32"/>
      <c r="W69" s="32"/>
      <c r="X69" s="32"/>
      <c r="Y69" s="32"/>
      <c r="Z69" s="32"/>
      <c r="AA69" s="32"/>
      <c r="AB69" s="32"/>
      <c r="AC69" s="32"/>
      <c r="AD69" s="32"/>
      <c r="AE69" s="32"/>
    </row>
    <row r="70" spans="1:31" s="2" customFormat="1" ht="24.95" customHeight="1">
      <c r="A70" s="32"/>
      <c r="B70" s="33"/>
      <c r="C70" s="23" t="s">
        <v>124</v>
      </c>
      <c r="D70" s="32"/>
      <c r="E70" s="32"/>
      <c r="F70" s="32"/>
      <c r="G70" s="32"/>
      <c r="H70" s="32"/>
      <c r="I70" s="32"/>
      <c r="J70" s="32"/>
      <c r="K70" s="32"/>
      <c r="L70" s="90"/>
      <c r="S70" s="32"/>
      <c r="T70" s="32"/>
      <c r="U70" s="32"/>
      <c r="V70" s="32"/>
      <c r="W70" s="32"/>
      <c r="X70" s="32"/>
      <c r="Y70" s="32"/>
      <c r="Z70" s="32"/>
      <c r="AA70" s="32"/>
      <c r="AB70" s="32"/>
      <c r="AC70" s="32"/>
      <c r="AD70" s="32"/>
      <c r="AE70" s="32"/>
    </row>
    <row r="71" spans="1:31" s="2" customFormat="1" ht="6.95" customHeight="1">
      <c r="A71" s="32"/>
      <c r="B71" s="33"/>
      <c r="C71" s="32"/>
      <c r="D71" s="32"/>
      <c r="E71" s="32"/>
      <c r="F71" s="32"/>
      <c r="G71" s="32"/>
      <c r="H71" s="32"/>
      <c r="I71" s="32"/>
      <c r="J71" s="32"/>
      <c r="K71" s="32"/>
      <c r="L71" s="90"/>
      <c r="S71" s="32"/>
      <c r="T71" s="32"/>
      <c r="U71" s="32"/>
      <c r="V71" s="32"/>
      <c r="W71" s="32"/>
      <c r="X71" s="32"/>
      <c r="Y71" s="32"/>
      <c r="Z71" s="32"/>
      <c r="AA71" s="32"/>
      <c r="AB71" s="32"/>
      <c r="AC71" s="32"/>
      <c r="AD71" s="32"/>
      <c r="AE71" s="32"/>
    </row>
    <row r="72" spans="1:31" s="2" customFormat="1" ht="12" customHeight="1">
      <c r="A72" s="32"/>
      <c r="B72" s="33"/>
      <c r="C72" s="28" t="s">
        <v>14</v>
      </c>
      <c r="D72" s="32"/>
      <c r="E72" s="32"/>
      <c r="F72" s="32"/>
      <c r="G72" s="32"/>
      <c r="H72" s="32"/>
      <c r="I72" s="32"/>
      <c r="J72" s="32"/>
      <c r="K72" s="32"/>
      <c r="L72" s="90"/>
      <c r="S72" s="32"/>
      <c r="T72" s="32"/>
      <c r="U72" s="32"/>
      <c r="V72" s="32"/>
      <c r="W72" s="32"/>
      <c r="X72" s="32"/>
      <c r="Y72" s="32"/>
      <c r="Z72" s="32"/>
      <c r="AA72" s="32"/>
      <c r="AB72" s="32"/>
      <c r="AC72" s="32"/>
      <c r="AD72" s="32"/>
      <c r="AE72" s="32"/>
    </row>
    <row r="73" spans="1:31" s="2" customFormat="1" ht="16.5" customHeight="1">
      <c r="A73" s="32"/>
      <c r="B73" s="33"/>
      <c r="C73" s="32"/>
      <c r="D73" s="32"/>
      <c r="E73" s="328" t="str">
        <f>E7</f>
        <v>Skládka TKO Štěpánovice - III.etepa - 3.část</v>
      </c>
      <c r="F73" s="329"/>
      <c r="G73" s="329"/>
      <c r="H73" s="329"/>
      <c r="I73" s="32"/>
      <c r="J73" s="32"/>
      <c r="K73" s="32"/>
      <c r="L73" s="90"/>
      <c r="S73" s="32"/>
      <c r="T73" s="32"/>
      <c r="U73" s="32"/>
      <c r="V73" s="32"/>
      <c r="W73" s="32"/>
      <c r="X73" s="32"/>
      <c r="Y73" s="32"/>
      <c r="Z73" s="32"/>
      <c r="AA73" s="32"/>
      <c r="AB73" s="32"/>
      <c r="AC73" s="32"/>
      <c r="AD73" s="32"/>
      <c r="AE73" s="32"/>
    </row>
    <row r="74" spans="1:31" s="2" customFormat="1" ht="12" customHeight="1">
      <c r="A74" s="32"/>
      <c r="B74" s="33"/>
      <c r="C74" s="28" t="s">
        <v>114</v>
      </c>
      <c r="D74" s="32"/>
      <c r="E74" s="32"/>
      <c r="F74" s="32"/>
      <c r="G74" s="32"/>
      <c r="H74" s="32"/>
      <c r="I74" s="32"/>
      <c r="J74" s="32"/>
      <c r="K74" s="32"/>
      <c r="L74" s="90"/>
      <c r="S74" s="32"/>
      <c r="T74" s="32"/>
      <c r="U74" s="32"/>
      <c r="V74" s="32"/>
      <c r="W74" s="32"/>
      <c r="X74" s="32"/>
      <c r="Y74" s="32"/>
      <c r="Z74" s="32"/>
      <c r="AA74" s="32"/>
      <c r="AB74" s="32"/>
      <c r="AC74" s="32"/>
      <c r="AD74" s="32"/>
      <c r="AE74" s="32"/>
    </row>
    <row r="75" spans="1:31" s="2" customFormat="1" ht="16.5" customHeight="1">
      <c r="A75" s="32"/>
      <c r="B75" s="33"/>
      <c r="C75" s="32"/>
      <c r="D75" s="32"/>
      <c r="E75" s="305" t="str">
        <f>E9</f>
        <v>VON - Vedlejší a ostatní náklady</v>
      </c>
      <c r="F75" s="327"/>
      <c r="G75" s="327"/>
      <c r="H75" s="327"/>
      <c r="I75" s="32"/>
      <c r="J75" s="32"/>
      <c r="K75" s="32"/>
      <c r="L75" s="90"/>
      <c r="S75" s="32"/>
      <c r="T75" s="32"/>
      <c r="U75" s="32"/>
      <c r="V75" s="32"/>
      <c r="W75" s="32"/>
      <c r="X75" s="32"/>
      <c r="Y75" s="32"/>
      <c r="Z75" s="32"/>
      <c r="AA75" s="32"/>
      <c r="AB75" s="32"/>
      <c r="AC75" s="32"/>
      <c r="AD75" s="32"/>
      <c r="AE75" s="32"/>
    </row>
    <row r="76" spans="1:31" s="2" customFormat="1" ht="6.95" customHeight="1">
      <c r="A76" s="32"/>
      <c r="B76" s="33"/>
      <c r="C76" s="32"/>
      <c r="D76" s="32"/>
      <c r="E76" s="32"/>
      <c r="F76" s="32"/>
      <c r="G76" s="32"/>
      <c r="H76" s="32"/>
      <c r="I76" s="32"/>
      <c r="J76" s="32"/>
      <c r="K76" s="32"/>
      <c r="L76" s="90"/>
      <c r="S76" s="32"/>
      <c r="T76" s="32"/>
      <c r="U76" s="32"/>
      <c r="V76" s="32"/>
      <c r="W76" s="32"/>
      <c r="X76" s="32"/>
      <c r="Y76" s="32"/>
      <c r="Z76" s="32"/>
      <c r="AA76" s="32"/>
      <c r="AB76" s="32"/>
      <c r="AC76" s="32"/>
      <c r="AD76" s="32"/>
      <c r="AE76" s="32"/>
    </row>
    <row r="77" spans="1:31" s="2" customFormat="1" ht="12" customHeight="1">
      <c r="A77" s="32"/>
      <c r="B77" s="33"/>
      <c r="C77" s="28" t="s">
        <v>20</v>
      </c>
      <c r="D77" s="32"/>
      <c r="E77" s="32"/>
      <c r="F77" s="26" t="str">
        <f>F12</f>
        <v>k.ú.Štěpánovice u Klatov, k.ú.Dehtín</v>
      </c>
      <c r="G77" s="32"/>
      <c r="H77" s="32"/>
      <c r="I77" s="28" t="s">
        <v>22</v>
      </c>
      <c r="J77" s="50" t="str">
        <f>IF(J12="","",J12)</f>
        <v>24. 9. 2020</v>
      </c>
      <c r="K77" s="32"/>
      <c r="L77" s="90"/>
      <c r="S77" s="32"/>
      <c r="T77" s="32"/>
      <c r="U77" s="32"/>
      <c r="V77" s="32"/>
      <c r="W77" s="32"/>
      <c r="X77" s="32"/>
      <c r="Y77" s="32"/>
      <c r="Z77" s="32"/>
      <c r="AA77" s="32"/>
      <c r="AB77" s="32"/>
      <c r="AC77" s="32"/>
      <c r="AD77" s="32"/>
      <c r="AE77" s="32"/>
    </row>
    <row r="78" spans="1:31" s="2" customFormat="1" ht="6.95" customHeight="1">
      <c r="A78" s="32"/>
      <c r="B78" s="33"/>
      <c r="C78" s="32"/>
      <c r="D78" s="32"/>
      <c r="E78" s="32"/>
      <c r="F78" s="32"/>
      <c r="G78" s="32"/>
      <c r="H78" s="32"/>
      <c r="I78" s="32"/>
      <c r="J78" s="32"/>
      <c r="K78" s="32"/>
      <c r="L78" s="90"/>
      <c r="S78" s="32"/>
      <c r="T78" s="32"/>
      <c r="U78" s="32"/>
      <c r="V78" s="32"/>
      <c r="W78" s="32"/>
      <c r="X78" s="32"/>
      <c r="Y78" s="32"/>
      <c r="Z78" s="32"/>
      <c r="AA78" s="32"/>
      <c r="AB78" s="32"/>
      <c r="AC78" s="32"/>
      <c r="AD78" s="32"/>
      <c r="AE78" s="32"/>
    </row>
    <row r="79" spans="1:31" s="2" customFormat="1" ht="40.15" customHeight="1">
      <c r="A79" s="32"/>
      <c r="B79" s="33"/>
      <c r="C79" s="28" t="s">
        <v>28</v>
      </c>
      <c r="D79" s="32"/>
      <c r="E79" s="32"/>
      <c r="F79" s="26" t="str">
        <f>E15</f>
        <v>Město Klatovy, Nám.Míru 62/I,339 01 Klatovy</v>
      </c>
      <c r="G79" s="32"/>
      <c r="H79" s="32"/>
      <c r="I79" s="28" t="s">
        <v>34</v>
      </c>
      <c r="J79" s="30" t="str">
        <f>E21</f>
        <v>INTERPROJEKT ODPADY s.r.o., Praha 6</v>
      </c>
      <c r="K79" s="32"/>
      <c r="L79" s="90"/>
      <c r="S79" s="32"/>
      <c r="T79" s="32"/>
      <c r="U79" s="32"/>
      <c r="V79" s="32"/>
      <c r="W79" s="32"/>
      <c r="X79" s="32"/>
      <c r="Y79" s="32"/>
      <c r="Z79" s="32"/>
      <c r="AA79" s="32"/>
      <c r="AB79" s="32"/>
      <c r="AC79" s="32"/>
      <c r="AD79" s="32"/>
      <c r="AE79" s="32"/>
    </row>
    <row r="80" spans="1:31" s="2" customFormat="1" ht="15.2" customHeight="1">
      <c r="A80" s="32"/>
      <c r="B80" s="33"/>
      <c r="C80" s="28" t="s">
        <v>32</v>
      </c>
      <c r="D80" s="32"/>
      <c r="E80" s="32"/>
      <c r="F80" s="26" t="str">
        <f>IF(E18="","",E18)</f>
        <v xml:space="preserve"> </v>
      </c>
      <c r="G80" s="32"/>
      <c r="H80" s="32"/>
      <c r="I80" s="28" t="s">
        <v>37</v>
      </c>
      <c r="J80" s="30" t="str">
        <f>E24</f>
        <v xml:space="preserve"> </v>
      </c>
      <c r="K80" s="32"/>
      <c r="L80" s="90"/>
      <c r="S80" s="32"/>
      <c r="T80" s="32"/>
      <c r="U80" s="32"/>
      <c r="V80" s="32"/>
      <c r="W80" s="32"/>
      <c r="X80" s="32"/>
      <c r="Y80" s="32"/>
      <c r="Z80" s="32"/>
      <c r="AA80" s="32"/>
      <c r="AB80" s="32"/>
      <c r="AC80" s="32"/>
      <c r="AD80" s="32"/>
      <c r="AE80" s="32"/>
    </row>
    <row r="81" spans="1:65" s="2" customFormat="1" ht="10.35" customHeight="1">
      <c r="A81" s="32"/>
      <c r="B81" s="33"/>
      <c r="C81" s="32"/>
      <c r="D81" s="32"/>
      <c r="E81" s="32"/>
      <c r="F81" s="32"/>
      <c r="G81" s="32"/>
      <c r="H81" s="32"/>
      <c r="I81" s="32"/>
      <c r="J81" s="32"/>
      <c r="K81" s="32"/>
      <c r="L81" s="90"/>
      <c r="S81" s="32"/>
      <c r="T81" s="32"/>
      <c r="U81" s="32"/>
      <c r="V81" s="32"/>
      <c r="W81" s="32"/>
      <c r="X81" s="32"/>
      <c r="Y81" s="32"/>
      <c r="Z81" s="32"/>
      <c r="AA81" s="32"/>
      <c r="AB81" s="32"/>
      <c r="AC81" s="32"/>
      <c r="AD81" s="32"/>
      <c r="AE81" s="32"/>
    </row>
    <row r="82" spans="1:65" s="11" customFormat="1" ht="29.25" customHeight="1">
      <c r="A82" s="115"/>
      <c r="B82" s="116"/>
      <c r="C82" s="117" t="s">
        <v>125</v>
      </c>
      <c r="D82" s="118" t="s">
        <v>59</v>
      </c>
      <c r="E82" s="118" t="s">
        <v>55</v>
      </c>
      <c r="F82" s="118" t="s">
        <v>56</v>
      </c>
      <c r="G82" s="118" t="s">
        <v>126</v>
      </c>
      <c r="H82" s="118" t="s">
        <v>127</v>
      </c>
      <c r="I82" s="118" t="s">
        <v>128</v>
      </c>
      <c r="J82" s="118" t="s">
        <v>118</v>
      </c>
      <c r="K82" s="119" t="s">
        <v>129</v>
      </c>
      <c r="L82" s="120"/>
      <c r="M82" s="57" t="s">
        <v>3</v>
      </c>
      <c r="N82" s="58" t="s">
        <v>44</v>
      </c>
      <c r="O82" s="58" t="s">
        <v>130</v>
      </c>
      <c r="P82" s="58" t="s">
        <v>131</v>
      </c>
      <c r="Q82" s="58" t="s">
        <v>132</v>
      </c>
      <c r="R82" s="58" t="s">
        <v>133</v>
      </c>
      <c r="S82" s="58" t="s">
        <v>134</v>
      </c>
      <c r="T82" s="59" t="s">
        <v>135</v>
      </c>
      <c r="U82" s="115"/>
      <c r="V82" s="115"/>
      <c r="W82" s="115"/>
      <c r="X82" s="115"/>
      <c r="Y82" s="115"/>
      <c r="Z82" s="115"/>
      <c r="AA82" s="115"/>
      <c r="AB82" s="115"/>
      <c r="AC82" s="115"/>
      <c r="AD82" s="115"/>
      <c r="AE82" s="115"/>
    </row>
    <row r="83" spans="1:65" s="2" customFormat="1" ht="22.9" customHeight="1">
      <c r="A83" s="32"/>
      <c r="B83" s="33"/>
      <c r="C83" s="64" t="s">
        <v>136</v>
      </c>
      <c r="D83" s="32"/>
      <c r="E83" s="32"/>
      <c r="F83" s="32"/>
      <c r="G83" s="32"/>
      <c r="H83" s="32"/>
      <c r="I83" s="32"/>
      <c r="J83" s="121">
        <f>BK83</f>
        <v>0</v>
      </c>
      <c r="K83" s="32"/>
      <c r="L83" s="33"/>
      <c r="M83" s="60"/>
      <c r="N83" s="51"/>
      <c r="O83" s="61"/>
      <c r="P83" s="122">
        <f>P84</f>
        <v>0</v>
      </c>
      <c r="Q83" s="61"/>
      <c r="R83" s="122">
        <f>R84</f>
        <v>0</v>
      </c>
      <c r="S83" s="61"/>
      <c r="T83" s="123">
        <f>T84</f>
        <v>0</v>
      </c>
      <c r="U83" s="32"/>
      <c r="V83" s="32"/>
      <c r="W83" s="32"/>
      <c r="X83" s="32"/>
      <c r="Y83" s="32"/>
      <c r="Z83" s="32"/>
      <c r="AA83" s="32"/>
      <c r="AB83" s="32"/>
      <c r="AC83" s="32"/>
      <c r="AD83" s="32"/>
      <c r="AE83" s="32"/>
      <c r="AT83" s="19" t="s">
        <v>73</v>
      </c>
      <c r="AU83" s="19" t="s">
        <v>119</v>
      </c>
      <c r="BK83" s="124">
        <f>BK84</f>
        <v>0</v>
      </c>
    </row>
    <row r="84" spans="1:65" s="12" customFormat="1" ht="25.9" customHeight="1">
      <c r="B84" s="125"/>
      <c r="D84" s="126" t="s">
        <v>73</v>
      </c>
      <c r="E84" s="127" t="s">
        <v>1383</v>
      </c>
      <c r="F84" s="127" t="s">
        <v>1384</v>
      </c>
      <c r="J84" s="128">
        <f>BK84</f>
        <v>0</v>
      </c>
      <c r="L84" s="125"/>
      <c r="M84" s="129"/>
      <c r="N84" s="130"/>
      <c r="O84" s="130"/>
      <c r="P84" s="131">
        <f>P85+P88+P91</f>
        <v>0</v>
      </c>
      <c r="Q84" s="130"/>
      <c r="R84" s="131">
        <f>R85+R88+R91</f>
        <v>0</v>
      </c>
      <c r="S84" s="130"/>
      <c r="T84" s="132">
        <f>T85+T88+T91</f>
        <v>0</v>
      </c>
      <c r="AR84" s="126" t="s">
        <v>172</v>
      </c>
      <c r="AT84" s="133" t="s">
        <v>73</v>
      </c>
      <c r="AU84" s="133" t="s">
        <v>74</v>
      </c>
      <c r="AY84" s="126" t="s">
        <v>139</v>
      </c>
      <c r="BK84" s="134">
        <f>BK85+BK88+BK91</f>
        <v>0</v>
      </c>
    </row>
    <row r="85" spans="1:65" s="12" customFormat="1" ht="22.9" customHeight="1">
      <c r="B85" s="125"/>
      <c r="D85" s="126" t="s">
        <v>73</v>
      </c>
      <c r="E85" s="135" t="s">
        <v>1385</v>
      </c>
      <c r="F85" s="135" t="s">
        <v>1386</v>
      </c>
      <c r="J85" s="136">
        <f>BK85</f>
        <v>0</v>
      </c>
      <c r="L85" s="125"/>
      <c r="M85" s="129"/>
      <c r="N85" s="130"/>
      <c r="O85" s="130"/>
      <c r="P85" s="131">
        <f>SUM(P86:P87)</f>
        <v>0</v>
      </c>
      <c r="Q85" s="130"/>
      <c r="R85" s="131">
        <f>SUM(R86:R87)</f>
        <v>0</v>
      </c>
      <c r="S85" s="130"/>
      <c r="T85" s="132">
        <f>SUM(T86:T87)</f>
        <v>0</v>
      </c>
      <c r="AR85" s="126" t="s">
        <v>172</v>
      </c>
      <c r="AT85" s="133" t="s">
        <v>73</v>
      </c>
      <c r="AU85" s="133" t="s">
        <v>82</v>
      </c>
      <c r="AY85" s="126" t="s">
        <v>139</v>
      </c>
      <c r="BK85" s="134">
        <f>SUM(BK86:BK87)</f>
        <v>0</v>
      </c>
    </row>
    <row r="86" spans="1:65" s="2" customFormat="1" ht="14.45" customHeight="1">
      <c r="A86" s="32"/>
      <c r="B86" s="137"/>
      <c r="C86" s="138" t="s">
        <v>82</v>
      </c>
      <c r="D86" s="138" t="s">
        <v>141</v>
      </c>
      <c r="E86" s="139" t="s">
        <v>1387</v>
      </c>
      <c r="F86" s="140" t="s">
        <v>1386</v>
      </c>
      <c r="G86" s="141" t="s">
        <v>1388</v>
      </c>
      <c r="H86" s="142">
        <v>1</v>
      </c>
      <c r="I86" s="143"/>
      <c r="J86" s="143"/>
      <c r="K86" s="140" t="s">
        <v>145</v>
      </c>
      <c r="L86" s="33"/>
      <c r="M86" s="144" t="s">
        <v>3</v>
      </c>
      <c r="N86" s="145" t="s">
        <v>45</v>
      </c>
      <c r="O86" s="146">
        <v>0</v>
      </c>
      <c r="P86" s="146">
        <f>O86*H86</f>
        <v>0</v>
      </c>
      <c r="Q86" s="146">
        <v>0</v>
      </c>
      <c r="R86" s="146">
        <f>Q86*H86</f>
        <v>0</v>
      </c>
      <c r="S86" s="146">
        <v>0</v>
      </c>
      <c r="T86" s="147">
        <f>S86*H86</f>
        <v>0</v>
      </c>
      <c r="U86" s="32"/>
      <c r="V86" s="32"/>
      <c r="W86" s="32"/>
      <c r="X86" s="32"/>
      <c r="Y86" s="32"/>
      <c r="Z86" s="32"/>
      <c r="AA86" s="32"/>
      <c r="AB86" s="32"/>
      <c r="AC86" s="32"/>
      <c r="AD86" s="32"/>
      <c r="AE86" s="32"/>
      <c r="AR86" s="148" t="s">
        <v>1389</v>
      </c>
      <c r="AT86" s="148" t="s">
        <v>141</v>
      </c>
      <c r="AU86" s="148" t="s">
        <v>84</v>
      </c>
      <c r="AY86" s="19" t="s">
        <v>139</v>
      </c>
      <c r="BE86" s="149">
        <f>IF(N86="základní",J86,0)</f>
        <v>0</v>
      </c>
      <c r="BF86" s="149">
        <f>IF(N86="snížená",J86,0)</f>
        <v>0</v>
      </c>
      <c r="BG86" s="149">
        <f>IF(N86="zákl. přenesená",J86,0)</f>
        <v>0</v>
      </c>
      <c r="BH86" s="149">
        <f>IF(N86="sníž. přenesená",J86,0)</f>
        <v>0</v>
      </c>
      <c r="BI86" s="149">
        <f>IF(N86="nulová",J86,0)</f>
        <v>0</v>
      </c>
      <c r="BJ86" s="19" t="s">
        <v>82</v>
      </c>
      <c r="BK86" s="149">
        <f>ROUND(I86*H86,2)</f>
        <v>0</v>
      </c>
      <c r="BL86" s="19" t="s">
        <v>1389</v>
      </c>
      <c r="BM86" s="148" t="s">
        <v>1390</v>
      </c>
    </row>
    <row r="87" spans="1:65" s="2" customFormat="1">
      <c r="A87" s="32"/>
      <c r="B87" s="33"/>
      <c r="C87" s="32"/>
      <c r="D87" s="150" t="s">
        <v>148</v>
      </c>
      <c r="E87" s="32"/>
      <c r="F87" s="151" t="s">
        <v>1386</v>
      </c>
      <c r="G87" s="32"/>
      <c r="H87" s="32"/>
      <c r="I87" s="32"/>
      <c r="J87" s="32"/>
      <c r="K87" s="32"/>
      <c r="L87" s="33"/>
      <c r="M87" s="152"/>
      <c r="N87" s="153"/>
      <c r="O87" s="53"/>
      <c r="P87" s="53"/>
      <c r="Q87" s="53"/>
      <c r="R87" s="53"/>
      <c r="S87" s="53"/>
      <c r="T87" s="54"/>
      <c r="U87" s="32"/>
      <c r="V87" s="32"/>
      <c r="W87" s="32"/>
      <c r="X87" s="32"/>
      <c r="Y87" s="32"/>
      <c r="Z87" s="32"/>
      <c r="AA87" s="32"/>
      <c r="AB87" s="32"/>
      <c r="AC87" s="32"/>
      <c r="AD87" s="32"/>
      <c r="AE87" s="32"/>
      <c r="AT87" s="19" t="s">
        <v>148</v>
      </c>
      <c r="AU87" s="19" t="s">
        <v>84</v>
      </c>
    </row>
    <row r="88" spans="1:65" s="12" customFormat="1" ht="22.9" customHeight="1">
      <c r="B88" s="125"/>
      <c r="D88" s="126" t="s">
        <v>73</v>
      </c>
      <c r="E88" s="135" t="s">
        <v>1391</v>
      </c>
      <c r="F88" s="135" t="s">
        <v>1392</v>
      </c>
      <c r="J88" s="136"/>
      <c r="L88" s="125"/>
      <c r="M88" s="129"/>
      <c r="N88" s="130"/>
      <c r="O88" s="130"/>
      <c r="P88" s="131">
        <f>SUM(P89:P90)</f>
        <v>0</v>
      </c>
      <c r="Q88" s="130"/>
      <c r="R88" s="131">
        <f>SUM(R89:R90)</f>
        <v>0</v>
      </c>
      <c r="S88" s="130"/>
      <c r="T88" s="132">
        <f>SUM(T89:T90)</f>
        <v>0</v>
      </c>
      <c r="AR88" s="126" t="s">
        <v>172</v>
      </c>
      <c r="AT88" s="133" t="s">
        <v>73</v>
      </c>
      <c r="AU88" s="133" t="s">
        <v>82</v>
      </c>
      <c r="AY88" s="126" t="s">
        <v>139</v>
      </c>
      <c r="BK88" s="134">
        <f>SUM(BK89:BK90)</f>
        <v>0</v>
      </c>
    </row>
    <row r="89" spans="1:65" s="2" customFormat="1" ht="14.45" customHeight="1">
      <c r="A89" s="32"/>
      <c r="B89" s="137"/>
      <c r="C89" s="138" t="s">
        <v>84</v>
      </c>
      <c r="D89" s="138" t="s">
        <v>141</v>
      </c>
      <c r="E89" s="139" t="s">
        <v>1393</v>
      </c>
      <c r="F89" s="140" t="s">
        <v>1392</v>
      </c>
      <c r="G89" s="141" t="s">
        <v>1388</v>
      </c>
      <c r="H89" s="142">
        <v>1</v>
      </c>
      <c r="I89" s="143"/>
      <c r="J89" s="143"/>
      <c r="K89" s="140" t="s">
        <v>145</v>
      </c>
      <c r="L89" s="33"/>
      <c r="M89" s="144" t="s">
        <v>3</v>
      </c>
      <c r="N89" s="145" t="s">
        <v>45</v>
      </c>
      <c r="O89" s="146">
        <v>0</v>
      </c>
      <c r="P89" s="146">
        <f>O89*H89</f>
        <v>0</v>
      </c>
      <c r="Q89" s="146">
        <v>0</v>
      </c>
      <c r="R89" s="146">
        <f>Q89*H89</f>
        <v>0</v>
      </c>
      <c r="S89" s="146">
        <v>0</v>
      </c>
      <c r="T89" s="147">
        <f>S89*H89</f>
        <v>0</v>
      </c>
      <c r="U89" s="32"/>
      <c r="V89" s="32"/>
      <c r="W89" s="32"/>
      <c r="X89" s="32"/>
      <c r="Y89" s="32"/>
      <c r="Z89" s="32"/>
      <c r="AA89" s="32"/>
      <c r="AB89" s="32"/>
      <c r="AC89" s="32"/>
      <c r="AD89" s="32"/>
      <c r="AE89" s="32"/>
      <c r="AR89" s="148" t="s">
        <v>1389</v>
      </c>
      <c r="AT89" s="148" t="s">
        <v>141</v>
      </c>
      <c r="AU89" s="148" t="s">
        <v>84</v>
      </c>
      <c r="AY89" s="19" t="s">
        <v>139</v>
      </c>
      <c r="BE89" s="149">
        <f>IF(N89="základní",J89,0)</f>
        <v>0</v>
      </c>
      <c r="BF89" s="149">
        <f>IF(N89="snížená",J89,0)</f>
        <v>0</v>
      </c>
      <c r="BG89" s="149">
        <f>IF(N89="zákl. přenesená",J89,0)</f>
        <v>0</v>
      </c>
      <c r="BH89" s="149">
        <f>IF(N89="sníž. přenesená",J89,0)</f>
        <v>0</v>
      </c>
      <c r="BI89" s="149">
        <f>IF(N89="nulová",J89,0)</f>
        <v>0</v>
      </c>
      <c r="BJ89" s="19" t="s">
        <v>82</v>
      </c>
      <c r="BK89" s="149">
        <f>ROUND(I89*H89,2)</f>
        <v>0</v>
      </c>
      <c r="BL89" s="19" t="s">
        <v>1389</v>
      </c>
      <c r="BM89" s="148" t="s">
        <v>1394</v>
      </c>
    </row>
    <row r="90" spans="1:65" s="2" customFormat="1">
      <c r="A90" s="32"/>
      <c r="B90" s="33"/>
      <c r="C90" s="32"/>
      <c r="D90" s="150" t="s">
        <v>148</v>
      </c>
      <c r="E90" s="32"/>
      <c r="F90" s="151" t="s">
        <v>1392</v>
      </c>
      <c r="G90" s="32"/>
      <c r="H90" s="32"/>
      <c r="I90" s="32"/>
      <c r="J90" s="32"/>
      <c r="K90" s="32"/>
      <c r="L90" s="33"/>
      <c r="M90" s="152"/>
      <c r="N90" s="153"/>
      <c r="O90" s="53"/>
      <c r="P90" s="53"/>
      <c r="Q90" s="53"/>
      <c r="R90" s="53"/>
      <c r="S90" s="53"/>
      <c r="T90" s="54"/>
      <c r="U90" s="32"/>
      <c r="V90" s="32"/>
      <c r="W90" s="32"/>
      <c r="X90" s="32"/>
      <c r="Y90" s="32"/>
      <c r="Z90" s="32"/>
      <c r="AA90" s="32"/>
      <c r="AB90" s="32"/>
      <c r="AC90" s="32"/>
      <c r="AD90" s="32"/>
      <c r="AE90" s="32"/>
      <c r="AT90" s="19" t="s">
        <v>148</v>
      </c>
      <c r="AU90" s="19" t="s">
        <v>84</v>
      </c>
    </row>
    <row r="91" spans="1:65" s="12" customFormat="1" ht="22.9" customHeight="1">
      <c r="B91" s="125"/>
      <c r="D91" s="126" t="s">
        <v>73</v>
      </c>
      <c r="E91" s="135" t="s">
        <v>1395</v>
      </c>
      <c r="F91" s="135" t="s">
        <v>1396</v>
      </c>
      <c r="J91" s="136"/>
      <c r="L91" s="125"/>
      <c r="M91" s="129"/>
      <c r="N91" s="130"/>
      <c r="O91" s="130"/>
      <c r="P91" s="131">
        <f>SUM(P92:P100)</f>
        <v>0</v>
      </c>
      <c r="Q91" s="130"/>
      <c r="R91" s="131">
        <f>SUM(R92:R100)</f>
        <v>0</v>
      </c>
      <c r="S91" s="130"/>
      <c r="T91" s="132">
        <f>SUM(T92:T100)</f>
        <v>0</v>
      </c>
      <c r="AR91" s="126" t="s">
        <v>172</v>
      </c>
      <c r="AT91" s="133" t="s">
        <v>73</v>
      </c>
      <c r="AU91" s="133" t="s">
        <v>82</v>
      </c>
      <c r="AY91" s="126" t="s">
        <v>139</v>
      </c>
      <c r="BK91" s="134">
        <f>SUM(BK92:BK100)</f>
        <v>0</v>
      </c>
    </row>
    <row r="92" spans="1:65" s="2" customFormat="1" ht="14.45" customHeight="1">
      <c r="A92" s="32"/>
      <c r="B92" s="137"/>
      <c r="C92" s="138" t="s">
        <v>161</v>
      </c>
      <c r="D92" s="138" t="s">
        <v>141</v>
      </c>
      <c r="E92" s="139" t="s">
        <v>1397</v>
      </c>
      <c r="F92" s="140" t="s">
        <v>1398</v>
      </c>
      <c r="G92" s="141" t="s">
        <v>1388</v>
      </c>
      <c r="H92" s="142">
        <v>1</v>
      </c>
      <c r="I92" s="143"/>
      <c r="J92" s="143"/>
      <c r="K92" s="140" t="s">
        <v>145</v>
      </c>
      <c r="L92" s="33"/>
      <c r="M92" s="144" t="s">
        <v>3</v>
      </c>
      <c r="N92" s="145" t="s">
        <v>45</v>
      </c>
      <c r="O92" s="146">
        <v>0</v>
      </c>
      <c r="P92" s="146">
        <f>O92*H92</f>
        <v>0</v>
      </c>
      <c r="Q92" s="146">
        <v>0</v>
      </c>
      <c r="R92" s="146">
        <f>Q92*H92</f>
        <v>0</v>
      </c>
      <c r="S92" s="146">
        <v>0</v>
      </c>
      <c r="T92" s="147">
        <f>S92*H92</f>
        <v>0</v>
      </c>
      <c r="U92" s="32"/>
      <c r="V92" s="32"/>
      <c r="W92" s="32"/>
      <c r="X92" s="32"/>
      <c r="Y92" s="32"/>
      <c r="Z92" s="32"/>
      <c r="AA92" s="32"/>
      <c r="AB92" s="32"/>
      <c r="AC92" s="32"/>
      <c r="AD92" s="32"/>
      <c r="AE92" s="32"/>
      <c r="AR92" s="148" t="s">
        <v>1389</v>
      </c>
      <c r="AT92" s="148" t="s">
        <v>141</v>
      </c>
      <c r="AU92" s="148" t="s">
        <v>84</v>
      </c>
      <c r="AY92" s="19" t="s">
        <v>139</v>
      </c>
      <c r="BE92" s="149">
        <f>IF(N92="základní",J92,0)</f>
        <v>0</v>
      </c>
      <c r="BF92" s="149">
        <f>IF(N92="snížená",J92,0)</f>
        <v>0</v>
      </c>
      <c r="BG92" s="149">
        <f>IF(N92="zákl. přenesená",J92,0)</f>
        <v>0</v>
      </c>
      <c r="BH92" s="149">
        <f>IF(N92="sníž. přenesená",J92,0)</f>
        <v>0</v>
      </c>
      <c r="BI92" s="149">
        <f>IF(N92="nulová",J92,0)</f>
        <v>0</v>
      </c>
      <c r="BJ92" s="19" t="s">
        <v>82</v>
      </c>
      <c r="BK92" s="149">
        <f>ROUND(I92*H92,2)</f>
        <v>0</v>
      </c>
      <c r="BL92" s="19" t="s">
        <v>1389</v>
      </c>
      <c r="BM92" s="148" t="s">
        <v>1399</v>
      </c>
    </row>
    <row r="93" spans="1:65" s="2" customFormat="1">
      <c r="A93" s="32"/>
      <c r="B93" s="33"/>
      <c r="C93" s="32"/>
      <c r="D93" s="150" t="s">
        <v>148</v>
      </c>
      <c r="E93" s="32"/>
      <c r="F93" s="151" t="s">
        <v>1398</v>
      </c>
      <c r="G93" s="32"/>
      <c r="H93" s="32"/>
      <c r="I93" s="32"/>
      <c r="J93" s="32"/>
      <c r="K93" s="32"/>
      <c r="L93" s="33"/>
      <c r="M93" s="152"/>
      <c r="N93" s="153"/>
      <c r="O93" s="53"/>
      <c r="P93" s="53"/>
      <c r="Q93" s="53"/>
      <c r="R93" s="53"/>
      <c r="S93" s="53"/>
      <c r="T93" s="54"/>
      <c r="U93" s="32"/>
      <c r="V93" s="32"/>
      <c r="W93" s="32"/>
      <c r="X93" s="32"/>
      <c r="Y93" s="32"/>
      <c r="Z93" s="32"/>
      <c r="AA93" s="32"/>
      <c r="AB93" s="32"/>
      <c r="AC93" s="32"/>
      <c r="AD93" s="32"/>
      <c r="AE93" s="32"/>
      <c r="AT93" s="19" t="s">
        <v>148</v>
      </c>
      <c r="AU93" s="19" t="s">
        <v>84</v>
      </c>
    </row>
    <row r="94" spans="1:65" s="2" customFormat="1" ht="14.45" customHeight="1">
      <c r="A94" s="32"/>
      <c r="B94" s="137"/>
      <c r="C94" s="138" t="s">
        <v>146</v>
      </c>
      <c r="D94" s="138" t="s">
        <v>141</v>
      </c>
      <c r="E94" s="139" t="s">
        <v>1400</v>
      </c>
      <c r="F94" s="140" t="s">
        <v>1401</v>
      </c>
      <c r="G94" s="141" t="s">
        <v>1388</v>
      </c>
      <c r="H94" s="142">
        <v>1</v>
      </c>
      <c r="I94" s="143"/>
      <c r="J94" s="143"/>
      <c r="K94" s="140" t="s">
        <v>145</v>
      </c>
      <c r="L94" s="33"/>
      <c r="M94" s="144" t="s">
        <v>3</v>
      </c>
      <c r="N94" s="145" t="s">
        <v>45</v>
      </c>
      <c r="O94" s="146">
        <v>0</v>
      </c>
      <c r="P94" s="146">
        <f>O94*H94</f>
        <v>0</v>
      </c>
      <c r="Q94" s="146">
        <v>0</v>
      </c>
      <c r="R94" s="146">
        <f>Q94*H94</f>
        <v>0</v>
      </c>
      <c r="S94" s="146">
        <v>0</v>
      </c>
      <c r="T94" s="147">
        <f>S94*H94</f>
        <v>0</v>
      </c>
      <c r="U94" s="32"/>
      <c r="V94" s="32"/>
      <c r="W94" s="32"/>
      <c r="X94" s="32"/>
      <c r="Y94" s="32"/>
      <c r="Z94" s="32"/>
      <c r="AA94" s="32"/>
      <c r="AB94" s="32"/>
      <c r="AC94" s="32"/>
      <c r="AD94" s="32"/>
      <c r="AE94" s="32"/>
      <c r="AR94" s="148" t="s">
        <v>1389</v>
      </c>
      <c r="AT94" s="148" t="s">
        <v>141</v>
      </c>
      <c r="AU94" s="148" t="s">
        <v>84</v>
      </c>
      <c r="AY94" s="19" t="s">
        <v>139</v>
      </c>
      <c r="BE94" s="149">
        <f>IF(N94="základní",J94,0)</f>
        <v>0</v>
      </c>
      <c r="BF94" s="149">
        <f>IF(N94="snížená",J94,0)</f>
        <v>0</v>
      </c>
      <c r="BG94" s="149">
        <f>IF(N94="zákl. přenesená",J94,0)</f>
        <v>0</v>
      </c>
      <c r="BH94" s="149">
        <f>IF(N94="sníž. přenesená",J94,0)</f>
        <v>0</v>
      </c>
      <c r="BI94" s="149">
        <f>IF(N94="nulová",J94,0)</f>
        <v>0</v>
      </c>
      <c r="BJ94" s="19" t="s">
        <v>82</v>
      </c>
      <c r="BK94" s="149">
        <f>ROUND(I94*H94,2)</f>
        <v>0</v>
      </c>
      <c r="BL94" s="19" t="s">
        <v>1389</v>
      </c>
      <c r="BM94" s="148" t="s">
        <v>1402</v>
      </c>
    </row>
    <row r="95" spans="1:65" s="2" customFormat="1">
      <c r="A95" s="32"/>
      <c r="B95" s="33"/>
      <c r="C95" s="32"/>
      <c r="D95" s="150" t="s">
        <v>148</v>
      </c>
      <c r="E95" s="32"/>
      <c r="F95" s="151" t="s">
        <v>1401</v>
      </c>
      <c r="G95" s="32"/>
      <c r="H95" s="32"/>
      <c r="I95" s="32"/>
      <c r="J95" s="32"/>
      <c r="K95" s="32"/>
      <c r="L95" s="33"/>
      <c r="M95" s="152"/>
      <c r="N95" s="153"/>
      <c r="O95" s="53"/>
      <c r="P95" s="53"/>
      <c r="Q95" s="53"/>
      <c r="R95" s="53"/>
      <c r="S95" s="53"/>
      <c r="T95" s="54"/>
      <c r="U95" s="32"/>
      <c r="V95" s="32"/>
      <c r="W95" s="32"/>
      <c r="X95" s="32"/>
      <c r="Y95" s="32"/>
      <c r="Z95" s="32"/>
      <c r="AA95" s="32"/>
      <c r="AB95" s="32"/>
      <c r="AC95" s="32"/>
      <c r="AD95" s="32"/>
      <c r="AE95" s="32"/>
      <c r="AT95" s="19" t="s">
        <v>148</v>
      </c>
      <c r="AU95" s="19" t="s">
        <v>84</v>
      </c>
    </row>
    <row r="96" spans="1:65" s="13" customFormat="1">
      <c r="B96" s="155"/>
      <c r="D96" s="150" t="s">
        <v>158</v>
      </c>
      <c r="E96" s="156" t="s">
        <v>3</v>
      </c>
      <c r="F96" s="157" t="s">
        <v>1403</v>
      </c>
      <c r="H96" s="156" t="s">
        <v>3</v>
      </c>
      <c r="L96" s="155"/>
      <c r="M96" s="158"/>
      <c r="N96" s="159"/>
      <c r="O96" s="159"/>
      <c r="P96" s="159"/>
      <c r="Q96" s="159"/>
      <c r="R96" s="159"/>
      <c r="S96" s="159"/>
      <c r="T96" s="160"/>
      <c r="AT96" s="156" t="s">
        <v>158</v>
      </c>
      <c r="AU96" s="156" t="s">
        <v>84</v>
      </c>
      <c r="AV96" s="13" t="s">
        <v>82</v>
      </c>
      <c r="AW96" s="13" t="s">
        <v>36</v>
      </c>
      <c r="AX96" s="13" t="s">
        <v>74</v>
      </c>
      <c r="AY96" s="156" t="s">
        <v>139</v>
      </c>
    </row>
    <row r="97" spans="1:51" s="13" customFormat="1">
      <c r="B97" s="155"/>
      <c r="D97" s="150" t="s">
        <v>158</v>
      </c>
      <c r="E97" s="156" t="s">
        <v>3</v>
      </c>
      <c r="F97" s="157" t="s">
        <v>1404</v>
      </c>
      <c r="H97" s="156" t="s">
        <v>3</v>
      </c>
      <c r="L97" s="155"/>
      <c r="M97" s="158"/>
      <c r="N97" s="159"/>
      <c r="O97" s="159"/>
      <c r="P97" s="159"/>
      <c r="Q97" s="159"/>
      <c r="R97" s="159"/>
      <c r="S97" s="159"/>
      <c r="T97" s="160"/>
      <c r="AT97" s="156" t="s">
        <v>158</v>
      </c>
      <c r="AU97" s="156" t="s">
        <v>84</v>
      </c>
      <c r="AV97" s="13" t="s">
        <v>82</v>
      </c>
      <c r="AW97" s="13" t="s">
        <v>36</v>
      </c>
      <c r="AX97" s="13" t="s">
        <v>74</v>
      </c>
      <c r="AY97" s="156" t="s">
        <v>139</v>
      </c>
    </row>
    <row r="98" spans="1:51" s="13" customFormat="1">
      <c r="B98" s="155"/>
      <c r="D98" s="150" t="s">
        <v>158</v>
      </c>
      <c r="E98" s="156" t="s">
        <v>3</v>
      </c>
      <c r="F98" s="157" t="s">
        <v>1405</v>
      </c>
      <c r="H98" s="156" t="s">
        <v>3</v>
      </c>
      <c r="L98" s="155"/>
      <c r="M98" s="158"/>
      <c r="N98" s="159"/>
      <c r="O98" s="159"/>
      <c r="P98" s="159"/>
      <c r="Q98" s="159"/>
      <c r="R98" s="159"/>
      <c r="S98" s="159"/>
      <c r="T98" s="160"/>
      <c r="AT98" s="156" t="s">
        <v>158</v>
      </c>
      <c r="AU98" s="156" t="s">
        <v>84</v>
      </c>
      <c r="AV98" s="13" t="s">
        <v>82</v>
      </c>
      <c r="AW98" s="13" t="s">
        <v>36</v>
      </c>
      <c r="AX98" s="13" t="s">
        <v>74</v>
      </c>
      <c r="AY98" s="156" t="s">
        <v>139</v>
      </c>
    </row>
    <row r="99" spans="1:51" s="13" customFormat="1">
      <c r="B99" s="155"/>
      <c r="D99" s="150" t="s">
        <v>158</v>
      </c>
      <c r="E99" s="156" t="s">
        <v>3</v>
      </c>
      <c r="F99" s="157" t="s">
        <v>1406</v>
      </c>
      <c r="H99" s="156" t="s">
        <v>3</v>
      </c>
      <c r="L99" s="155"/>
      <c r="M99" s="158"/>
      <c r="N99" s="159"/>
      <c r="O99" s="159"/>
      <c r="P99" s="159"/>
      <c r="Q99" s="159"/>
      <c r="R99" s="159"/>
      <c r="S99" s="159"/>
      <c r="T99" s="160"/>
      <c r="AT99" s="156" t="s">
        <v>158</v>
      </c>
      <c r="AU99" s="156" t="s">
        <v>84</v>
      </c>
      <c r="AV99" s="13" t="s">
        <v>82</v>
      </c>
      <c r="AW99" s="13" t="s">
        <v>36</v>
      </c>
      <c r="AX99" s="13" t="s">
        <v>74</v>
      </c>
      <c r="AY99" s="156" t="s">
        <v>139</v>
      </c>
    </row>
    <row r="100" spans="1:51" s="14" customFormat="1">
      <c r="B100" s="161"/>
      <c r="D100" s="150" t="s">
        <v>158</v>
      </c>
      <c r="E100" s="162" t="s">
        <v>3</v>
      </c>
      <c r="F100" s="163" t="s">
        <v>82</v>
      </c>
      <c r="H100" s="164">
        <v>1</v>
      </c>
      <c r="L100" s="161"/>
      <c r="M100" s="194"/>
      <c r="N100" s="195"/>
      <c r="O100" s="195"/>
      <c r="P100" s="195"/>
      <c r="Q100" s="195"/>
      <c r="R100" s="195"/>
      <c r="S100" s="195"/>
      <c r="T100" s="196"/>
      <c r="AT100" s="162" t="s">
        <v>158</v>
      </c>
      <c r="AU100" s="162" t="s">
        <v>84</v>
      </c>
      <c r="AV100" s="14" t="s">
        <v>84</v>
      </c>
      <c r="AW100" s="14" t="s">
        <v>36</v>
      </c>
      <c r="AX100" s="14" t="s">
        <v>82</v>
      </c>
      <c r="AY100" s="162" t="s">
        <v>139</v>
      </c>
    </row>
    <row r="101" spans="1:51" s="2" customFormat="1" ht="6.95" customHeight="1">
      <c r="A101" s="32"/>
      <c r="B101" s="42"/>
      <c r="C101" s="43"/>
      <c r="D101" s="43"/>
      <c r="E101" s="43"/>
      <c r="F101" s="43"/>
      <c r="G101" s="43"/>
      <c r="H101" s="43"/>
      <c r="I101" s="43"/>
      <c r="J101" s="43"/>
      <c r="K101" s="43"/>
      <c r="L101" s="33"/>
      <c r="M101" s="32"/>
      <c r="O101" s="32"/>
      <c r="P101" s="32"/>
      <c r="Q101" s="32"/>
      <c r="R101" s="32"/>
      <c r="S101" s="32"/>
      <c r="T101" s="32"/>
      <c r="U101" s="32"/>
      <c r="V101" s="32"/>
      <c r="W101" s="32"/>
      <c r="X101" s="32"/>
      <c r="Y101" s="32"/>
      <c r="Z101" s="32"/>
      <c r="AA101" s="32"/>
      <c r="AB101" s="32"/>
      <c r="AC101" s="32"/>
      <c r="AD101" s="32"/>
      <c r="AE101" s="32"/>
    </row>
  </sheetData>
  <autoFilter ref="C82:K1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sheetPr>
    <pageSetUpPr fitToPage="1"/>
  </sheetPr>
  <dimension ref="A1:K218"/>
  <sheetViews>
    <sheetView showGridLines="0" zoomScale="110" zoomScaleNormal="110" workbookViewId="0"/>
  </sheetViews>
  <sheetFormatPr defaultRowHeight="11.25"/>
  <cols>
    <col min="1" max="1" width="8.33203125" style="201" customWidth="1"/>
    <col min="2" max="2" width="1.6640625" style="201" customWidth="1"/>
    <col min="3" max="4" width="5" style="201" customWidth="1"/>
    <col min="5" max="5" width="11.6640625" style="201" customWidth="1"/>
    <col min="6" max="6" width="9.1640625" style="201" customWidth="1"/>
    <col min="7" max="7" width="5" style="201" customWidth="1"/>
    <col min="8" max="8" width="77.83203125" style="201" customWidth="1"/>
    <col min="9" max="10" width="20" style="201" customWidth="1"/>
    <col min="11" max="11" width="1.6640625" style="201" customWidth="1"/>
  </cols>
  <sheetData>
    <row r="1" spans="2:11" s="1" customFormat="1" ht="37.5" customHeight="1"/>
    <row r="2" spans="2:11" s="1" customFormat="1" ht="7.5" customHeight="1">
      <c r="B2" s="202"/>
      <c r="C2" s="203"/>
      <c r="D2" s="203"/>
      <c r="E2" s="203"/>
      <c r="F2" s="203"/>
      <c r="G2" s="203"/>
      <c r="H2" s="203"/>
      <c r="I2" s="203"/>
      <c r="J2" s="203"/>
      <c r="K2" s="204"/>
    </row>
    <row r="3" spans="2:11" s="17" customFormat="1" ht="45" customHeight="1">
      <c r="B3" s="205"/>
      <c r="C3" s="331" t="s">
        <v>1407</v>
      </c>
      <c r="D3" s="331"/>
      <c r="E3" s="331"/>
      <c r="F3" s="331"/>
      <c r="G3" s="331"/>
      <c r="H3" s="331"/>
      <c r="I3" s="331"/>
      <c r="J3" s="331"/>
      <c r="K3" s="206"/>
    </row>
    <row r="4" spans="2:11" s="1" customFormat="1" ht="25.5" customHeight="1">
      <c r="B4" s="207"/>
      <c r="C4" s="336" t="s">
        <v>1408</v>
      </c>
      <c r="D4" s="336"/>
      <c r="E4" s="336"/>
      <c r="F4" s="336"/>
      <c r="G4" s="336"/>
      <c r="H4" s="336"/>
      <c r="I4" s="336"/>
      <c r="J4" s="336"/>
      <c r="K4" s="208"/>
    </row>
    <row r="5" spans="2:11" s="1" customFormat="1" ht="5.25" customHeight="1">
      <c r="B5" s="207"/>
      <c r="C5" s="209"/>
      <c r="D5" s="209"/>
      <c r="E5" s="209"/>
      <c r="F5" s="209"/>
      <c r="G5" s="209"/>
      <c r="H5" s="209"/>
      <c r="I5" s="209"/>
      <c r="J5" s="209"/>
      <c r="K5" s="208"/>
    </row>
    <row r="6" spans="2:11" s="1" customFormat="1" ht="15" customHeight="1">
      <c r="B6" s="207"/>
      <c r="C6" s="335" t="s">
        <v>1409</v>
      </c>
      <c r="D6" s="335"/>
      <c r="E6" s="335"/>
      <c r="F6" s="335"/>
      <c r="G6" s="335"/>
      <c r="H6" s="335"/>
      <c r="I6" s="335"/>
      <c r="J6" s="335"/>
      <c r="K6" s="208"/>
    </row>
    <row r="7" spans="2:11" s="1" customFormat="1" ht="15" customHeight="1">
      <c r="B7" s="211"/>
      <c r="C7" s="335" t="s">
        <v>1410</v>
      </c>
      <c r="D7" s="335"/>
      <c r="E7" s="335"/>
      <c r="F7" s="335"/>
      <c r="G7" s="335"/>
      <c r="H7" s="335"/>
      <c r="I7" s="335"/>
      <c r="J7" s="335"/>
      <c r="K7" s="208"/>
    </row>
    <row r="8" spans="2:11" s="1" customFormat="1" ht="12.75" customHeight="1">
      <c r="B8" s="211"/>
      <c r="C8" s="210"/>
      <c r="D8" s="210"/>
      <c r="E8" s="210"/>
      <c r="F8" s="210"/>
      <c r="G8" s="210"/>
      <c r="H8" s="210"/>
      <c r="I8" s="210"/>
      <c r="J8" s="210"/>
      <c r="K8" s="208"/>
    </row>
    <row r="9" spans="2:11" s="1" customFormat="1" ht="15" customHeight="1">
      <c r="B9" s="211"/>
      <c r="C9" s="335" t="s">
        <v>1411</v>
      </c>
      <c r="D9" s="335"/>
      <c r="E9" s="335"/>
      <c r="F9" s="335"/>
      <c r="G9" s="335"/>
      <c r="H9" s="335"/>
      <c r="I9" s="335"/>
      <c r="J9" s="335"/>
      <c r="K9" s="208"/>
    </row>
    <row r="10" spans="2:11" s="1" customFormat="1" ht="15" customHeight="1">
      <c r="B10" s="211"/>
      <c r="C10" s="210"/>
      <c r="D10" s="335" t="s">
        <v>1412</v>
      </c>
      <c r="E10" s="335"/>
      <c r="F10" s="335"/>
      <c r="G10" s="335"/>
      <c r="H10" s="335"/>
      <c r="I10" s="335"/>
      <c r="J10" s="335"/>
      <c r="K10" s="208"/>
    </row>
    <row r="11" spans="2:11" s="1" customFormat="1" ht="15" customHeight="1">
      <c r="B11" s="211"/>
      <c r="C11" s="212"/>
      <c r="D11" s="335" t="s">
        <v>1413</v>
      </c>
      <c r="E11" s="335"/>
      <c r="F11" s="335"/>
      <c r="G11" s="335"/>
      <c r="H11" s="335"/>
      <c r="I11" s="335"/>
      <c r="J11" s="335"/>
      <c r="K11" s="208"/>
    </row>
    <row r="12" spans="2:11" s="1" customFormat="1" ht="15" customHeight="1">
      <c r="B12" s="211"/>
      <c r="C12" s="212"/>
      <c r="D12" s="210"/>
      <c r="E12" s="210"/>
      <c r="F12" s="210"/>
      <c r="G12" s="210"/>
      <c r="H12" s="210"/>
      <c r="I12" s="210"/>
      <c r="J12" s="210"/>
      <c r="K12" s="208"/>
    </row>
    <row r="13" spans="2:11" s="1" customFormat="1" ht="15" customHeight="1">
      <c r="B13" s="211"/>
      <c r="C13" s="212"/>
      <c r="D13" s="213" t="s">
        <v>1414</v>
      </c>
      <c r="E13" s="210"/>
      <c r="F13" s="210"/>
      <c r="G13" s="210"/>
      <c r="H13" s="210"/>
      <c r="I13" s="210"/>
      <c r="J13" s="210"/>
      <c r="K13" s="208"/>
    </row>
    <row r="14" spans="2:11" s="1" customFormat="1" ht="12.75" customHeight="1">
      <c r="B14" s="211"/>
      <c r="C14" s="212"/>
      <c r="D14" s="212"/>
      <c r="E14" s="212"/>
      <c r="F14" s="212"/>
      <c r="G14" s="212"/>
      <c r="H14" s="212"/>
      <c r="I14" s="212"/>
      <c r="J14" s="212"/>
      <c r="K14" s="208"/>
    </row>
    <row r="15" spans="2:11" s="1" customFormat="1" ht="15" customHeight="1">
      <c r="B15" s="211"/>
      <c r="C15" s="212"/>
      <c r="D15" s="335" t="s">
        <v>1415</v>
      </c>
      <c r="E15" s="335"/>
      <c r="F15" s="335"/>
      <c r="G15" s="335"/>
      <c r="H15" s="335"/>
      <c r="I15" s="335"/>
      <c r="J15" s="335"/>
      <c r="K15" s="208"/>
    </row>
    <row r="16" spans="2:11" s="1" customFormat="1" ht="15" customHeight="1">
      <c r="B16" s="211"/>
      <c r="C16" s="212"/>
      <c r="D16" s="335" t="s">
        <v>1416</v>
      </c>
      <c r="E16" s="335"/>
      <c r="F16" s="335"/>
      <c r="G16" s="335"/>
      <c r="H16" s="335"/>
      <c r="I16" s="335"/>
      <c r="J16" s="335"/>
      <c r="K16" s="208"/>
    </row>
    <row r="17" spans="2:11" s="1" customFormat="1" ht="15" customHeight="1">
      <c r="B17" s="211"/>
      <c r="C17" s="212"/>
      <c r="D17" s="335" t="s">
        <v>1417</v>
      </c>
      <c r="E17" s="335"/>
      <c r="F17" s="335"/>
      <c r="G17" s="335"/>
      <c r="H17" s="335"/>
      <c r="I17" s="335"/>
      <c r="J17" s="335"/>
      <c r="K17" s="208"/>
    </row>
    <row r="18" spans="2:11" s="1" customFormat="1" ht="15" customHeight="1">
      <c r="B18" s="211"/>
      <c r="C18" s="212"/>
      <c r="D18" s="212"/>
      <c r="E18" s="214" t="s">
        <v>81</v>
      </c>
      <c r="F18" s="335" t="s">
        <v>1418</v>
      </c>
      <c r="G18" s="335"/>
      <c r="H18" s="335"/>
      <c r="I18" s="335"/>
      <c r="J18" s="335"/>
      <c r="K18" s="208"/>
    </row>
    <row r="19" spans="2:11" s="1" customFormat="1" ht="15" customHeight="1">
      <c r="B19" s="211"/>
      <c r="C19" s="212"/>
      <c r="D19" s="212"/>
      <c r="E19" s="214" t="s">
        <v>93</v>
      </c>
      <c r="F19" s="335" t="s">
        <v>1419</v>
      </c>
      <c r="G19" s="335"/>
      <c r="H19" s="335"/>
      <c r="I19" s="335"/>
      <c r="J19" s="335"/>
      <c r="K19" s="208"/>
    </row>
    <row r="20" spans="2:11" s="1" customFormat="1" ht="15" customHeight="1">
      <c r="B20" s="211"/>
      <c r="C20" s="212"/>
      <c r="D20" s="212"/>
      <c r="E20" s="214" t="s">
        <v>1420</v>
      </c>
      <c r="F20" s="335" t="s">
        <v>1421</v>
      </c>
      <c r="G20" s="335"/>
      <c r="H20" s="335"/>
      <c r="I20" s="335"/>
      <c r="J20" s="335"/>
      <c r="K20" s="208"/>
    </row>
    <row r="21" spans="2:11" s="1" customFormat="1" ht="15" customHeight="1">
      <c r="B21" s="211"/>
      <c r="C21" s="212"/>
      <c r="D21" s="212"/>
      <c r="E21" s="214" t="s">
        <v>110</v>
      </c>
      <c r="F21" s="335" t="s">
        <v>111</v>
      </c>
      <c r="G21" s="335"/>
      <c r="H21" s="335"/>
      <c r="I21" s="335"/>
      <c r="J21" s="335"/>
      <c r="K21" s="208"/>
    </row>
    <row r="22" spans="2:11" s="1" customFormat="1" ht="15" customHeight="1">
      <c r="B22" s="211"/>
      <c r="C22" s="212"/>
      <c r="D22" s="212"/>
      <c r="E22" s="214" t="s">
        <v>1422</v>
      </c>
      <c r="F22" s="335" t="s">
        <v>1423</v>
      </c>
      <c r="G22" s="335"/>
      <c r="H22" s="335"/>
      <c r="I22" s="335"/>
      <c r="J22" s="335"/>
      <c r="K22" s="208"/>
    </row>
    <row r="23" spans="2:11" s="1" customFormat="1" ht="15" customHeight="1">
      <c r="B23" s="211"/>
      <c r="C23" s="212"/>
      <c r="D23" s="212"/>
      <c r="E23" s="214" t="s">
        <v>1424</v>
      </c>
      <c r="F23" s="335" t="s">
        <v>1425</v>
      </c>
      <c r="G23" s="335"/>
      <c r="H23" s="335"/>
      <c r="I23" s="335"/>
      <c r="J23" s="335"/>
      <c r="K23" s="208"/>
    </row>
    <row r="24" spans="2:11" s="1" customFormat="1" ht="12.75" customHeight="1">
      <c r="B24" s="211"/>
      <c r="C24" s="212"/>
      <c r="D24" s="212"/>
      <c r="E24" s="212"/>
      <c r="F24" s="212"/>
      <c r="G24" s="212"/>
      <c r="H24" s="212"/>
      <c r="I24" s="212"/>
      <c r="J24" s="212"/>
      <c r="K24" s="208"/>
    </row>
    <row r="25" spans="2:11" s="1" customFormat="1" ht="15" customHeight="1">
      <c r="B25" s="211"/>
      <c r="C25" s="335" t="s">
        <v>1426</v>
      </c>
      <c r="D25" s="335"/>
      <c r="E25" s="335"/>
      <c r="F25" s="335"/>
      <c r="G25" s="335"/>
      <c r="H25" s="335"/>
      <c r="I25" s="335"/>
      <c r="J25" s="335"/>
      <c r="K25" s="208"/>
    </row>
    <row r="26" spans="2:11" s="1" customFormat="1" ht="15" customHeight="1">
      <c r="B26" s="211"/>
      <c r="C26" s="335" t="s">
        <v>1427</v>
      </c>
      <c r="D26" s="335"/>
      <c r="E26" s="335"/>
      <c r="F26" s="335"/>
      <c r="G26" s="335"/>
      <c r="H26" s="335"/>
      <c r="I26" s="335"/>
      <c r="J26" s="335"/>
      <c r="K26" s="208"/>
    </row>
    <row r="27" spans="2:11" s="1" customFormat="1" ht="15" customHeight="1">
      <c r="B27" s="211"/>
      <c r="C27" s="210"/>
      <c r="D27" s="335" t="s">
        <v>1428</v>
      </c>
      <c r="E27" s="335"/>
      <c r="F27" s="335"/>
      <c r="G27" s="335"/>
      <c r="H27" s="335"/>
      <c r="I27" s="335"/>
      <c r="J27" s="335"/>
      <c r="K27" s="208"/>
    </row>
    <row r="28" spans="2:11" s="1" customFormat="1" ht="15" customHeight="1">
      <c r="B28" s="211"/>
      <c r="C28" s="212"/>
      <c r="D28" s="335" t="s">
        <v>1429</v>
      </c>
      <c r="E28" s="335"/>
      <c r="F28" s="335"/>
      <c r="G28" s="335"/>
      <c r="H28" s="335"/>
      <c r="I28" s="335"/>
      <c r="J28" s="335"/>
      <c r="K28" s="208"/>
    </row>
    <row r="29" spans="2:11" s="1" customFormat="1" ht="12.75" customHeight="1">
      <c r="B29" s="211"/>
      <c r="C29" s="212"/>
      <c r="D29" s="212"/>
      <c r="E29" s="212"/>
      <c r="F29" s="212"/>
      <c r="G29" s="212"/>
      <c r="H29" s="212"/>
      <c r="I29" s="212"/>
      <c r="J29" s="212"/>
      <c r="K29" s="208"/>
    </row>
    <row r="30" spans="2:11" s="1" customFormat="1" ht="15" customHeight="1">
      <c r="B30" s="211"/>
      <c r="C30" s="212"/>
      <c r="D30" s="335" t="s">
        <v>1430</v>
      </c>
      <c r="E30" s="335"/>
      <c r="F30" s="335"/>
      <c r="G30" s="335"/>
      <c r="H30" s="335"/>
      <c r="I30" s="335"/>
      <c r="J30" s="335"/>
      <c r="K30" s="208"/>
    </row>
    <row r="31" spans="2:11" s="1" customFormat="1" ht="15" customHeight="1">
      <c r="B31" s="211"/>
      <c r="C31" s="212"/>
      <c r="D31" s="335" t="s">
        <v>1431</v>
      </c>
      <c r="E31" s="335"/>
      <c r="F31" s="335"/>
      <c r="G31" s="335"/>
      <c r="H31" s="335"/>
      <c r="I31" s="335"/>
      <c r="J31" s="335"/>
      <c r="K31" s="208"/>
    </row>
    <row r="32" spans="2:11" s="1" customFormat="1" ht="12.75" customHeight="1">
      <c r="B32" s="211"/>
      <c r="C32" s="212"/>
      <c r="D32" s="212"/>
      <c r="E32" s="212"/>
      <c r="F32" s="212"/>
      <c r="G32" s="212"/>
      <c r="H32" s="212"/>
      <c r="I32" s="212"/>
      <c r="J32" s="212"/>
      <c r="K32" s="208"/>
    </row>
    <row r="33" spans="2:11" s="1" customFormat="1" ht="15" customHeight="1">
      <c r="B33" s="211"/>
      <c r="C33" s="212"/>
      <c r="D33" s="335" t="s">
        <v>1432</v>
      </c>
      <c r="E33" s="335"/>
      <c r="F33" s="335"/>
      <c r="G33" s="335"/>
      <c r="H33" s="335"/>
      <c r="I33" s="335"/>
      <c r="J33" s="335"/>
      <c r="K33" s="208"/>
    </row>
    <row r="34" spans="2:11" s="1" customFormat="1" ht="15" customHeight="1">
      <c r="B34" s="211"/>
      <c r="C34" s="212"/>
      <c r="D34" s="335" t="s">
        <v>1433</v>
      </c>
      <c r="E34" s="335"/>
      <c r="F34" s="335"/>
      <c r="G34" s="335"/>
      <c r="H34" s="335"/>
      <c r="I34" s="335"/>
      <c r="J34" s="335"/>
      <c r="K34" s="208"/>
    </row>
    <row r="35" spans="2:11" s="1" customFormat="1" ht="15" customHeight="1">
      <c r="B35" s="211"/>
      <c r="C35" s="212"/>
      <c r="D35" s="335" t="s">
        <v>1434</v>
      </c>
      <c r="E35" s="335"/>
      <c r="F35" s="335"/>
      <c r="G35" s="335"/>
      <c r="H35" s="335"/>
      <c r="I35" s="335"/>
      <c r="J35" s="335"/>
      <c r="K35" s="208"/>
    </row>
    <row r="36" spans="2:11" s="1" customFormat="1" ht="15" customHeight="1">
      <c r="B36" s="211"/>
      <c r="C36" s="212"/>
      <c r="D36" s="210"/>
      <c r="E36" s="213" t="s">
        <v>125</v>
      </c>
      <c r="F36" s="210"/>
      <c r="G36" s="335" t="s">
        <v>1435</v>
      </c>
      <c r="H36" s="335"/>
      <c r="I36" s="335"/>
      <c r="J36" s="335"/>
      <c r="K36" s="208"/>
    </row>
    <row r="37" spans="2:11" s="1" customFormat="1" ht="30.75" customHeight="1">
      <c r="B37" s="211"/>
      <c r="C37" s="212"/>
      <c r="D37" s="210"/>
      <c r="E37" s="213" t="s">
        <v>1436</v>
      </c>
      <c r="F37" s="210"/>
      <c r="G37" s="335" t="s">
        <v>1437</v>
      </c>
      <c r="H37" s="335"/>
      <c r="I37" s="335"/>
      <c r="J37" s="335"/>
      <c r="K37" s="208"/>
    </row>
    <row r="38" spans="2:11" s="1" customFormat="1" ht="15" customHeight="1">
      <c r="B38" s="211"/>
      <c r="C38" s="212"/>
      <c r="D38" s="210"/>
      <c r="E38" s="213" t="s">
        <v>55</v>
      </c>
      <c r="F38" s="210"/>
      <c r="G38" s="335" t="s">
        <v>1438</v>
      </c>
      <c r="H38" s="335"/>
      <c r="I38" s="335"/>
      <c r="J38" s="335"/>
      <c r="K38" s="208"/>
    </row>
    <row r="39" spans="2:11" s="1" customFormat="1" ht="15" customHeight="1">
      <c r="B39" s="211"/>
      <c r="C39" s="212"/>
      <c r="D39" s="210"/>
      <c r="E39" s="213" t="s">
        <v>56</v>
      </c>
      <c r="F39" s="210"/>
      <c r="G39" s="335" t="s">
        <v>1439</v>
      </c>
      <c r="H39" s="335"/>
      <c r="I39" s="335"/>
      <c r="J39" s="335"/>
      <c r="K39" s="208"/>
    </row>
    <row r="40" spans="2:11" s="1" customFormat="1" ht="15" customHeight="1">
      <c r="B40" s="211"/>
      <c r="C40" s="212"/>
      <c r="D40" s="210"/>
      <c r="E40" s="213" t="s">
        <v>126</v>
      </c>
      <c r="F40" s="210"/>
      <c r="G40" s="335" t="s">
        <v>1440</v>
      </c>
      <c r="H40" s="335"/>
      <c r="I40" s="335"/>
      <c r="J40" s="335"/>
      <c r="K40" s="208"/>
    </row>
    <row r="41" spans="2:11" s="1" customFormat="1" ht="15" customHeight="1">
      <c r="B41" s="211"/>
      <c r="C41" s="212"/>
      <c r="D41" s="210"/>
      <c r="E41" s="213" t="s">
        <v>127</v>
      </c>
      <c r="F41" s="210"/>
      <c r="G41" s="335" t="s">
        <v>1441</v>
      </c>
      <c r="H41" s="335"/>
      <c r="I41" s="335"/>
      <c r="J41" s="335"/>
      <c r="K41" s="208"/>
    </row>
    <row r="42" spans="2:11" s="1" customFormat="1" ht="15" customHeight="1">
      <c r="B42" s="211"/>
      <c r="C42" s="212"/>
      <c r="D42" s="210"/>
      <c r="E42" s="213" t="s">
        <v>1442</v>
      </c>
      <c r="F42" s="210"/>
      <c r="G42" s="335" t="s">
        <v>1443</v>
      </c>
      <c r="H42" s="335"/>
      <c r="I42" s="335"/>
      <c r="J42" s="335"/>
      <c r="K42" s="208"/>
    </row>
    <row r="43" spans="2:11" s="1" customFormat="1" ht="15" customHeight="1">
      <c r="B43" s="211"/>
      <c r="C43" s="212"/>
      <c r="D43" s="210"/>
      <c r="E43" s="213"/>
      <c r="F43" s="210"/>
      <c r="G43" s="335" t="s">
        <v>1444</v>
      </c>
      <c r="H43" s="335"/>
      <c r="I43" s="335"/>
      <c r="J43" s="335"/>
      <c r="K43" s="208"/>
    </row>
    <row r="44" spans="2:11" s="1" customFormat="1" ht="15" customHeight="1">
      <c r="B44" s="211"/>
      <c r="C44" s="212"/>
      <c r="D44" s="210"/>
      <c r="E44" s="213" t="s">
        <v>1445</v>
      </c>
      <c r="F44" s="210"/>
      <c r="G44" s="335" t="s">
        <v>1446</v>
      </c>
      <c r="H44" s="335"/>
      <c r="I44" s="335"/>
      <c r="J44" s="335"/>
      <c r="K44" s="208"/>
    </row>
    <row r="45" spans="2:11" s="1" customFormat="1" ht="15" customHeight="1">
      <c r="B45" s="211"/>
      <c r="C45" s="212"/>
      <c r="D45" s="210"/>
      <c r="E45" s="213" t="s">
        <v>129</v>
      </c>
      <c r="F45" s="210"/>
      <c r="G45" s="335" t="s">
        <v>1447</v>
      </c>
      <c r="H45" s="335"/>
      <c r="I45" s="335"/>
      <c r="J45" s="335"/>
      <c r="K45" s="208"/>
    </row>
    <row r="46" spans="2:11" s="1" customFormat="1" ht="12.75" customHeight="1">
      <c r="B46" s="211"/>
      <c r="C46" s="212"/>
      <c r="D46" s="210"/>
      <c r="E46" s="210"/>
      <c r="F46" s="210"/>
      <c r="G46" s="210"/>
      <c r="H46" s="210"/>
      <c r="I46" s="210"/>
      <c r="J46" s="210"/>
      <c r="K46" s="208"/>
    </row>
    <row r="47" spans="2:11" s="1" customFormat="1" ht="15" customHeight="1">
      <c r="B47" s="211"/>
      <c r="C47" s="212"/>
      <c r="D47" s="335" t="s">
        <v>1448</v>
      </c>
      <c r="E47" s="335"/>
      <c r="F47" s="335"/>
      <c r="G47" s="335"/>
      <c r="H47" s="335"/>
      <c r="I47" s="335"/>
      <c r="J47" s="335"/>
      <c r="K47" s="208"/>
    </row>
    <row r="48" spans="2:11" s="1" customFormat="1" ht="15" customHeight="1">
      <c r="B48" s="211"/>
      <c r="C48" s="212"/>
      <c r="D48" s="212"/>
      <c r="E48" s="335" t="s">
        <v>1449</v>
      </c>
      <c r="F48" s="335"/>
      <c r="G48" s="335"/>
      <c r="H48" s="335"/>
      <c r="I48" s="335"/>
      <c r="J48" s="335"/>
      <c r="K48" s="208"/>
    </row>
    <row r="49" spans="2:11" s="1" customFormat="1" ht="15" customHeight="1">
      <c r="B49" s="211"/>
      <c r="C49" s="212"/>
      <c r="D49" s="212"/>
      <c r="E49" s="335" t="s">
        <v>1450</v>
      </c>
      <c r="F49" s="335"/>
      <c r="G49" s="335"/>
      <c r="H49" s="335"/>
      <c r="I49" s="335"/>
      <c r="J49" s="335"/>
      <c r="K49" s="208"/>
    </row>
    <row r="50" spans="2:11" s="1" customFormat="1" ht="15" customHeight="1">
      <c r="B50" s="211"/>
      <c r="C50" s="212"/>
      <c r="D50" s="212"/>
      <c r="E50" s="335" t="s">
        <v>1451</v>
      </c>
      <c r="F50" s="335"/>
      <c r="G50" s="335"/>
      <c r="H50" s="335"/>
      <c r="I50" s="335"/>
      <c r="J50" s="335"/>
      <c r="K50" s="208"/>
    </row>
    <row r="51" spans="2:11" s="1" customFormat="1" ht="15" customHeight="1">
      <c r="B51" s="211"/>
      <c r="C51" s="212"/>
      <c r="D51" s="335" t="s">
        <v>1452</v>
      </c>
      <c r="E51" s="335"/>
      <c r="F51" s="335"/>
      <c r="G51" s="335"/>
      <c r="H51" s="335"/>
      <c r="I51" s="335"/>
      <c r="J51" s="335"/>
      <c r="K51" s="208"/>
    </row>
    <row r="52" spans="2:11" s="1" customFormat="1" ht="25.5" customHeight="1">
      <c r="B52" s="207"/>
      <c r="C52" s="336" t="s">
        <v>1453</v>
      </c>
      <c r="D52" s="336"/>
      <c r="E52" s="336"/>
      <c r="F52" s="336"/>
      <c r="G52" s="336"/>
      <c r="H52" s="336"/>
      <c r="I52" s="336"/>
      <c r="J52" s="336"/>
      <c r="K52" s="208"/>
    </row>
    <row r="53" spans="2:11" s="1" customFormat="1" ht="5.25" customHeight="1">
      <c r="B53" s="207"/>
      <c r="C53" s="209"/>
      <c r="D53" s="209"/>
      <c r="E53" s="209"/>
      <c r="F53" s="209"/>
      <c r="G53" s="209"/>
      <c r="H53" s="209"/>
      <c r="I53" s="209"/>
      <c r="J53" s="209"/>
      <c r="K53" s="208"/>
    </row>
    <row r="54" spans="2:11" s="1" customFormat="1" ht="15" customHeight="1">
      <c r="B54" s="207"/>
      <c r="C54" s="335" t="s">
        <v>1454</v>
      </c>
      <c r="D54" s="335"/>
      <c r="E54" s="335"/>
      <c r="F54" s="335"/>
      <c r="G54" s="335"/>
      <c r="H54" s="335"/>
      <c r="I54" s="335"/>
      <c r="J54" s="335"/>
      <c r="K54" s="208"/>
    </row>
    <row r="55" spans="2:11" s="1" customFormat="1" ht="15" customHeight="1">
      <c r="B55" s="207"/>
      <c r="C55" s="335" t="s">
        <v>1455</v>
      </c>
      <c r="D55" s="335"/>
      <c r="E55" s="335"/>
      <c r="F55" s="335"/>
      <c r="G55" s="335"/>
      <c r="H55" s="335"/>
      <c r="I55" s="335"/>
      <c r="J55" s="335"/>
      <c r="K55" s="208"/>
    </row>
    <row r="56" spans="2:11" s="1" customFormat="1" ht="12.75" customHeight="1">
      <c r="B56" s="207"/>
      <c r="C56" s="210"/>
      <c r="D56" s="210"/>
      <c r="E56" s="210"/>
      <c r="F56" s="210"/>
      <c r="G56" s="210"/>
      <c r="H56" s="210"/>
      <c r="I56" s="210"/>
      <c r="J56" s="210"/>
      <c r="K56" s="208"/>
    </row>
    <row r="57" spans="2:11" s="1" customFormat="1" ht="15" customHeight="1">
      <c r="B57" s="207"/>
      <c r="C57" s="335" t="s">
        <v>1456</v>
      </c>
      <c r="D57" s="335"/>
      <c r="E57" s="335"/>
      <c r="F57" s="335"/>
      <c r="G57" s="335"/>
      <c r="H57" s="335"/>
      <c r="I57" s="335"/>
      <c r="J57" s="335"/>
      <c r="K57" s="208"/>
    </row>
    <row r="58" spans="2:11" s="1" customFormat="1" ht="15" customHeight="1">
      <c r="B58" s="207"/>
      <c r="C58" s="212"/>
      <c r="D58" s="335" t="s">
        <v>1457</v>
      </c>
      <c r="E58" s="335"/>
      <c r="F58" s="335"/>
      <c r="G58" s="335"/>
      <c r="H58" s="335"/>
      <c r="I58" s="335"/>
      <c r="J58" s="335"/>
      <c r="K58" s="208"/>
    </row>
    <row r="59" spans="2:11" s="1" customFormat="1" ht="15" customHeight="1">
      <c r="B59" s="207"/>
      <c r="C59" s="212"/>
      <c r="D59" s="335" t="s">
        <v>1458</v>
      </c>
      <c r="E59" s="335"/>
      <c r="F59" s="335"/>
      <c r="G59" s="335"/>
      <c r="H59" s="335"/>
      <c r="I59" s="335"/>
      <c r="J59" s="335"/>
      <c r="K59" s="208"/>
    </row>
    <row r="60" spans="2:11" s="1" customFormat="1" ht="15" customHeight="1">
      <c r="B60" s="207"/>
      <c r="C60" s="212"/>
      <c r="D60" s="335" t="s">
        <v>1459</v>
      </c>
      <c r="E60" s="335"/>
      <c r="F60" s="335"/>
      <c r="G60" s="335"/>
      <c r="H60" s="335"/>
      <c r="I60" s="335"/>
      <c r="J60" s="335"/>
      <c r="K60" s="208"/>
    </row>
    <row r="61" spans="2:11" s="1" customFormat="1" ht="15" customHeight="1">
      <c r="B61" s="207"/>
      <c r="C61" s="212"/>
      <c r="D61" s="335" t="s">
        <v>1460</v>
      </c>
      <c r="E61" s="335"/>
      <c r="F61" s="335"/>
      <c r="G61" s="335"/>
      <c r="H61" s="335"/>
      <c r="I61" s="335"/>
      <c r="J61" s="335"/>
      <c r="K61" s="208"/>
    </row>
    <row r="62" spans="2:11" s="1" customFormat="1" ht="15" customHeight="1">
      <c r="B62" s="207"/>
      <c r="C62" s="212"/>
      <c r="D62" s="337" t="s">
        <v>1461</v>
      </c>
      <c r="E62" s="337"/>
      <c r="F62" s="337"/>
      <c r="G62" s="337"/>
      <c r="H62" s="337"/>
      <c r="I62" s="337"/>
      <c r="J62" s="337"/>
      <c r="K62" s="208"/>
    </row>
    <row r="63" spans="2:11" s="1" customFormat="1" ht="15" customHeight="1">
      <c r="B63" s="207"/>
      <c r="C63" s="212"/>
      <c r="D63" s="335" t="s">
        <v>1462</v>
      </c>
      <c r="E63" s="335"/>
      <c r="F63" s="335"/>
      <c r="G63" s="335"/>
      <c r="H63" s="335"/>
      <c r="I63" s="335"/>
      <c r="J63" s="335"/>
      <c r="K63" s="208"/>
    </row>
    <row r="64" spans="2:11" s="1" customFormat="1" ht="12.75" customHeight="1">
      <c r="B64" s="207"/>
      <c r="C64" s="212"/>
      <c r="D64" s="212"/>
      <c r="E64" s="215"/>
      <c r="F64" s="212"/>
      <c r="G64" s="212"/>
      <c r="H64" s="212"/>
      <c r="I64" s="212"/>
      <c r="J64" s="212"/>
      <c r="K64" s="208"/>
    </row>
    <row r="65" spans="2:11" s="1" customFormat="1" ht="15" customHeight="1">
      <c r="B65" s="207"/>
      <c r="C65" s="212"/>
      <c r="D65" s="335" t="s">
        <v>1463</v>
      </c>
      <c r="E65" s="335"/>
      <c r="F65" s="335"/>
      <c r="G65" s="335"/>
      <c r="H65" s="335"/>
      <c r="I65" s="335"/>
      <c r="J65" s="335"/>
      <c r="K65" s="208"/>
    </row>
    <row r="66" spans="2:11" s="1" customFormat="1" ht="15" customHeight="1">
      <c r="B66" s="207"/>
      <c r="C66" s="212"/>
      <c r="D66" s="337" t="s">
        <v>1464</v>
      </c>
      <c r="E66" s="337"/>
      <c r="F66" s="337"/>
      <c r="G66" s="337"/>
      <c r="H66" s="337"/>
      <c r="I66" s="337"/>
      <c r="J66" s="337"/>
      <c r="K66" s="208"/>
    </row>
    <row r="67" spans="2:11" s="1" customFormat="1" ht="15" customHeight="1">
      <c r="B67" s="207"/>
      <c r="C67" s="212"/>
      <c r="D67" s="335" t="s">
        <v>1465</v>
      </c>
      <c r="E67" s="335"/>
      <c r="F67" s="335"/>
      <c r="G67" s="335"/>
      <c r="H67" s="335"/>
      <c r="I67" s="335"/>
      <c r="J67" s="335"/>
      <c r="K67" s="208"/>
    </row>
    <row r="68" spans="2:11" s="1" customFormat="1" ht="15" customHeight="1">
      <c r="B68" s="207"/>
      <c r="C68" s="212"/>
      <c r="D68" s="335" t="s">
        <v>1466</v>
      </c>
      <c r="E68" s="335"/>
      <c r="F68" s="335"/>
      <c r="G68" s="335"/>
      <c r="H68" s="335"/>
      <c r="I68" s="335"/>
      <c r="J68" s="335"/>
      <c r="K68" s="208"/>
    </row>
    <row r="69" spans="2:11" s="1" customFormat="1" ht="15" customHeight="1">
      <c r="B69" s="207"/>
      <c r="C69" s="212"/>
      <c r="D69" s="335" t="s">
        <v>1467</v>
      </c>
      <c r="E69" s="335"/>
      <c r="F69" s="335"/>
      <c r="G69" s="335"/>
      <c r="H69" s="335"/>
      <c r="I69" s="335"/>
      <c r="J69" s="335"/>
      <c r="K69" s="208"/>
    </row>
    <row r="70" spans="2:11" s="1" customFormat="1" ht="15" customHeight="1">
      <c r="B70" s="207"/>
      <c r="C70" s="212"/>
      <c r="D70" s="335" t="s">
        <v>1468</v>
      </c>
      <c r="E70" s="335"/>
      <c r="F70" s="335"/>
      <c r="G70" s="335"/>
      <c r="H70" s="335"/>
      <c r="I70" s="335"/>
      <c r="J70" s="335"/>
      <c r="K70" s="208"/>
    </row>
    <row r="71" spans="2:11" s="1" customFormat="1" ht="12.75" customHeight="1">
      <c r="B71" s="216"/>
      <c r="C71" s="217"/>
      <c r="D71" s="217"/>
      <c r="E71" s="217"/>
      <c r="F71" s="217"/>
      <c r="G71" s="217"/>
      <c r="H71" s="217"/>
      <c r="I71" s="217"/>
      <c r="J71" s="217"/>
      <c r="K71" s="218"/>
    </row>
    <row r="72" spans="2:11" s="1" customFormat="1" ht="18.75" customHeight="1">
      <c r="B72" s="219"/>
      <c r="C72" s="219"/>
      <c r="D72" s="219"/>
      <c r="E72" s="219"/>
      <c r="F72" s="219"/>
      <c r="G72" s="219"/>
      <c r="H72" s="219"/>
      <c r="I72" s="219"/>
      <c r="J72" s="219"/>
      <c r="K72" s="220"/>
    </row>
    <row r="73" spans="2:11" s="1" customFormat="1" ht="18.75" customHeight="1">
      <c r="B73" s="220"/>
      <c r="C73" s="220"/>
      <c r="D73" s="220"/>
      <c r="E73" s="220"/>
      <c r="F73" s="220"/>
      <c r="G73" s="220"/>
      <c r="H73" s="220"/>
      <c r="I73" s="220"/>
      <c r="J73" s="220"/>
      <c r="K73" s="220"/>
    </row>
    <row r="74" spans="2:11" s="1" customFormat="1" ht="7.5" customHeight="1">
      <c r="B74" s="221"/>
      <c r="C74" s="222"/>
      <c r="D74" s="222"/>
      <c r="E74" s="222"/>
      <c r="F74" s="222"/>
      <c r="G74" s="222"/>
      <c r="H74" s="222"/>
      <c r="I74" s="222"/>
      <c r="J74" s="222"/>
      <c r="K74" s="223"/>
    </row>
    <row r="75" spans="2:11" s="1" customFormat="1" ht="45" customHeight="1">
      <c r="B75" s="224"/>
      <c r="C75" s="330" t="s">
        <v>1469</v>
      </c>
      <c r="D75" s="330"/>
      <c r="E75" s="330"/>
      <c r="F75" s="330"/>
      <c r="G75" s="330"/>
      <c r="H75" s="330"/>
      <c r="I75" s="330"/>
      <c r="J75" s="330"/>
      <c r="K75" s="225"/>
    </row>
    <row r="76" spans="2:11" s="1" customFormat="1" ht="17.25" customHeight="1">
      <c r="B76" s="224"/>
      <c r="C76" s="226" t="s">
        <v>1470</v>
      </c>
      <c r="D76" s="226"/>
      <c r="E76" s="226"/>
      <c r="F76" s="226" t="s">
        <v>1471</v>
      </c>
      <c r="G76" s="227"/>
      <c r="H76" s="226" t="s">
        <v>56</v>
      </c>
      <c r="I76" s="226" t="s">
        <v>59</v>
      </c>
      <c r="J76" s="226" t="s">
        <v>1472</v>
      </c>
      <c r="K76" s="225"/>
    </row>
    <row r="77" spans="2:11" s="1" customFormat="1" ht="17.25" customHeight="1">
      <c r="B77" s="224"/>
      <c r="C77" s="228" t="s">
        <v>1473</v>
      </c>
      <c r="D77" s="228"/>
      <c r="E77" s="228"/>
      <c r="F77" s="229" t="s">
        <v>1474</v>
      </c>
      <c r="G77" s="230"/>
      <c r="H77" s="228"/>
      <c r="I77" s="228"/>
      <c r="J77" s="228" t="s">
        <v>1475</v>
      </c>
      <c r="K77" s="225"/>
    </row>
    <row r="78" spans="2:11" s="1" customFormat="1" ht="5.25" customHeight="1">
      <c r="B78" s="224"/>
      <c r="C78" s="231"/>
      <c r="D78" s="231"/>
      <c r="E78" s="231"/>
      <c r="F78" s="231"/>
      <c r="G78" s="232"/>
      <c r="H78" s="231"/>
      <c r="I78" s="231"/>
      <c r="J78" s="231"/>
      <c r="K78" s="225"/>
    </row>
    <row r="79" spans="2:11" s="1" customFormat="1" ht="15" customHeight="1">
      <c r="B79" s="224"/>
      <c r="C79" s="213" t="s">
        <v>55</v>
      </c>
      <c r="D79" s="233"/>
      <c r="E79" s="233"/>
      <c r="F79" s="234" t="s">
        <v>1476</v>
      </c>
      <c r="G79" s="235"/>
      <c r="H79" s="213" t="s">
        <v>1477</v>
      </c>
      <c r="I79" s="213" t="s">
        <v>1478</v>
      </c>
      <c r="J79" s="213">
        <v>20</v>
      </c>
      <c r="K79" s="225"/>
    </row>
    <row r="80" spans="2:11" s="1" customFormat="1" ht="15" customHeight="1">
      <c r="B80" s="224"/>
      <c r="C80" s="213" t="s">
        <v>1479</v>
      </c>
      <c r="D80" s="213"/>
      <c r="E80" s="213"/>
      <c r="F80" s="234" t="s">
        <v>1476</v>
      </c>
      <c r="G80" s="235"/>
      <c r="H80" s="213" t="s">
        <v>1480</v>
      </c>
      <c r="I80" s="213" t="s">
        <v>1478</v>
      </c>
      <c r="J80" s="213">
        <v>120</v>
      </c>
      <c r="K80" s="225"/>
    </row>
    <row r="81" spans="2:11" s="1" customFormat="1" ht="15" customHeight="1">
      <c r="B81" s="236"/>
      <c r="C81" s="213" t="s">
        <v>1481</v>
      </c>
      <c r="D81" s="213"/>
      <c r="E81" s="213"/>
      <c r="F81" s="234" t="s">
        <v>1482</v>
      </c>
      <c r="G81" s="235"/>
      <c r="H81" s="213" t="s">
        <v>1483</v>
      </c>
      <c r="I81" s="213" t="s">
        <v>1478</v>
      </c>
      <c r="J81" s="213">
        <v>50</v>
      </c>
      <c r="K81" s="225"/>
    </row>
    <row r="82" spans="2:11" s="1" customFormat="1" ht="15" customHeight="1">
      <c r="B82" s="236"/>
      <c r="C82" s="213" t="s">
        <v>1484</v>
      </c>
      <c r="D82" s="213"/>
      <c r="E82" s="213"/>
      <c r="F82" s="234" t="s">
        <v>1476</v>
      </c>
      <c r="G82" s="235"/>
      <c r="H82" s="213" t="s">
        <v>1485</v>
      </c>
      <c r="I82" s="213" t="s">
        <v>1486</v>
      </c>
      <c r="J82" s="213"/>
      <c r="K82" s="225"/>
    </row>
    <row r="83" spans="2:11" s="1" customFormat="1" ht="15" customHeight="1">
      <c r="B83" s="236"/>
      <c r="C83" s="237" t="s">
        <v>1487</v>
      </c>
      <c r="D83" s="237"/>
      <c r="E83" s="237"/>
      <c r="F83" s="238" t="s">
        <v>1482</v>
      </c>
      <c r="G83" s="237"/>
      <c r="H83" s="237" t="s">
        <v>1488</v>
      </c>
      <c r="I83" s="237" t="s">
        <v>1478</v>
      </c>
      <c r="J83" s="237">
        <v>15</v>
      </c>
      <c r="K83" s="225"/>
    </row>
    <row r="84" spans="2:11" s="1" customFormat="1" ht="15" customHeight="1">
      <c r="B84" s="236"/>
      <c r="C84" s="237" t="s">
        <v>1489</v>
      </c>
      <c r="D84" s="237"/>
      <c r="E84" s="237"/>
      <c r="F84" s="238" t="s">
        <v>1482</v>
      </c>
      <c r="G84" s="237"/>
      <c r="H84" s="237" t="s">
        <v>1490</v>
      </c>
      <c r="I84" s="237" t="s">
        <v>1478</v>
      </c>
      <c r="J84" s="237">
        <v>15</v>
      </c>
      <c r="K84" s="225"/>
    </row>
    <row r="85" spans="2:11" s="1" customFormat="1" ht="15" customHeight="1">
      <c r="B85" s="236"/>
      <c r="C85" s="237" t="s">
        <v>1491</v>
      </c>
      <c r="D85" s="237"/>
      <c r="E85" s="237"/>
      <c r="F85" s="238" t="s">
        <v>1482</v>
      </c>
      <c r="G85" s="237"/>
      <c r="H85" s="237" t="s">
        <v>1492</v>
      </c>
      <c r="I85" s="237" t="s">
        <v>1478</v>
      </c>
      <c r="J85" s="237">
        <v>20</v>
      </c>
      <c r="K85" s="225"/>
    </row>
    <row r="86" spans="2:11" s="1" customFormat="1" ht="15" customHeight="1">
      <c r="B86" s="236"/>
      <c r="C86" s="237" t="s">
        <v>1493</v>
      </c>
      <c r="D86" s="237"/>
      <c r="E86" s="237"/>
      <c r="F86" s="238" t="s">
        <v>1482</v>
      </c>
      <c r="G86" s="237"/>
      <c r="H86" s="237" t="s">
        <v>1494</v>
      </c>
      <c r="I86" s="237" t="s">
        <v>1478</v>
      </c>
      <c r="J86" s="237">
        <v>20</v>
      </c>
      <c r="K86" s="225"/>
    </row>
    <row r="87" spans="2:11" s="1" customFormat="1" ht="15" customHeight="1">
      <c r="B87" s="236"/>
      <c r="C87" s="213" t="s">
        <v>1495</v>
      </c>
      <c r="D87" s="213"/>
      <c r="E87" s="213"/>
      <c r="F87" s="234" t="s">
        <v>1482</v>
      </c>
      <c r="G87" s="235"/>
      <c r="H87" s="213" t="s">
        <v>1496</v>
      </c>
      <c r="I87" s="213" t="s">
        <v>1478</v>
      </c>
      <c r="J87" s="213">
        <v>50</v>
      </c>
      <c r="K87" s="225"/>
    </row>
    <row r="88" spans="2:11" s="1" customFormat="1" ht="15" customHeight="1">
      <c r="B88" s="236"/>
      <c r="C88" s="213" t="s">
        <v>1497</v>
      </c>
      <c r="D88" s="213"/>
      <c r="E88" s="213"/>
      <c r="F88" s="234" t="s">
        <v>1482</v>
      </c>
      <c r="G88" s="235"/>
      <c r="H88" s="213" t="s">
        <v>1498</v>
      </c>
      <c r="I88" s="213" t="s">
        <v>1478</v>
      </c>
      <c r="J88" s="213">
        <v>20</v>
      </c>
      <c r="K88" s="225"/>
    </row>
    <row r="89" spans="2:11" s="1" customFormat="1" ht="15" customHeight="1">
      <c r="B89" s="236"/>
      <c r="C89" s="213" t="s">
        <v>1499</v>
      </c>
      <c r="D89" s="213"/>
      <c r="E89" s="213"/>
      <c r="F89" s="234" t="s">
        <v>1482</v>
      </c>
      <c r="G89" s="235"/>
      <c r="H89" s="213" t="s">
        <v>1500</v>
      </c>
      <c r="I89" s="213" t="s">
        <v>1478</v>
      </c>
      <c r="J89" s="213">
        <v>20</v>
      </c>
      <c r="K89" s="225"/>
    </row>
    <row r="90" spans="2:11" s="1" customFormat="1" ht="15" customHeight="1">
      <c r="B90" s="236"/>
      <c r="C90" s="213" t="s">
        <v>1501</v>
      </c>
      <c r="D90" s="213"/>
      <c r="E90" s="213"/>
      <c r="F90" s="234" t="s">
        <v>1482</v>
      </c>
      <c r="G90" s="235"/>
      <c r="H90" s="213" t="s">
        <v>1502</v>
      </c>
      <c r="I90" s="213" t="s">
        <v>1478</v>
      </c>
      <c r="J90" s="213">
        <v>50</v>
      </c>
      <c r="K90" s="225"/>
    </row>
    <row r="91" spans="2:11" s="1" customFormat="1" ht="15" customHeight="1">
      <c r="B91" s="236"/>
      <c r="C91" s="213" t="s">
        <v>1503</v>
      </c>
      <c r="D91" s="213"/>
      <c r="E91" s="213"/>
      <c r="F91" s="234" t="s">
        <v>1482</v>
      </c>
      <c r="G91" s="235"/>
      <c r="H91" s="213" t="s">
        <v>1503</v>
      </c>
      <c r="I91" s="213" t="s">
        <v>1478</v>
      </c>
      <c r="J91" s="213">
        <v>50</v>
      </c>
      <c r="K91" s="225"/>
    </row>
    <row r="92" spans="2:11" s="1" customFormat="1" ht="15" customHeight="1">
      <c r="B92" s="236"/>
      <c r="C92" s="213" t="s">
        <v>1504</v>
      </c>
      <c r="D92" s="213"/>
      <c r="E92" s="213"/>
      <c r="F92" s="234" t="s">
        <v>1482</v>
      </c>
      <c r="G92" s="235"/>
      <c r="H92" s="213" t="s">
        <v>1505</v>
      </c>
      <c r="I92" s="213" t="s">
        <v>1478</v>
      </c>
      <c r="J92" s="213">
        <v>255</v>
      </c>
      <c r="K92" s="225"/>
    </row>
    <row r="93" spans="2:11" s="1" customFormat="1" ht="15" customHeight="1">
      <c r="B93" s="236"/>
      <c r="C93" s="213" t="s">
        <v>1506</v>
      </c>
      <c r="D93" s="213"/>
      <c r="E93" s="213"/>
      <c r="F93" s="234" t="s">
        <v>1476</v>
      </c>
      <c r="G93" s="235"/>
      <c r="H93" s="213" t="s">
        <v>1507</v>
      </c>
      <c r="I93" s="213" t="s">
        <v>1508</v>
      </c>
      <c r="J93" s="213"/>
      <c r="K93" s="225"/>
    </row>
    <row r="94" spans="2:11" s="1" customFormat="1" ht="15" customHeight="1">
      <c r="B94" s="236"/>
      <c r="C94" s="213" t="s">
        <v>1509</v>
      </c>
      <c r="D94" s="213"/>
      <c r="E94" s="213"/>
      <c r="F94" s="234" t="s">
        <v>1476</v>
      </c>
      <c r="G94" s="235"/>
      <c r="H94" s="213" t="s">
        <v>1510</v>
      </c>
      <c r="I94" s="213" t="s">
        <v>1511</v>
      </c>
      <c r="J94" s="213"/>
      <c r="K94" s="225"/>
    </row>
    <row r="95" spans="2:11" s="1" customFormat="1" ht="15" customHeight="1">
      <c r="B95" s="236"/>
      <c r="C95" s="213" t="s">
        <v>1512</v>
      </c>
      <c r="D95" s="213"/>
      <c r="E95" s="213"/>
      <c r="F95" s="234" t="s">
        <v>1476</v>
      </c>
      <c r="G95" s="235"/>
      <c r="H95" s="213" t="s">
        <v>1512</v>
      </c>
      <c r="I95" s="213" t="s">
        <v>1511</v>
      </c>
      <c r="J95" s="213"/>
      <c r="K95" s="225"/>
    </row>
    <row r="96" spans="2:11" s="1" customFormat="1" ht="15" customHeight="1">
      <c r="B96" s="236"/>
      <c r="C96" s="213" t="s">
        <v>40</v>
      </c>
      <c r="D96" s="213"/>
      <c r="E96" s="213"/>
      <c r="F96" s="234" t="s">
        <v>1476</v>
      </c>
      <c r="G96" s="235"/>
      <c r="H96" s="213" t="s">
        <v>1513</v>
      </c>
      <c r="I96" s="213" t="s">
        <v>1511</v>
      </c>
      <c r="J96" s="213"/>
      <c r="K96" s="225"/>
    </row>
    <row r="97" spans="2:11" s="1" customFormat="1" ht="15" customHeight="1">
      <c r="B97" s="236"/>
      <c r="C97" s="213" t="s">
        <v>50</v>
      </c>
      <c r="D97" s="213"/>
      <c r="E97" s="213"/>
      <c r="F97" s="234" t="s">
        <v>1476</v>
      </c>
      <c r="G97" s="235"/>
      <c r="H97" s="213" t="s">
        <v>1514</v>
      </c>
      <c r="I97" s="213" t="s">
        <v>1511</v>
      </c>
      <c r="J97" s="213"/>
      <c r="K97" s="225"/>
    </row>
    <row r="98" spans="2:11" s="1" customFormat="1" ht="15" customHeight="1">
      <c r="B98" s="239"/>
      <c r="C98" s="240"/>
      <c r="D98" s="240"/>
      <c r="E98" s="240"/>
      <c r="F98" s="240"/>
      <c r="G98" s="240"/>
      <c r="H98" s="240"/>
      <c r="I98" s="240"/>
      <c r="J98" s="240"/>
      <c r="K98" s="241"/>
    </row>
    <row r="99" spans="2:11" s="1" customFormat="1" ht="18.75" customHeight="1">
      <c r="B99" s="242"/>
      <c r="C99" s="243"/>
      <c r="D99" s="243"/>
      <c r="E99" s="243"/>
      <c r="F99" s="243"/>
      <c r="G99" s="243"/>
      <c r="H99" s="243"/>
      <c r="I99" s="243"/>
      <c r="J99" s="243"/>
      <c r="K99" s="242"/>
    </row>
    <row r="100" spans="2:11" s="1" customFormat="1" ht="18.75" customHeight="1">
      <c r="B100" s="220"/>
      <c r="C100" s="220"/>
      <c r="D100" s="220"/>
      <c r="E100" s="220"/>
      <c r="F100" s="220"/>
      <c r="G100" s="220"/>
      <c r="H100" s="220"/>
      <c r="I100" s="220"/>
      <c r="J100" s="220"/>
      <c r="K100" s="220"/>
    </row>
    <row r="101" spans="2:11" s="1" customFormat="1" ht="7.5" customHeight="1">
      <c r="B101" s="221"/>
      <c r="C101" s="222"/>
      <c r="D101" s="222"/>
      <c r="E101" s="222"/>
      <c r="F101" s="222"/>
      <c r="G101" s="222"/>
      <c r="H101" s="222"/>
      <c r="I101" s="222"/>
      <c r="J101" s="222"/>
      <c r="K101" s="223"/>
    </row>
    <row r="102" spans="2:11" s="1" customFormat="1" ht="45" customHeight="1">
      <c r="B102" s="224"/>
      <c r="C102" s="330" t="s">
        <v>1515</v>
      </c>
      <c r="D102" s="330"/>
      <c r="E102" s="330"/>
      <c r="F102" s="330"/>
      <c r="G102" s="330"/>
      <c r="H102" s="330"/>
      <c r="I102" s="330"/>
      <c r="J102" s="330"/>
      <c r="K102" s="225"/>
    </row>
    <row r="103" spans="2:11" s="1" customFormat="1" ht="17.25" customHeight="1">
      <c r="B103" s="224"/>
      <c r="C103" s="226" t="s">
        <v>1470</v>
      </c>
      <c r="D103" s="226"/>
      <c r="E103" s="226"/>
      <c r="F103" s="226" t="s">
        <v>1471</v>
      </c>
      <c r="G103" s="227"/>
      <c r="H103" s="226" t="s">
        <v>56</v>
      </c>
      <c r="I103" s="226" t="s">
        <v>59</v>
      </c>
      <c r="J103" s="226" t="s">
        <v>1472</v>
      </c>
      <c r="K103" s="225"/>
    </row>
    <row r="104" spans="2:11" s="1" customFormat="1" ht="17.25" customHeight="1">
      <c r="B104" s="224"/>
      <c r="C104" s="228" t="s">
        <v>1473</v>
      </c>
      <c r="D104" s="228"/>
      <c r="E104" s="228"/>
      <c r="F104" s="229" t="s">
        <v>1474</v>
      </c>
      <c r="G104" s="230"/>
      <c r="H104" s="228"/>
      <c r="I104" s="228"/>
      <c r="J104" s="228" t="s">
        <v>1475</v>
      </c>
      <c r="K104" s="225"/>
    </row>
    <row r="105" spans="2:11" s="1" customFormat="1" ht="5.25" customHeight="1">
      <c r="B105" s="224"/>
      <c r="C105" s="226"/>
      <c r="D105" s="226"/>
      <c r="E105" s="226"/>
      <c r="F105" s="226"/>
      <c r="G105" s="244"/>
      <c r="H105" s="226"/>
      <c r="I105" s="226"/>
      <c r="J105" s="226"/>
      <c r="K105" s="225"/>
    </row>
    <row r="106" spans="2:11" s="1" customFormat="1" ht="15" customHeight="1">
      <c r="B106" s="224"/>
      <c r="C106" s="213" t="s">
        <v>55</v>
      </c>
      <c r="D106" s="233"/>
      <c r="E106" s="233"/>
      <c r="F106" s="234" t="s">
        <v>1476</v>
      </c>
      <c r="G106" s="213"/>
      <c r="H106" s="213" t="s">
        <v>1516</v>
      </c>
      <c r="I106" s="213" t="s">
        <v>1478</v>
      </c>
      <c r="J106" s="213">
        <v>20</v>
      </c>
      <c r="K106" s="225"/>
    </row>
    <row r="107" spans="2:11" s="1" customFormat="1" ht="15" customHeight="1">
      <c r="B107" s="224"/>
      <c r="C107" s="213" t="s">
        <v>1479</v>
      </c>
      <c r="D107" s="213"/>
      <c r="E107" s="213"/>
      <c r="F107" s="234" t="s">
        <v>1476</v>
      </c>
      <c r="G107" s="213"/>
      <c r="H107" s="213" t="s">
        <v>1516</v>
      </c>
      <c r="I107" s="213" t="s">
        <v>1478</v>
      </c>
      <c r="J107" s="213">
        <v>120</v>
      </c>
      <c r="K107" s="225"/>
    </row>
    <row r="108" spans="2:11" s="1" customFormat="1" ht="15" customHeight="1">
      <c r="B108" s="236"/>
      <c r="C108" s="213" t="s">
        <v>1481</v>
      </c>
      <c r="D108" s="213"/>
      <c r="E108" s="213"/>
      <c r="F108" s="234" t="s">
        <v>1482</v>
      </c>
      <c r="G108" s="213"/>
      <c r="H108" s="213" t="s">
        <v>1516</v>
      </c>
      <c r="I108" s="213" t="s">
        <v>1478</v>
      </c>
      <c r="J108" s="213">
        <v>50</v>
      </c>
      <c r="K108" s="225"/>
    </row>
    <row r="109" spans="2:11" s="1" customFormat="1" ht="15" customHeight="1">
      <c r="B109" s="236"/>
      <c r="C109" s="213" t="s">
        <v>1484</v>
      </c>
      <c r="D109" s="213"/>
      <c r="E109" s="213"/>
      <c r="F109" s="234" t="s">
        <v>1476</v>
      </c>
      <c r="G109" s="213"/>
      <c r="H109" s="213" t="s">
        <v>1516</v>
      </c>
      <c r="I109" s="213" t="s">
        <v>1486</v>
      </c>
      <c r="J109" s="213"/>
      <c r="K109" s="225"/>
    </row>
    <row r="110" spans="2:11" s="1" customFormat="1" ht="15" customHeight="1">
      <c r="B110" s="236"/>
      <c r="C110" s="213" t="s">
        <v>1495</v>
      </c>
      <c r="D110" s="213"/>
      <c r="E110" s="213"/>
      <c r="F110" s="234" t="s">
        <v>1482</v>
      </c>
      <c r="G110" s="213"/>
      <c r="H110" s="213" t="s">
        <v>1516</v>
      </c>
      <c r="I110" s="213" t="s">
        <v>1478</v>
      </c>
      <c r="J110" s="213">
        <v>50</v>
      </c>
      <c r="K110" s="225"/>
    </row>
    <row r="111" spans="2:11" s="1" customFormat="1" ht="15" customHeight="1">
      <c r="B111" s="236"/>
      <c r="C111" s="213" t="s">
        <v>1503</v>
      </c>
      <c r="D111" s="213"/>
      <c r="E111" s="213"/>
      <c r="F111" s="234" t="s">
        <v>1482</v>
      </c>
      <c r="G111" s="213"/>
      <c r="H111" s="213" t="s">
        <v>1516</v>
      </c>
      <c r="I111" s="213" t="s">
        <v>1478</v>
      </c>
      <c r="J111" s="213">
        <v>50</v>
      </c>
      <c r="K111" s="225"/>
    </row>
    <row r="112" spans="2:11" s="1" customFormat="1" ht="15" customHeight="1">
      <c r="B112" s="236"/>
      <c r="C112" s="213" t="s">
        <v>1501</v>
      </c>
      <c r="D112" s="213"/>
      <c r="E112" s="213"/>
      <c r="F112" s="234" t="s">
        <v>1482</v>
      </c>
      <c r="G112" s="213"/>
      <c r="H112" s="213" t="s">
        <v>1516</v>
      </c>
      <c r="I112" s="213" t="s">
        <v>1478</v>
      </c>
      <c r="J112" s="213">
        <v>50</v>
      </c>
      <c r="K112" s="225"/>
    </row>
    <row r="113" spans="2:11" s="1" customFormat="1" ht="15" customHeight="1">
      <c r="B113" s="236"/>
      <c r="C113" s="213" t="s">
        <v>55</v>
      </c>
      <c r="D113" s="213"/>
      <c r="E113" s="213"/>
      <c r="F113" s="234" t="s">
        <v>1476</v>
      </c>
      <c r="G113" s="213"/>
      <c r="H113" s="213" t="s">
        <v>1517</v>
      </c>
      <c r="I113" s="213" t="s">
        <v>1478</v>
      </c>
      <c r="J113" s="213">
        <v>20</v>
      </c>
      <c r="K113" s="225"/>
    </row>
    <row r="114" spans="2:11" s="1" customFormat="1" ht="15" customHeight="1">
      <c r="B114" s="236"/>
      <c r="C114" s="213" t="s">
        <v>1518</v>
      </c>
      <c r="D114" s="213"/>
      <c r="E114" s="213"/>
      <c r="F114" s="234" t="s">
        <v>1476</v>
      </c>
      <c r="G114" s="213"/>
      <c r="H114" s="213" t="s">
        <v>1519</v>
      </c>
      <c r="I114" s="213" t="s">
        <v>1478</v>
      </c>
      <c r="J114" s="213">
        <v>120</v>
      </c>
      <c r="K114" s="225"/>
    </row>
    <row r="115" spans="2:11" s="1" customFormat="1" ht="15" customHeight="1">
      <c r="B115" s="236"/>
      <c r="C115" s="213" t="s">
        <v>40</v>
      </c>
      <c r="D115" s="213"/>
      <c r="E115" s="213"/>
      <c r="F115" s="234" t="s">
        <v>1476</v>
      </c>
      <c r="G115" s="213"/>
      <c r="H115" s="213" t="s">
        <v>1520</v>
      </c>
      <c r="I115" s="213" t="s">
        <v>1511</v>
      </c>
      <c r="J115" s="213"/>
      <c r="K115" s="225"/>
    </row>
    <row r="116" spans="2:11" s="1" customFormat="1" ht="15" customHeight="1">
      <c r="B116" s="236"/>
      <c r="C116" s="213" t="s">
        <v>50</v>
      </c>
      <c r="D116" s="213"/>
      <c r="E116" s="213"/>
      <c r="F116" s="234" t="s">
        <v>1476</v>
      </c>
      <c r="G116" s="213"/>
      <c r="H116" s="213" t="s">
        <v>1521</v>
      </c>
      <c r="I116" s="213" t="s">
        <v>1511</v>
      </c>
      <c r="J116" s="213"/>
      <c r="K116" s="225"/>
    </row>
    <row r="117" spans="2:11" s="1" customFormat="1" ht="15" customHeight="1">
      <c r="B117" s="236"/>
      <c r="C117" s="213" t="s">
        <v>59</v>
      </c>
      <c r="D117" s="213"/>
      <c r="E117" s="213"/>
      <c r="F117" s="234" t="s">
        <v>1476</v>
      </c>
      <c r="G117" s="213"/>
      <c r="H117" s="213" t="s">
        <v>1522</v>
      </c>
      <c r="I117" s="213" t="s">
        <v>1523</v>
      </c>
      <c r="J117" s="213"/>
      <c r="K117" s="225"/>
    </row>
    <row r="118" spans="2:11" s="1" customFormat="1" ht="15" customHeight="1">
      <c r="B118" s="239"/>
      <c r="C118" s="245"/>
      <c r="D118" s="245"/>
      <c r="E118" s="245"/>
      <c r="F118" s="245"/>
      <c r="G118" s="245"/>
      <c r="H118" s="245"/>
      <c r="I118" s="245"/>
      <c r="J118" s="245"/>
      <c r="K118" s="241"/>
    </row>
    <row r="119" spans="2:11" s="1" customFormat="1" ht="18.75" customHeight="1">
      <c r="B119" s="246"/>
      <c r="C119" s="247"/>
      <c r="D119" s="247"/>
      <c r="E119" s="247"/>
      <c r="F119" s="248"/>
      <c r="G119" s="247"/>
      <c r="H119" s="247"/>
      <c r="I119" s="247"/>
      <c r="J119" s="247"/>
      <c r="K119" s="246"/>
    </row>
    <row r="120" spans="2:11" s="1" customFormat="1" ht="18.75" customHeight="1">
      <c r="B120" s="220"/>
      <c r="C120" s="220"/>
      <c r="D120" s="220"/>
      <c r="E120" s="220"/>
      <c r="F120" s="220"/>
      <c r="G120" s="220"/>
      <c r="H120" s="220"/>
      <c r="I120" s="220"/>
      <c r="J120" s="220"/>
      <c r="K120" s="220"/>
    </row>
    <row r="121" spans="2:11" s="1" customFormat="1" ht="7.5" customHeight="1">
      <c r="B121" s="249"/>
      <c r="C121" s="250"/>
      <c r="D121" s="250"/>
      <c r="E121" s="250"/>
      <c r="F121" s="250"/>
      <c r="G121" s="250"/>
      <c r="H121" s="250"/>
      <c r="I121" s="250"/>
      <c r="J121" s="250"/>
      <c r="K121" s="251"/>
    </row>
    <row r="122" spans="2:11" s="1" customFormat="1" ht="45" customHeight="1">
      <c r="B122" s="252"/>
      <c r="C122" s="331" t="s">
        <v>1524</v>
      </c>
      <c r="D122" s="331"/>
      <c r="E122" s="331"/>
      <c r="F122" s="331"/>
      <c r="G122" s="331"/>
      <c r="H122" s="331"/>
      <c r="I122" s="331"/>
      <c r="J122" s="331"/>
      <c r="K122" s="253"/>
    </row>
    <row r="123" spans="2:11" s="1" customFormat="1" ht="17.25" customHeight="1">
      <c r="B123" s="254"/>
      <c r="C123" s="226" t="s">
        <v>1470</v>
      </c>
      <c r="D123" s="226"/>
      <c r="E123" s="226"/>
      <c r="F123" s="226" t="s">
        <v>1471</v>
      </c>
      <c r="G123" s="227"/>
      <c r="H123" s="226" t="s">
        <v>56</v>
      </c>
      <c r="I123" s="226" t="s">
        <v>59</v>
      </c>
      <c r="J123" s="226" t="s">
        <v>1472</v>
      </c>
      <c r="K123" s="255"/>
    </row>
    <row r="124" spans="2:11" s="1" customFormat="1" ht="17.25" customHeight="1">
      <c r="B124" s="254"/>
      <c r="C124" s="228" t="s">
        <v>1473</v>
      </c>
      <c r="D124" s="228"/>
      <c r="E124" s="228"/>
      <c r="F124" s="229" t="s">
        <v>1474</v>
      </c>
      <c r="G124" s="230"/>
      <c r="H124" s="228"/>
      <c r="I124" s="228"/>
      <c r="J124" s="228" t="s">
        <v>1475</v>
      </c>
      <c r="K124" s="255"/>
    </row>
    <row r="125" spans="2:11" s="1" customFormat="1" ht="5.25" customHeight="1">
      <c r="B125" s="256"/>
      <c r="C125" s="231"/>
      <c r="D125" s="231"/>
      <c r="E125" s="231"/>
      <c r="F125" s="231"/>
      <c r="G125" s="257"/>
      <c r="H125" s="231"/>
      <c r="I125" s="231"/>
      <c r="J125" s="231"/>
      <c r="K125" s="258"/>
    </row>
    <row r="126" spans="2:11" s="1" customFormat="1" ht="15" customHeight="1">
      <c r="B126" s="256"/>
      <c r="C126" s="213" t="s">
        <v>1479</v>
      </c>
      <c r="D126" s="233"/>
      <c r="E126" s="233"/>
      <c r="F126" s="234" t="s">
        <v>1476</v>
      </c>
      <c r="G126" s="213"/>
      <c r="H126" s="213" t="s">
        <v>1516</v>
      </c>
      <c r="I126" s="213" t="s">
        <v>1478</v>
      </c>
      <c r="J126" s="213">
        <v>120</v>
      </c>
      <c r="K126" s="259"/>
    </row>
    <row r="127" spans="2:11" s="1" customFormat="1" ht="15" customHeight="1">
      <c r="B127" s="256"/>
      <c r="C127" s="213" t="s">
        <v>1525</v>
      </c>
      <c r="D127" s="213"/>
      <c r="E127" s="213"/>
      <c r="F127" s="234" t="s">
        <v>1476</v>
      </c>
      <c r="G127" s="213"/>
      <c r="H127" s="213" t="s">
        <v>1526</v>
      </c>
      <c r="I127" s="213" t="s">
        <v>1478</v>
      </c>
      <c r="J127" s="213" t="s">
        <v>1527</v>
      </c>
      <c r="K127" s="259"/>
    </row>
    <row r="128" spans="2:11" s="1" customFormat="1" ht="15" customHeight="1">
      <c r="B128" s="256"/>
      <c r="C128" s="213" t="s">
        <v>1424</v>
      </c>
      <c r="D128" s="213"/>
      <c r="E128" s="213"/>
      <c r="F128" s="234" t="s">
        <v>1476</v>
      </c>
      <c r="G128" s="213"/>
      <c r="H128" s="213" t="s">
        <v>1528</v>
      </c>
      <c r="I128" s="213" t="s">
        <v>1478</v>
      </c>
      <c r="J128" s="213" t="s">
        <v>1527</v>
      </c>
      <c r="K128" s="259"/>
    </row>
    <row r="129" spans="2:11" s="1" customFormat="1" ht="15" customHeight="1">
      <c r="B129" s="256"/>
      <c r="C129" s="213" t="s">
        <v>1487</v>
      </c>
      <c r="D129" s="213"/>
      <c r="E129" s="213"/>
      <c r="F129" s="234" t="s">
        <v>1482</v>
      </c>
      <c r="G129" s="213"/>
      <c r="H129" s="213" t="s">
        <v>1488</v>
      </c>
      <c r="I129" s="213" t="s">
        <v>1478</v>
      </c>
      <c r="J129" s="213">
        <v>15</v>
      </c>
      <c r="K129" s="259"/>
    </row>
    <row r="130" spans="2:11" s="1" customFormat="1" ht="15" customHeight="1">
      <c r="B130" s="256"/>
      <c r="C130" s="237" t="s">
        <v>1489</v>
      </c>
      <c r="D130" s="237"/>
      <c r="E130" s="237"/>
      <c r="F130" s="238" t="s">
        <v>1482</v>
      </c>
      <c r="G130" s="237"/>
      <c r="H130" s="237" t="s">
        <v>1490</v>
      </c>
      <c r="I130" s="237" t="s">
        <v>1478</v>
      </c>
      <c r="J130" s="237">
        <v>15</v>
      </c>
      <c r="K130" s="259"/>
    </row>
    <row r="131" spans="2:11" s="1" customFormat="1" ht="15" customHeight="1">
      <c r="B131" s="256"/>
      <c r="C131" s="237" t="s">
        <v>1491</v>
      </c>
      <c r="D131" s="237"/>
      <c r="E131" s="237"/>
      <c r="F131" s="238" t="s">
        <v>1482</v>
      </c>
      <c r="G131" s="237"/>
      <c r="H131" s="237" t="s">
        <v>1492</v>
      </c>
      <c r="I131" s="237" t="s">
        <v>1478</v>
      </c>
      <c r="J131" s="237">
        <v>20</v>
      </c>
      <c r="K131" s="259"/>
    </row>
    <row r="132" spans="2:11" s="1" customFormat="1" ht="15" customHeight="1">
      <c r="B132" s="256"/>
      <c r="C132" s="237" t="s">
        <v>1493</v>
      </c>
      <c r="D132" s="237"/>
      <c r="E132" s="237"/>
      <c r="F132" s="238" t="s">
        <v>1482</v>
      </c>
      <c r="G132" s="237"/>
      <c r="H132" s="237" t="s">
        <v>1494</v>
      </c>
      <c r="I132" s="237" t="s">
        <v>1478</v>
      </c>
      <c r="J132" s="237">
        <v>20</v>
      </c>
      <c r="K132" s="259"/>
    </row>
    <row r="133" spans="2:11" s="1" customFormat="1" ht="15" customHeight="1">
      <c r="B133" s="256"/>
      <c r="C133" s="213" t="s">
        <v>1481</v>
      </c>
      <c r="D133" s="213"/>
      <c r="E133" s="213"/>
      <c r="F133" s="234" t="s">
        <v>1482</v>
      </c>
      <c r="G133" s="213"/>
      <c r="H133" s="213" t="s">
        <v>1516</v>
      </c>
      <c r="I133" s="213" t="s">
        <v>1478</v>
      </c>
      <c r="J133" s="213">
        <v>50</v>
      </c>
      <c r="K133" s="259"/>
    </row>
    <row r="134" spans="2:11" s="1" customFormat="1" ht="15" customHeight="1">
      <c r="B134" s="256"/>
      <c r="C134" s="213" t="s">
        <v>1495</v>
      </c>
      <c r="D134" s="213"/>
      <c r="E134" s="213"/>
      <c r="F134" s="234" t="s">
        <v>1482</v>
      </c>
      <c r="G134" s="213"/>
      <c r="H134" s="213" t="s">
        <v>1516</v>
      </c>
      <c r="I134" s="213" t="s">
        <v>1478</v>
      </c>
      <c r="J134" s="213">
        <v>50</v>
      </c>
      <c r="K134" s="259"/>
    </row>
    <row r="135" spans="2:11" s="1" customFormat="1" ht="15" customHeight="1">
      <c r="B135" s="256"/>
      <c r="C135" s="213" t="s">
        <v>1501</v>
      </c>
      <c r="D135" s="213"/>
      <c r="E135" s="213"/>
      <c r="F135" s="234" t="s">
        <v>1482</v>
      </c>
      <c r="G135" s="213"/>
      <c r="H135" s="213" t="s">
        <v>1516</v>
      </c>
      <c r="I135" s="213" t="s">
        <v>1478</v>
      </c>
      <c r="J135" s="213">
        <v>50</v>
      </c>
      <c r="K135" s="259"/>
    </row>
    <row r="136" spans="2:11" s="1" customFormat="1" ht="15" customHeight="1">
      <c r="B136" s="256"/>
      <c r="C136" s="213" t="s">
        <v>1503</v>
      </c>
      <c r="D136" s="213"/>
      <c r="E136" s="213"/>
      <c r="F136" s="234" t="s">
        <v>1482</v>
      </c>
      <c r="G136" s="213"/>
      <c r="H136" s="213" t="s">
        <v>1516</v>
      </c>
      <c r="I136" s="213" t="s">
        <v>1478</v>
      </c>
      <c r="J136" s="213">
        <v>50</v>
      </c>
      <c r="K136" s="259"/>
    </row>
    <row r="137" spans="2:11" s="1" customFormat="1" ht="15" customHeight="1">
      <c r="B137" s="256"/>
      <c r="C137" s="213" t="s">
        <v>1504</v>
      </c>
      <c r="D137" s="213"/>
      <c r="E137" s="213"/>
      <c r="F137" s="234" t="s">
        <v>1482</v>
      </c>
      <c r="G137" s="213"/>
      <c r="H137" s="213" t="s">
        <v>1529</v>
      </c>
      <c r="I137" s="213" t="s">
        <v>1478</v>
      </c>
      <c r="J137" s="213">
        <v>255</v>
      </c>
      <c r="K137" s="259"/>
    </row>
    <row r="138" spans="2:11" s="1" customFormat="1" ht="15" customHeight="1">
      <c r="B138" s="256"/>
      <c r="C138" s="213" t="s">
        <v>1506</v>
      </c>
      <c r="D138" s="213"/>
      <c r="E138" s="213"/>
      <c r="F138" s="234" t="s">
        <v>1476</v>
      </c>
      <c r="G138" s="213"/>
      <c r="H138" s="213" t="s">
        <v>1530</v>
      </c>
      <c r="I138" s="213" t="s">
        <v>1508</v>
      </c>
      <c r="J138" s="213"/>
      <c r="K138" s="259"/>
    </row>
    <row r="139" spans="2:11" s="1" customFormat="1" ht="15" customHeight="1">
      <c r="B139" s="256"/>
      <c r="C139" s="213" t="s">
        <v>1509</v>
      </c>
      <c r="D139" s="213"/>
      <c r="E139" s="213"/>
      <c r="F139" s="234" t="s">
        <v>1476</v>
      </c>
      <c r="G139" s="213"/>
      <c r="H139" s="213" t="s">
        <v>1531</v>
      </c>
      <c r="I139" s="213" t="s">
        <v>1511</v>
      </c>
      <c r="J139" s="213"/>
      <c r="K139" s="259"/>
    </row>
    <row r="140" spans="2:11" s="1" customFormat="1" ht="15" customHeight="1">
      <c r="B140" s="256"/>
      <c r="C140" s="213" t="s">
        <v>1512</v>
      </c>
      <c r="D140" s="213"/>
      <c r="E140" s="213"/>
      <c r="F140" s="234" t="s">
        <v>1476</v>
      </c>
      <c r="G140" s="213"/>
      <c r="H140" s="213" t="s">
        <v>1512</v>
      </c>
      <c r="I140" s="213" t="s">
        <v>1511</v>
      </c>
      <c r="J140" s="213"/>
      <c r="K140" s="259"/>
    </row>
    <row r="141" spans="2:11" s="1" customFormat="1" ht="15" customHeight="1">
      <c r="B141" s="256"/>
      <c r="C141" s="213" t="s">
        <v>40</v>
      </c>
      <c r="D141" s="213"/>
      <c r="E141" s="213"/>
      <c r="F141" s="234" t="s">
        <v>1476</v>
      </c>
      <c r="G141" s="213"/>
      <c r="H141" s="213" t="s">
        <v>1532</v>
      </c>
      <c r="I141" s="213" t="s">
        <v>1511</v>
      </c>
      <c r="J141" s="213"/>
      <c r="K141" s="259"/>
    </row>
    <row r="142" spans="2:11" s="1" customFormat="1" ht="15" customHeight="1">
      <c r="B142" s="256"/>
      <c r="C142" s="213" t="s">
        <v>1533</v>
      </c>
      <c r="D142" s="213"/>
      <c r="E142" s="213"/>
      <c r="F142" s="234" t="s">
        <v>1476</v>
      </c>
      <c r="G142" s="213"/>
      <c r="H142" s="213" t="s">
        <v>1534</v>
      </c>
      <c r="I142" s="213" t="s">
        <v>1511</v>
      </c>
      <c r="J142" s="213"/>
      <c r="K142" s="259"/>
    </row>
    <row r="143" spans="2:11" s="1" customFormat="1" ht="15" customHeight="1">
      <c r="B143" s="260"/>
      <c r="C143" s="261"/>
      <c r="D143" s="261"/>
      <c r="E143" s="261"/>
      <c r="F143" s="261"/>
      <c r="G143" s="261"/>
      <c r="H143" s="261"/>
      <c r="I143" s="261"/>
      <c r="J143" s="261"/>
      <c r="K143" s="262"/>
    </row>
    <row r="144" spans="2:11" s="1" customFormat="1" ht="18.75" customHeight="1">
      <c r="B144" s="247"/>
      <c r="C144" s="247"/>
      <c r="D144" s="247"/>
      <c r="E144" s="247"/>
      <c r="F144" s="248"/>
      <c r="G144" s="247"/>
      <c r="H144" s="247"/>
      <c r="I144" s="247"/>
      <c r="J144" s="247"/>
      <c r="K144" s="247"/>
    </row>
    <row r="145" spans="2:11" s="1" customFormat="1" ht="18.75" customHeight="1">
      <c r="B145" s="220"/>
      <c r="C145" s="220"/>
      <c r="D145" s="220"/>
      <c r="E145" s="220"/>
      <c r="F145" s="220"/>
      <c r="G145" s="220"/>
      <c r="H145" s="220"/>
      <c r="I145" s="220"/>
      <c r="J145" s="220"/>
      <c r="K145" s="220"/>
    </row>
    <row r="146" spans="2:11" s="1" customFormat="1" ht="7.5" customHeight="1">
      <c r="B146" s="221"/>
      <c r="C146" s="222"/>
      <c r="D146" s="222"/>
      <c r="E146" s="222"/>
      <c r="F146" s="222"/>
      <c r="G146" s="222"/>
      <c r="H146" s="222"/>
      <c r="I146" s="222"/>
      <c r="J146" s="222"/>
      <c r="K146" s="223"/>
    </row>
    <row r="147" spans="2:11" s="1" customFormat="1" ht="45" customHeight="1">
      <c r="B147" s="224"/>
      <c r="C147" s="330" t="s">
        <v>1535</v>
      </c>
      <c r="D147" s="330"/>
      <c r="E147" s="330"/>
      <c r="F147" s="330"/>
      <c r="G147" s="330"/>
      <c r="H147" s="330"/>
      <c r="I147" s="330"/>
      <c r="J147" s="330"/>
      <c r="K147" s="225"/>
    </row>
    <row r="148" spans="2:11" s="1" customFormat="1" ht="17.25" customHeight="1">
      <c r="B148" s="224"/>
      <c r="C148" s="226" t="s">
        <v>1470</v>
      </c>
      <c r="D148" s="226"/>
      <c r="E148" s="226"/>
      <c r="F148" s="226" t="s">
        <v>1471</v>
      </c>
      <c r="G148" s="227"/>
      <c r="H148" s="226" t="s">
        <v>56</v>
      </c>
      <c r="I148" s="226" t="s">
        <v>59</v>
      </c>
      <c r="J148" s="226" t="s">
        <v>1472</v>
      </c>
      <c r="K148" s="225"/>
    </row>
    <row r="149" spans="2:11" s="1" customFormat="1" ht="17.25" customHeight="1">
      <c r="B149" s="224"/>
      <c r="C149" s="228" t="s">
        <v>1473</v>
      </c>
      <c r="D149" s="228"/>
      <c r="E149" s="228"/>
      <c r="F149" s="229" t="s">
        <v>1474</v>
      </c>
      <c r="G149" s="230"/>
      <c r="H149" s="228"/>
      <c r="I149" s="228"/>
      <c r="J149" s="228" t="s">
        <v>1475</v>
      </c>
      <c r="K149" s="225"/>
    </row>
    <row r="150" spans="2:11" s="1" customFormat="1" ht="5.25" customHeight="1">
      <c r="B150" s="236"/>
      <c r="C150" s="231"/>
      <c r="D150" s="231"/>
      <c r="E150" s="231"/>
      <c r="F150" s="231"/>
      <c r="G150" s="232"/>
      <c r="H150" s="231"/>
      <c r="I150" s="231"/>
      <c r="J150" s="231"/>
      <c r="K150" s="259"/>
    </row>
    <row r="151" spans="2:11" s="1" customFormat="1" ht="15" customHeight="1">
      <c r="B151" s="236"/>
      <c r="C151" s="263" t="s">
        <v>1479</v>
      </c>
      <c r="D151" s="213"/>
      <c r="E151" s="213"/>
      <c r="F151" s="264" t="s">
        <v>1476</v>
      </c>
      <c r="G151" s="213"/>
      <c r="H151" s="263" t="s">
        <v>1516</v>
      </c>
      <c r="I151" s="263" t="s">
        <v>1478</v>
      </c>
      <c r="J151" s="263">
        <v>120</v>
      </c>
      <c r="K151" s="259"/>
    </row>
    <row r="152" spans="2:11" s="1" customFormat="1" ht="15" customHeight="1">
      <c r="B152" s="236"/>
      <c r="C152" s="263" t="s">
        <v>1525</v>
      </c>
      <c r="D152" s="213"/>
      <c r="E152" s="213"/>
      <c r="F152" s="264" t="s">
        <v>1476</v>
      </c>
      <c r="G152" s="213"/>
      <c r="H152" s="263" t="s">
        <v>1536</v>
      </c>
      <c r="I152" s="263" t="s">
        <v>1478</v>
      </c>
      <c r="J152" s="263" t="s">
        <v>1527</v>
      </c>
      <c r="K152" s="259"/>
    </row>
    <row r="153" spans="2:11" s="1" customFormat="1" ht="15" customHeight="1">
      <c r="B153" s="236"/>
      <c r="C153" s="263" t="s">
        <v>1424</v>
      </c>
      <c r="D153" s="213"/>
      <c r="E153" s="213"/>
      <c r="F153" s="264" t="s">
        <v>1476</v>
      </c>
      <c r="G153" s="213"/>
      <c r="H153" s="263" t="s">
        <v>1537</v>
      </c>
      <c r="I153" s="263" t="s">
        <v>1478</v>
      </c>
      <c r="J153" s="263" t="s">
        <v>1527</v>
      </c>
      <c r="K153" s="259"/>
    </row>
    <row r="154" spans="2:11" s="1" customFormat="1" ht="15" customHeight="1">
      <c r="B154" s="236"/>
      <c r="C154" s="263" t="s">
        <v>1481</v>
      </c>
      <c r="D154" s="213"/>
      <c r="E154" s="213"/>
      <c r="F154" s="264" t="s">
        <v>1482</v>
      </c>
      <c r="G154" s="213"/>
      <c r="H154" s="263" t="s">
        <v>1516</v>
      </c>
      <c r="I154" s="263" t="s">
        <v>1478</v>
      </c>
      <c r="J154" s="263">
        <v>50</v>
      </c>
      <c r="K154" s="259"/>
    </row>
    <row r="155" spans="2:11" s="1" customFormat="1" ht="15" customHeight="1">
      <c r="B155" s="236"/>
      <c r="C155" s="263" t="s">
        <v>1484</v>
      </c>
      <c r="D155" s="213"/>
      <c r="E155" s="213"/>
      <c r="F155" s="264" t="s">
        <v>1476</v>
      </c>
      <c r="G155" s="213"/>
      <c r="H155" s="263" t="s">
        <v>1516</v>
      </c>
      <c r="I155" s="263" t="s">
        <v>1486</v>
      </c>
      <c r="J155" s="263"/>
      <c r="K155" s="259"/>
    </row>
    <row r="156" spans="2:11" s="1" customFormat="1" ht="15" customHeight="1">
      <c r="B156" s="236"/>
      <c r="C156" s="263" t="s">
        <v>1495</v>
      </c>
      <c r="D156" s="213"/>
      <c r="E156" s="213"/>
      <c r="F156" s="264" t="s">
        <v>1482</v>
      </c>
      <c r="G156" s="213"/>
      <c r="H156" s="263" t="s">
        <v>1516</v>
      </c>
      <c r="I156" s="263" t="s">
        <v>1478</v>
      </c>
      <c r="J156" s="263">
        <v>50</v>
      </c>
      <c r="K156" s="259"/>
    </row>
    <row r="157" spans="2:11" s="1" customFormat="1" ht="15" customHeight="1">
      <c r="B157" s="236"/>
      <c r="C157" s="263" t="s">
        <v>1503</v>
      </c>
      <c r="D157" s="213"/>
      <c r="E157" s="213"/>
      <c r="F157" s="264" t="s">
        <v>1482</v>
      </c>
      <c r="G157" s="213"/>
      <c r="H157" s="263" t="s">
        <v>1516</v>
      </c>
      <c r="I157" s="263" t="s">
        <v>1478</v>
      </c>
      <c r="J157" s="263">
        <v>50</v>
      </c>
      <c r="K157" s="259"/>
    </row>
    <row r="158" spans="2:11" s="1" customFormat="1" ht="15" customHeight="1">
      <c r="B158" s="236"/>
      <c r="C158" s="263" t="s">
        <v>1501</v>
      </c>
      <c r="D158" s="213"/>
      <c r="E158" s="213"/>
      <c r="F158" s="264" t="s">
        <v>1482</v>
      </c>
      <c r="G158" s="213"/>
      <c r="H158" s="263" t="s">
        <v>1516</v>
      </c>
      <c r="I158" s="263" t="s">
        <v>1478</v>
      </c>
      <c r="J158" s="263">
        <v>50</v>
      </c>
      <c r="K158" s="259"/>
    </row>
    <row r="159" spans="2:11" s="1" customFormat="1" ht="15" customHeight="1">
      <c r="B159" s="236"/>
      <c r="C159" s="263" t="s">
        <v>117</v>
      </c>
      <c r="D159" s="213"/>
      <c r="E159" s="213"/>
      <c r="F159" s="264" t="s">
        <v>1476</v>
      </c>
      <c r="G159" s="213"/>
      <c r="H159" s="263" t="s">
        <v>1538</v>
      </c>
      <c r="I159" s="263" t="s">
        <v>1478</v>
      </c>
      <c r="J159" s="263" t="s">
        <v>1539</v>
      </c>
      <c r="K159" s="259"/>
    </row>
    <row r="160" spans="2:11" s="1" customFormat="1" ht="15" customHeight="1">
      <c r="B160" s="236"/>
      <c r="C160" s="263" t="s">
        <v>1540</v>
      </c>
      <c r="D160" s="213"/>
      <c r="E160" s="213"/>
      <c r="F160" s="264" t="s">
        <v>1476</v>
      </c>
      <c r="G160" s="213"/>
      <c r="H160" s="263" t="s">
        <v>1541</v>
      </c>
      <c r="I160" s="263" t="s">
        <v>1511</v>
      </c>
      <c r="J160" s="263"/>
      <c r="K160" s="259"/>
    </row>
    <row r="161" spans="2:11" s="1" customFormat="1" ht="15" customHeight="1">
      <c r="B161" s="265"/>
      <c r="C161" s="245"/>
      <c r="D161" s="245"/>
      <c r="E161" s="245"/>
      <c r="F161" s="245"/>
      <c r="G161" s="245"/>
      <c r="H161" s="245"/>
      <c r="I161" s="245"/>
      <c r="J161" s="245"/>
      <c r="K161" s="266"/>
    </row>
    <row r="162" spans="2:11" s="1" customFormat="1" ht="18.75" customHeight="1">
      <c r="B162" s="247"/>
      <c r="C162" s="257"/>
      <c r="D162" s="257"/>
      <c r="E162" s="257"/>
      <c r="F162" s="267"/>
      <c r="G162" s="257"/>
      <c r="H162" s="257"/>
      <c r="I162" s="257"/>
      <c r="J162" s="257"/>
      <c r="K162" s="247"/>
    </row>
    <row r="163" spans="2:11" s="1" customFormat="1" ht="18.75" customHeight="1">
      <c r="B163" s="220"/>
      <c r="C163" s="220"/>
      <c r="D163" s="220"/>
      <c r="E163" s="220"/>
      <c r="F163" s="220"/>
      <c r="G163" s="220"/>
      <c r="H163" s="220"/>
      <c r="I163" s="220"/>
      <c r="J163" s="220"/>
      <c r="K163" s="220"/>
    </row>
    <row r="164" spans="2:11" s="1" customFormat="1" ht="7.5" customHeight="1">
      <c r="B164" s="202"/>
      <c r="C164" s="203"/>
      <c r="D164" s="203"/>
      <c r="E164" s="203"/>
      <c r="F164" s="203"/>
      <c r="G164" s="203"/>
      <c r="H164" s="203"/>
      <c r="I164" s="203"/>
      <c r="J164" s="203"/>
      <c r="K164" s="204"/>
    </row>
    <row r="165" spans="2:11" s="1" customFormat="1" ht="45" customHeight="1">
      <c r="B165" s="205"/>
      <c r="C165" s="331" t="s">
        <v>1542</v>
      </c>
      <c r="D165" s="331"/>
      <c r="E165" s="331"/>
      <c r="F165" s="331"/>
      <c r="G165" s="331"/>
      <c r="H165" s="331"/>
      <c r="I165" s="331"/>
      <c r="J165" s="331"/>
      <c r="K165" s="206"/>
    </row>
    <row r="166" spans="2:11" s="1" customFormat="1" ht="17.25" customHeight="1">
      <c r="B166" s="205"/>
      <c r="C166" s="226" t="s">
        <v>1470</v>
      </c>
      <c r="D166" s="226"/>
      <c r="E166" s="226"/>
      <c r="F166" s="226" t="s">
        <v>1471</v>
      </c>
      <c r="G166" s="268"/>
      <c r="H166" s="269" t="s">
        <v>56</v>
      </c>
      <c r="I166" s="269" t="s">
        <v>59</v>
      </c>
      <c r="J166" s="226" t="s">
        <v>1472</v>
      </c>
      <c r="K166" s="206"/>
    </row>
    <row r="167" spans="2:11" s="1" customFormat="1" ht="17.25" customHeight="1">
      <c r="B167" s="207"/>
      <c r="C167" s="228" t="s">
        <v>1473</v>
      </c>
      <c r="D167" s="228"/>
      <c r="E167" s="228"/>
      <c r="F167" s="229" t="s">
        <v>1474</v>
      </c>
      <c r="G167" s="270"/>
      <c r="H167" s="271"/>
      <c r="I167" s="271"/>
      <c r="J167" s="228" t="s">
        <v>1475</v>
      </c>
      <c r="K167" s="208"/>
    </row>
    <row r="168" spans="2:11" s="1" customFormat="1" ht="5.25" customHeight="1">
      <c r="B168" s="236"/>
      <c r="C168" s="231"/>
      <c r="D168" s="231"/>
      <c r="E168" s="231"/>
      <c r="F168" s="231"/>
      <c r="G168" s="232"/>
      <c r="H168" s="231"/>
      <c r="I168" s="231"/>
      <c r="J168" s="231"/>
      <c r="K168" s="259"/>
    </row>
    <row r="169" spans="2:11" s="1" customFormat="1" ht="15" customHeight="1">
      <c r="B169" s="236"/>
      <c r="C169" s="213" t="s">
        <v>1479</v>
      </c>
      <c r="D169" s="213"/>
      <c r="E169" s="213"/>
      <c r="F169" s="234" t="s">
        <v>1476</v>
      </c>
      <c r="G169" s="213"/>
      <c r="H169" s="213" t="s">
        <v>1516</v>
      </c>
      <c r="I169" s="213" t="s">
        <v>1478</v>
      </c>
      <c r="J169" s="213">
        <v>120</v>
      </c>
      <c r="K169" s="259"/>
    </row>
    <row r="170" spans="2:11" s="1" customFormat="1" ht="15" customHeight="1">
      <c r="B170" s="236"/>
      <c r="C170" s="213" t="s">
        <v>1525</v>
      </c>
      <c r="D170" s="213"/>
      <c r="E170" s="213"/>
      <c r="F170" s="234" t="s">
        <v>1476</v>
      </c>
      <c r="G170" s="213"/>
      <c r="H170" s="213" t="s">
        <v>1526</v>
      </c>
      <c r="I170" s="213" t="s">
        <v>1478</v>
      </c>
      <c r="J170" s="213" t="s">
        <v>1527</v>
      </c>
      <c r="K170" s="259"/>
    </row>
    <row r="171" spans="2:11" s="1" customFormat="1" ht="15" customHeight="1">
      <c r="B171" s="236"/>
      <c r="C171" s="213" t="s">
        <v>1424</v>
      </c>
      <c r="D171" s="213"/>
      <c r="E171" s="213"/>
      <c r="F171" s="234" t="s">
        <v>1476</v>
      </c>
      <c r="G171" s="213"/>
      <c r="H171" s="213" t="s">
        <v>1543</v>
      </c>
      <c r="I171" s="213" t="s">
        <v>1478</v>
      </c>
      <c r="J171" s="213" t="s">
        <v>1527</v>
      </c>
      <c r="K171" s="259"/>
    </row>
    <row r="172" spans="2:11" s="1" customFormat="1" ht="15" customHeight="1">
      <c r="B172" s="236"/>
      <c r="C172" s="213" t="s">
        <v>1481</v>
      </c>
      <c r="D172" s="213"/>
      <c r="E172" s="213"/>
      <c r="F172" s="234" t="s">
        <v>1482</v>
      </c>
      <c r="G172" s="213"/>
      <c r="H172" s="213" t="s">
        <v>1543</v>
      </c>
      <c r="I172" s="213" t="s">
        <v>1478</v>
      </c>
      <c r="J172" s="213">
        <v>50</v>
      </c>
      <c r="K172" s="259"/>
    </row>
    <row r="173" spans="2:11" s="1" customFormat="1" ht="15" customHeight="1">
      <c r="B173" s="236"/>
      <c r="C173" s="213" t="s">
        <v>1484</v>
      </c>
      <c r="D173" s="213"/>
      <c r="E173" s="213"/>
      <c r="F173" s="234" t="s">
        <v>1476</v>
      </c>
      <c r="G173" s="213"/>
      <c r="H173" s="213" t="s">
        <v>1543</v>
      </c>
      <c r="I173" s="213" t="s">
        <v>1486</v>
      </c>
      <c r="J173" s="213"/>
      <c r="K173" s="259"/>
    </row>
    <row r="174" spans="2:11" s="1" customFormat="1" ht="15" customHeight="1">
      <c r="B174" s="236"/>
      <c r="C174" s="213" t="s">
        <v>1495</v>
      </c>
      <c r="D174" s="213"/>
      <c r="E174" s="213"/>
      <c r="F174" s="234" t="s">
        <v>1482</v>
      </c>
      <c r="G174" s="213"/>
      <c r="H174" s="213" t="s">
        <v>1543</v>
      </c>
      <c r="I174" s="213" t="s">
        <v>1478</v>
      </c>
      <c r="J174" s="213">
        <v>50</v>
      </c>
      <c r="K174" s="259"/>
    </row>
    <row r="175" spans="2:11" s="1" customFormat="1" ht="15" customHeight="1">
      <c r="B175" s="236"/>
      <c r="C175" s="213" t="s">
        <v>1503</v>
      </c>
      <c r="D175" s="213"/>
      <c r="E175" s="213"/>
      <c r="F175" s="234" t="s">
        <v>1482</v>
      </c>
      <c r="G175" s="213"/>
      <c r="H175" s="213" t="s">
        <v>1543</v>
      </c>
      <c r="I175" s="213" t="s">
        <v>1478</v>
      </c>
      <c r="J175" s="213">
        <v>50</v>
      </c>
      <c r="K175" s="259"/>
    </row>
    <row r="176" spans="2:11" s="1" customFormat="1" ht="15" customHeight="1">
      <c r="B176" s="236"/>
      <c r="C176" s="213" t="s">
        <v>1501</v>
      </c>
      <c r="D176" s="213"/>
      <c r="E176" s="213"/>
      <c r="F176" s="234" t="s">
        <v>1482</v>
      </c>
      <c r="G176" s="213"/>
      <c r="H176" s="213" t="s">
        <v>1543</v>
      </c>
      <c r="I176" s="213" t="s">
        <v>1478</v>
      </c>
      <c r="J176" s="213">
        <v>50</v>
      </c>
      <c r="K176" s="259"/>
    </row>
    <row r="177" spans="2:11" s="1" customFormat="1" ht="15" customHeight="1">
      <c r="B177" s="236"/>
      <c r="C177" s="213" t="s">
        <v>125</v>
      </c>
      <c r="D177" s="213"/>
      <c r="E177" s="213"/>
      <c r="F177" s="234" t="s">
        <v>1476</v>
      </c>
      <c r="G177" s="213"/>
      <c r="H177" s="213" t="s">
        <v>1544</v>
      </c>
      <c r="I177" s="213" t="s">
        <v>1545</v>
      </c>
      <c r="J177" s="213"/>
      <c r="K177" s="259"/>
    </row>
    <row r="178" spans="2:11" s="1" customFormat="1" ht="15" customHeight="1">
      <c r="B178" s="236"/>
      <c r="C178" s="213" t="s">
        <v>59</v>
      </c>
      <c r="D178" s="213"/>
      <c r="E178" s="213"/>
      <c r="F178" s="234" t="s">
        <v>1476</v>
      </c>
      <c r="G178" s="213"/>
      <c r="H178" s="213" t="s">
        <v>1546</v>
      </c>
      <c r="I178" s="213" t="s">
        <v>1547</v>
      </c>
      <c r="J178" s="213">
        <v>1</v>
      </c>
      <c r="K178" s="259"/>
    </row>
    <row r="179" spans="2:11" s="1" customFormat="1" ht="15" customHeight="1">
      <c r="B179" s="236"/>
      <c r="C179" s="213" t="s">
        <v>55</v>
      </c>
      <c r="D179" s="213"/>
      <c r="E179" s="213"/>
      <c r="F179" s="234" t="s">
        <v>1476</v>
      </c>
      <c r="G179" s="213"/>
      <c r="H179" s="213" t="s">
        <v>1548</v>
      </c>
      <c r="I179" s="213" t="s">
        <v>1478</v>
      </c>
      <c r="J179" s="213">
        <v>20</v>
      </c>
      <c r="K179" s="259"/>
    </row>
    <row r="180" spans="2:11" s="1" customFormat="1" ht="15" customHeight="1">
      <c r="B180" s="236"/>
      <c r="C180" s="213" t="s">
        <v>56</v>
      </c>
      <c r="D180" s="213"/>
      <c r="E180" s="213"/>
      <c r="F180" s="234" t="s">
        <v>1476</v>
      </c>
      <c r="G180" s="213"/>
      <c r="H180" s="213" t="s">
        <v>1549</v>
      </c>
      <c r="I180" s="213" t="s">
        <v>1478</v>
      </c>
      <c r="J180" s="213">
        <v>255</v>
      </c>
      <c r="K180" s="259"/>
    </row>
    <row r="181" spans="2:11" s="1" customFormat="1" ht="15" customHeight="1">
      <c r="B181" s="236"/>
      <c r="C181" s="213" t="s">
        <v>126</v>
      </c>
      <c r="D181" s="213"/>
      <c r="E181" s="213"/>
      <c r="F181" s="234" t="s">
        <v>1476</v>
      </c>
      <c r="G181" s="213"/>
      <c r="H181" s="213" t="s">
        <v>1440</v>
      </c>
      <c r="I181" s="213" t="s">
        <v>1478</v>
      </c>
      <c r="J181" s="213">
        <v>10</v>
      </c>
      <c r="K181" s="259"/>
    </row>
    <row r="182" spans="2:11" s="1" customFormat="1" ht="15" customHeight="1">
      <c r="B182" s="236"/>
      <c r="C182" s="213" t="s">
        <v>127</v>
      </c>
      <c r="D182" s="213"/>
      <c r="E182" s="213"/>
      <c r="F182" s="234" t="s">
        <v>1476</v>
      </c>
      <c r="G182" s="213"/>
      <c r="H182" s="213" t="s">
        <v>1550</v>
      </c>
      <c r="I182" s="213" t="s">
        <v>1511</v>
      </c>
      <c r="J182" s="213"/>
      <c r="K182" s="259"/>
    </row>
    <row r="183" spans="2:11" s="1" customFormat="1" ht="15" customHeight="1">
      <c r="B183" s="236"/>
      <c r="C183" s="213" t="s">
        <v>1551</v>
      </c>
      <c r="D183" s="213"/>
      <c r="E183" s="213"/>
      <c r="F183" s="234" t="s">
        <v>1476</v>
      </c>
      <c r="G183" s="213"/>
      <c r="H183" s="213" t="s">
        <v>1552</v>
      </c>
      <c r="I183" s="213" t="s">
        <v>1511</v>
      </c>
      <c r="J183" s="213"/>
      <c r="K183" s="259"/>
    </row>
    <row r="184" spans="2:11" s="1" customFormat="1" ht="15" customHeight="1">
      <c r="B184" s="236"/>
      <c r="C184" s="213" t="s">
        <v>1540</v>
      </c>
      <c r="D184" s="213"/>
      <c r="E184" s="213"/>
      <c r="F184" s="234" t="s">
        <v>1476</v>
      </c>
      <c r="G184" s="213"/>
      <c r="H184" s="213" t="s">
        <v>1553</v>
      </c>
      <c r="I184" s="213" t="s">
        <v>1511</v>
      </c>
      <c r="J184" s="213"/>
      <c r="K184" s="259"/>
    </row>
    <row r="185" spans="2:11" s="1" customFormat="1" ht="15" customHeight="1">
      <c r="B185" s="236"/>
      <c r="C185" s="213" t="s">
        <v>129</v>
      </c>
      <c r="D185" s="213"/>
      <c r="E185" s="213"/>
      <c r="F185" s="234" t="s">
        <v>1482</v>
      </c>
      <c r="G185" s="213"/>
      <c r="H185" s="213" t="s">
        <v>1554</v>
      </c>
      <c r="I185" s="213" t="s">
        <v>1478</v>
      </c>
      <c r="J185" s="213">
        <v>50</v>
      </c>
      <c r="K185" s="259"/>
    </row>
    <row r="186" spans="2:11" s="1" customFormat="1" ht="15" customHeight="1">
      <c r="B186" s="236"/>
      <c r="C186" s="213" t="s">
        <v>1555</v>
      </c>
      <c r="D186" s="213"/>
      <c r="E186" s="213"/>
      <c r="F186" s="234" t="s">
        <v>1482</v>
      </c>
      <c r="G186" s="213"/>
      <c r="H186" s="213" t="s">
        <v>1556</v>
      </c>
      <c r="I186" s="213" t="s">
        <v>1557</v>
      </c>
      <c r="J186" s="213"/>
      <c r="K186" s="259"/>
    </row>
    <row r="187" spans="2:11" s="1" customFormat="1" ht="15" customHeight="1">
      <c r="B187" s="236"/>
      <c r="C187" s="213" t="s">
        <v>1558</v>
      </c>
      <c r="D187" s="213"/>
      <c r="E187" s="213"/>
      <c r="F187" s="234" t="s">
        <v>1482</v>
      </c>
      <c r="G187" s="213"/>
      <c r="H187" s="213" t="s">
        <v>1559</v>
      </c>
      <c r="I187" s="213" t="s">
        <v>1557</v>
      </c>
      <c r="J187" s="213"/>
      <c r="K187" s="259"/>
    </row>
    <row r="188" spans="2:11" s="1" customFormat="1" ht="15" customHeight="1">
      <c r="B188" s="236"/>
      <c r="C188" s="213" t="s">
        <v>1560</v>
      </c>
      <c r="D188" s="213"/>
      <c r="E188" s="213"/>
      <c r="F188" s="234" t="s">
        <v>1482</v>
      </c>
      <c r="G188" s="213"/>
      <c r="H188" s="213" t="s">
        <v>1561</v>
      </c>
      <c r="I188" s="213" t="s">
        <v>1557</v>
      </c>
      <c r="J188" s="213"/>
      <c r="K188" s="259"/>
    </row>
    <row r="189" spans="2:11" s="1" customFormat="1" ht="15" customHeight="1">
      <c r="B189" s="236"/>
      <c r="C189" s="272" t="s">
        <v>1562</v>
      </c>
      <c r="D189" s="213"/>
      <c r="E189" s="213"/>
      <c r="F189" s="234" t="s">
        <v>1482</v>
      </c>
      <c r="G189" s="213"/>
      <c r="H189" s="213" t="s">
        <v>1563</v>
      </c>
      <c r="I189" s="213" t="s">
        <v>1564</v>
      </c>
      <c r="J189" s="273" t="s">
        <v>1565</v>
      </c>
      <c r="K189" s="259"/>
    </row>
    <row r="190" spans="2:11" s="1" customFormat="1" ht="15" customHeight="1">
      <c r="B190" s="236"/>
      <c r="C190" s="272" t="s">
        <v>44</v>
      </c>
      <c r="D190" s="213"/>
      <c r="E190" s="213"/>
      <c r="F190" s="234" t="s">
        <v>1476</v>
      </c>
      <c r="G190" s="213"/>
      <c r="H190" s="210" t="s">
        <v>1566</v>
      </c>
      <c r="I190" s="213" t="s">
        <v>1567</v>
      </c>
      <c r="J190" s="213"/>
      <c r="K190" s="259"/>
    </row>
    <row r="191" spans="2:11" s="1" customFormat="1" ht="15" customHeight="1">
      <c r="B191" s="236"/>
      <c r="C191" s="272" t="s">
        <v>1568</v>
      </c>
      <c r="D191" s="213"/>
      <c r="E191" s="213"/>
      <c r="F191" s="234" t="s">
        <v>1476</v>
      </c>
      <c r="G191" s="213"/>
      <c r="H191" s="213" t="s">
        <v>1569</v>
      </c>
      <c r="I191" s="213" t="s">
        <v>1511</v>
      </c>
      <c r="J191" s="213"/>
      <c r="K191" s="259"/>
    </row>
    <row r="192" spans="2:11" s="1" customFormat="1" ht="15" customHeight="1">
      <c r="B192" s="236"/>
      <c r="C192" s="272" t="s">
        <v>1570</v>
      </c>
      <c r="D192" s="213"/>
      <c r="E192" s="213"/>
      <c r="F192" s="234" t="s">
        <v>1476</v>
      </c>
      <c r="G192" s="213"/>
      <c r="H192" s="213" t="s">
        <v>1571</v>
      </c>
      <c r="I192" s="213" t="s">
        <v>1511</v>
      </c>
      <c r="J192" s="213"/>
      <c r="K192" s="259"/>
    </row>
    <row r="193" spans="2:11" s="1" customFormat="1" ht="15" customHeight="1">
      <c r="B193" s="236"/>
      <c r="C193" s="272" t="s">
        <v>1572</v>
      </c>
      <c r="D193" s="213"/>
      <c r="E193" s="213"/>
      <c r="F193" s="234" t="s">
        <v>1482</v>
      </c>
      <c r="G193" s="213"/>
      <c r="H193" s="213" t="s">
        <v>1573</v>
      </c>
      <c r="I193" s="213" t="s">
        <v>1511</v>
      </c>
      <c r="J193" s="213"/>
      <c r="K193" s="259"/>
    </row>
    <row r="194" spans="2:11" s="1" customFormat="1" ht="15" customHeight="1">
      <c r="B194" s="265"/>
      <c r="C194" s="274"/>
      <c r="D194" s="245"/>
      <c r="E194" s="245"/>
      <c r="F194" s="245"/>
      <c r="G194" s="245"/>
      <c r="H194" s="245"/>
      <c r="I194" s="245"/>
      <c r="J194" s="245"/>
      <c r="K194" s="266"/>
    </row>
    <row r="195" spans="2:11" s="1" customFormat="1" ht="18.75" customHeight="1">
      <c r="B195" s="247"/>
      <c r="C195" s="257"/>
      <c r="D195" s="257"/>
      <c r="E195" s="257"/>
      <c r="F195" s="267"/>
      <c r="G195" s="257"/>
      <c r="H195" s="257"/>
      <c r="I195" s="257"/>
      <c r="J195" s="257"/>
      <c r="K195" s="247"/>
    </row>
    <row r="196" spans="2:11" s="1" customFormat="1" ht="18.75" customHeight="1">
      <c r="B196" s="247"/>
      <c r="C196" s="257"/>
      <c r="D196" s="257"/>
      <c r="E196" s="257"/>
      <c r="F196" s="267"/>
      <c r="G196" s="257"/>
      <c r="H196" s="257"/>
      <c r="I196" s="257"/>
      <c r="J196" s="257"/>
      <c r="K196" s="247"/>
    </row>
    <row r="197" spans="2:11" s="1" customFormat="1" ht="18.75" customHeight="1">
      <c r="B197" s="220"/>
      <c r="C197" s="220"/>
      <c r="D197" s="220"/>
      <c r="E197" s="220"/>
      <c r="F197" s="220"/>
      <c r="G197" s="220"/>
      <c r="H197" s="220"/>
      <c r="I197" s="220"/>
      <c r="J197" s="220"/>
      <c r="K197" s="220"/>
    </row>
    <row r="198" spans="2:11" s="1" customFormat="1" ht="13.5">
      <c r="B198" s="202"/>
      <c r="C198" s="203"/>
      <c r="D198" s="203"/>
      <c r="E198" s="203"/>
      <c r="F198" s="203"/>
      <c r="G198" s="203"/>
      <c r="H198" s="203"/>
      <c r="I198" s="203"/>
      <c r="J198" s="203"/>
      <c r="K198" s="204"/>
    </row>
    <row r="199" spans="2:11" s="1" customFormat="1" ht="21">
      <c r="B199" s="205"/>
      <c r="C199" s="331" t="s">
        <v>1574</v>
      </c>
      <c r="D199" s="331"/>
      <c r="E199" s="331"/>
      <c r="F199" s="331"/>
      <c r="G199" s="331"/>
      <c r="H199" s="331"/>
      <c r="I199" s="331"/>
      <c r="J199" s="331"/>
      <c r="K199" s="206"/>
    </row>
    <row r="200" spans="2:11" s="1" customFormat="1" ht="25.5" customHeight="1">
      <c r="B200" s="205"/>
      <c r="C200" s="275" t="s">
        <v>1575</v>
      </c>
      <c r="D200" s="275"/>
      <c r="E200" s="275"/>
      <c r="F200" s="275" t="s">
        <v>1576</v>
      </c>
      <c r="G200" s="276"/>
      <c r="H200" s="332" t="s">
        <v>1577</v>
      </c>
      <c r="I200" s="332"/>
      <c r="J200" s="332"/>
      <c r="K200" s="206"/>
    </row>
    <row r="201" spans="2:11" s="1" customFormat="1" ht="5.25" customHeight="1">
      <c r="B201" s="236"/>
      <c r="C201" s="231"/>
      <c r="D201" s="231"/>
      <c r="E201" s="231"/>
      <c r="F201" s="231"/>
      <c r="G201" s="257"/>
      <c r="H201" s="231"/>
      <c r="I201" s="231"/>
      <c r="J201" s="231"/>
      <c r="K201" s="259"/>
    </row>
    <row r="202" spans="2:11" s="1" customFormat="1" ht="15" customHeight="1">
      <c r="B202" s="236"/>
      <c r="C202" s="213" t="s">
        <v>1567</v>
      </c>
      <c r="D202" s="213"/>
      <c r="E202" s="213"/>
      <c r="F202" s="234" t="s">
        <v>45</v>
      </c>
      <c r="G202" s="213"/>
      <c r="H202" s="333" t="s">
        <v>1578</v>
      </c>
      <c r="I202" s="333"/>
      <c r="J202" s="333"/>
      <c r="K202" s="259"/>
    </row>
    <row r="203" spans="2:11" s="1" customFormat="1" ht="15" customHeight="1">
      <c r="B203" s="236"/>
      <c r="C203" s="213"/>
      <c r="D203" s="213"/>
      <c r="E203" s="213"/>
      <c r="F203" s="234" t="s">
        <v>46</v>
      </c>
      <c r="G203" s="213"/>
      <c r="H203" s="333" t="s">
        <v>1579</v>
      </c>
      <c r="I203" s="333"/>
      <c r="J203" s="333"/>
      <c r="K203" s="259"/>
    </row>
    <row r="204" spans="2:11" s="1" customFormat="1" ht="15" customHeight="1">
      <c r="B204" s="236"/>
      <c r="C204" s="213"/>
      <c r="D204" s="213"/>
      <c r="E204" s="213"/>
      <c r="F204" s="234" t="s">
        <v>49</v>
      </c>
      <c r="G204" s="213"/>
      <c r="H204" s="333" t="s">
        <v>1580</v>
      </c>
      <c r="I204" s="333"/>
      <c r="J204" s="333"/>
      <c r="K204" s="259"/>
    </row>
    <row r="205" spans="2:11" s="1" customFormat="1" ht="15" customHeight="1">
      <c r="B205" s="236"/>
      <c r="C205" s="213"/>
      <c r="D205" s="213"/>
      <c r="E205" s="213"/>
      <c r="F205" s="234" t="s">
        <v>47</v>
      </c>
      <c r="G205" s="213"/>
      <c r="H205" s="333" t="s">
        <v>1581</v>
      </c>
      <c r="I205" s="333"/>
      <c r="J205" s="333"/>
      <c r="K205" s="259"/>
    </row>
    <row r="206" spans="2:11" s="1" customFormat="1" ht="15" customHeight="1">
      <c r="B206" s="236"/>
      <c r="C206" s="213"/>
      <c r="D206" s="213"/>
      <c r="E206" s="213"/>
      <c r="F206" s="234" t="s">
        <v>48</v>
      </c>
      <c r="G206" s="213"/>
      <c r="H206" s="333" t="s">
        <v>1582</v>
      </c>
      <c r="I206" s="333"/>
      <c r="J206" s="333"/>
      <c r="K206" s="259"/>
    </row>
    <row r="207" spans="2:11" s="1" customFormat="1" ht="15" customHeight="1">
      <c r="B207" s="236"/>
      <c r="C207" s="213"/>
      <c r="D207" s="213"/>
      <c r="E207" s="213"/>
      <c r="F207" s="234"/>
      <c r="G207" s="213"/>
      <c r="H207" s="213"/>
      <c r="I207" s="213"/>
      <c r="J207" s="213"/>
      <c r="K207" s="259"/>
    </row>
    <row r="208" spans="2:11" s="1" customFormat="1" ht="15" customHeight="1">
      <c r="B208" s="236"/>
      <c r="C208" s="213" t="s">
        <v>1523</v>
      </c>
      <c r="D208" s="213"/>
      <c r="E208" s="213"/>
      <c r="F208" s="234" t="s">
        <v>81</v>
      </c>
      <c r="G208" s="213"/>
      <c r="H208" s="333" t="s">
        <v>1583</v>
      </c>
      <c r="I208" s="333"/>
      <c r="J208" s="333"/>
      <c r="K208" s="259"/>
    </row>
    <row r="209" spans="2:11" s="1" customFormat="1" ht="15" customHeight="1">
      <c r="B209" s="236"/>
      <c r="C209" s="213"/>
      <c r="D209" s="213"/>
      <c r="E209" s="213"/>
      <c r="F209" s="234" t="s">
        <v>1420</v>
      </c>
      <c r="G209" s="213"/>
      <c r="H209" s="333" t="s">
        <v>1421</v>
      </c>
      <c r="I209" s="333"/>
      <c r="J209" s="333"/>
      <c r="K209" s="259"/>
    </row>
    <row r="210" spans="2:11" s="1" customFormat="1" ht="15" customHeight="1">
      <c r="B210" s="236"/>
      <c r="C210" s="213"/>
      <c r="D210" s="213"/>
      <c r="E210" s="213"/>
      <c r="F210" s="234" t="s">
        <v>93</v>
      </c>
      <c r="G210" s="213"/>
      <c r="H210" s="333" t="s">
        <v>1584</v>
      </c>
      <c r="I210" s="333"/>
      <c r="J210" s="333"/>
      <c r="K210" s="259"/>
    </row>
    <row r="211" spans="2:11" s="1" customFormat="1" ht="15" customHeight="1">
      <c r="B211" s="277"/>
      <c r="C211" s="213"/>
      <c r="D211" s="213"/>
      <c r="E211" s="213"/>
      <c r="F211" s="234" t="s">
        <v>110</v>
      </c>
      <c r="G211" s="272"/>
      <c r="H211" s="334" t="s">
        <v>111</v>
      </c>
      <c r="I211" s="334"/>
      <c r="J211" s="334"/>
      <c r="K211" s="278"/>
    </row>
    <row r="212" spans="2:11" s="1" customFormat="1" ht="15" customHeight="1">
      <c r="B212" s="277"/>
      <c r="C212" s="213"/>
      <c r="D212" s="213"/>
      <c r="E212" s="213"/>
      <c r="F212" s="234" t="s">
        <v>1422</v>
      </c>
      <c r="G212" s="272"/>
      <c r="H212" s="334" t="s">
        <v>1585</v>
      </c>
      <c r="I212" s="334"/>
      <c r="J212" s="334"/>
      <c r="K212" s="278"/>
    </row>
    <row r="213" spans="2:11" s="1" customFormat="1" ht="15" customHeight="1">
      <c r="B213" s="277"/>
      <c r="C213" s="213"/>
      <c r="D213" s="213"/>
      <c r="E213" s="213"/>
      <c r="F213" s="234"/>
      <c r="G213" s="272"/>
      <c r="H213" s="263"/>
      <c r="I213" s="263"/>
      <c r="J213" s="263"/>
      <c r="K213" s="278"/>
    </row>
    <row r="214" spans="2:11" s="1" customFormat="1" ht="15" customHeight="1">
      <c r="B214" s="277"/>
      <c r="C214" s="213" t="s">
        <v>1547</v>
      </c>
      <c r="D214" s="213"/>
      <c r="E214" s="213"/>
      <c r="F214" s="234">
        <v>1</v>
      </c>
      <c r="G214" s="272"/>
      <c r="H214" s="334" t="s">
        <v>1586</v>
      </c>
      <c r="I214" s="334"/>
      <c r="J214" s="334"/>
      <c r="K214" s="278"/>
    </row>
    <row r="215" spans="2:11" s="1" customFormat="1" ht="15" customHeight="1">
      <c r="B215" s="277"/>
      <c r="C215" s="213"/>
      <c r="D215" s="213"/>
      <c r="E215" s="213"/>
      <c r="F215" s="234">
        <v>2</v>
      </c>
      <c r="G215" s="272"/>
      <c r="H215" s="334" t="s">
        <v>1587</v>
      </c>
      <c r="I215" s="334"/>
      <c r="J215" s="334"/>
      <c r="K215" s="278"/>
    </row>
    <row r="216" spans="2:11" s="1" customFormat="1" ht="15" customHeight="1">
      <c r="B216" s="277"/>
      <c r="C216" s="213"/>
      <c r="D216" s="213"/>
      <c r="E216" s="213"/>
      <c r="F216" s="234">
        <v>3</v>
      </c>
      <c r="G216" s="272"/>
      <c r="H216" s="334" t="s">
        <v>1588</v>
      </c>
      <c r="I216" s="334"/>
      <c r="J216" s="334"/>
      <c r="K216" s="278"/>
    </row>
    <row r="217" spans="2:11" s="1" customFormat="1" ht="15" customHeight="1">
      <c r="B217" s="277"/>
      <c r="C217" s="213"/>
      <c r="D217" s="213"/>
      <c r="E217" s="213"/>
      <c r="F217" s="234">
        <v>4</v>
      </c>
      <c r="G217" s="272"/>
      <c r="H217" s="334" t="s">
        <v>1589</v>
      </c>
      <c r="I217" s="334"/>
      <c r="J217" s="334"/>
      <c r="K217" s="278"/>
    </row>
    <row r="218" spans="2:11" s="1" customFormat="1" ht="12.75" customHeight="1">
      <c r="B218" s="279"/>
      <c r="C218" s="280"/>
      <c r="D218" s="280"/>
      <c r="E218" s="280"/>
      <c r="F218" s="280"/>
      <c r="G218" s="280"/>
      <c r="H218" s="280"/>
      <c r="I218" s="280"/>
      <c r="J218" s="280"/>
      <c r="K218" s="281"/>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BM214"/>
  <sheetViews>
    <sheetView showGridLines="0" workbookViewId="0">
      <selection activeCell="H84" sqref="H8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8"/>
    </row>
    <row r="2" spans="1:46" s="1" customFormat="1" ht="36.950000000000003" customHeight="1">
      <c r="L2" s="311" t="s">
        <v>6</v>
      </c>
      <c r="M2" s="312"/>
      <c r="N2" s="312"/>
      <c r="O2" s="312"/>
      <c r="P2" s="312"/>
      <c r="Q2" s="312"/>
      <c r="R2" s="312"/>
      <c r="S2" s="312"/>
      <c r="T2" s="312"/>
      <c r="U2" s="312"/>
      <c r="V2" s="312"/>
      <c r="AT2" s="19" t="s">
        <v>83</v>
      </c>
    </row>
    <row r="3" spans="1:46" s="1" customFormat="1" ht="6.95" customHeight="1">
      <c r="B3" s="20"/>
      <c r="C3" s="21"/>
      <c r="D3" s="21"/>
      <c r="E3" s="21"/>
      <c r="F3" s="21"/>
      <c r="G3" s="21"/>
      <c r="H3" s="21"/>
      <c r="I3" s="21"/>
      <c r="J3" s="21"/>
      <c r="K3" s="21"/>
      <c r="L3" s="22"/>
      <c r="AT3" s="19" t="s">
        <v>84</v>
      </c>
    </row>
    <row r="4" spans="1:46" s="1" customFormat="1" ht="24.95" customHeight="1">
      <c r="B4" s="22"/>
      <c r="D4" s="23" t="s">
        <v>113</v>
      </c>
      <c r="L4" s="22"/>
      <c r="M4" s="89" t="s">
        <v>11</v>
      </c>
      <c r="AT4" s="19" t="s">
        <v>4</v>
      </c>
    </row>
    <row r="5" spans="1:46" s="1" customFormat="1" ht="6.95" customHeight="1">
      <c r="B5" s="22"/>
      <c r="L5" s="22"/>
    </row>
    <row r="6" spans="1:46" s="1" customFormat="1" ht="12" customHeight="1">
      <c r="B6" s="22"/>
      <c r="D6" s="28" t="s">
        <v>14</v>
      </c>
      <c r="L6" s="22"/>
    </row>
    <row r="7" spans="1:46" s="1" customFormat="1" ht="16.5" customHeight="1">
      <c r="B7" s="22"/>
      <c r="E7" s="328" t="str">
        <f>'Rekapitulace stavby'!K6</f>
        <v>Skládka TKO Štěpánovice - III.etepa - 3.část</v>
      </c>
      <c r="F7" s="329"/>
      <c r="G7" s="329"/>
      <c r="H7" s="329"/>
      <c r="L7" s="22"/>
    </row>
    <row r="8" spans="1:46" s="2" customFormat="1" ht="12" customHeight="1">
      <c r="A8" s="32"/>
      <c r="B8" s="33"/>
      <c r="C8" s="32"/>
      <c r="D8" s="28" t="s">
        <v>114</v>
      </c>
      <c r="E8" s="32"/>
      <c r="F8" s="32"/>
      <c r="G8" s="32"/>
      <c r="H8" s="32"/>
      <c r="I8" s="32"/>
      <c r="J8" s="32"/>
      <c r="K8" s="32"/>
      <c r="L8" s="90"/>
      <c r="S8" s="32"/>
      <c r="T8" s="32"/>
      <c r="U8" s="32"/>
      <c r="V8" s="32"/>
      <c r="W8" s="32"/>
      <c r="X8" s="32"/>
      <c r="Y8" s="32"/>
      <c r="Z8" s="32"/>
      <c r="AA8" s="32"/>
      <c r="AB8" s="32"/>
      <c r="AC8" s="32"/>
      <c r="AD8" s="32"/>
      <c r="AE8" s="32"/>
    </row>
    <row r="9" spans="1:46" s="2" customFormat="1" ht="16.5" customHeight="1">
      <c r="A9" s="32"/>
      <c r="B9" s="33"/>
      <c r="C9" s="32"/>
      <c r="D9" s="32"/>
      <c r="E9" s="305" t="s">
        <v>115</v>
      </c>
      <c r="F9" s="327"/>
      <c r="G9" s="327"/>
      <c r="H9" s="327"/>
      <c r="I9" s="32"/>
      <c r="J9" s="32"/>
      <c r="K9" s="32"/>
      <c r="L9" s="90"/>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0"/>
      <c r="S10" s="32"/>
      <c r="T10" s="32"/>
      <c r="U10" s="32"/>
      <c r="V10" s="32"/>
      <c r="W10" s="32"/>
      <c r="X10" s="32"/>
      <c r="Y10" s="32"/>
      <c r="Z10" s="32"/>
      <c r="AA10" s="32"/>
      <c r="AB10" s="32"/>
      <c r="AC10" s="32"/>
      <c r="AD10" s="32"/>
      <c r="AE10" s="32"/>
    </row>
    <row r="11" spans="1:46" s="2" customFormat="1" ht="12" customHeight="1">
      <c r="A11" s="32"/>
      <c r="B11" s="33"/>
      <c r="C11" s="32"/>
      <c r="D11" s="28" t="s">
        <v>16</v>
      </c>
      <c r="E11" s="32"/>
      <c r="F11" s="26" t="s">
        <v>3</v>
      </c>
      <c r="G11" s="32"/>
      <c r="H11" s="32"/>
      <c r="I11" s="28" t="s">
        <v>18</v>
      </c>
      <c r="J11" s="26" t="s">
        <v>3</v>
      </c>
      <c r="K11" s="32"/>
      <c r="L11" s="90"/>
      <c r="S11" s="32"/>
      <c r="T11" s="32"/>
      <c r="U11" s="32"/>
      <c r="V11" s="32"/>
      <c r="W11" s="32"/>
      <c r="X11" s="32"/>
      <c r="Y11" s="32"/>
      <c r="Z11" s="32"/>
      <c r="AA11" s="32"/>
      <c r="AB11" s="32"/>
      <c r="AC11" s="32"/>
      <c r="AD11" s="32"/>
      <c r="AE11" s="32"/>
    </row>
    <row r="12" spans="1:46" s="2" customFormat="1" ht="12" customHeight="1">
      <c r="A12" s="32"/>
      <c r="B12" s="33"/>
      <c r="C12" s="32"/>
      <c r="D12" s="28" t="s">
        <v>20</v>
      </c>
      <c r="E12" s="32"/>
      <c r="F12" s="26" t="s">
        <v>21</v>
      </c>
      <c r="G12" s="32"/>
      <c r="H12" s="32"/>
      <c r="I12" s="28" t="s">
        <v>22</v>
      </c>
      <c r="J12" s="50" t="str">
        <f>'Rekapitulace stavby'!AN8</f>
        <v>24. 9. 2020</v>
      </c>
      <c r="K12" s="32"/>
      <c r="L12" s="90"/>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0"/>
      <c r="S13" s="32"/>
      <c r="T13" s="32"/>
      <c r="U13" s="32"/>
      <c r="V13" s="32"/>
      <c r="W13" s="32"/>
      <c r="X13" s="32"/>
      <c r="Y13" s="32"/>
      <c r="Z13" s="32"/>
      <c r="AA13" s="32"/>
      <c r="AB13" s="32"/>
      <c r="AC13" s="32"/>
      <c r="AD13" s="32"/>
      <c r="AE13" s="32"/>
    </row>
    <row r="14" spans="1:46" s="2" customFormat="1" ht="12" customHeight="1">
      <c r="A14" s="32"/>
      <c r="B14" s="33"/>
      <c r="C14" s="32"/>
      <c r="D14" s="28" t="s">
        <v>28</v>
      </c>
      <c r="E14" s="32"/>
      <c r="F14" s="32"/>
      <c r="G14" s="32"/>
      <c r="H14" s="32"/>
      <c r="I14" s="28" t="s">
        <v>29</v>
      </c>
      <c r="J14" s="26" t="s">
        <v>3</v>
      </c>
      <c r="K14" s="32"/>
      <c r="L14" s="90"/>
      <c r="S14" s="32"/>
      <c r="T14" s="32"/>
      <c r="U14" s="32"/>
      <c r="V14" s="32"/>
      <c r="W14" s="32"/>
      <c r="X14" s="32"/>
      <c r="Y14" s="32"/>
      <c r="Z14" s="32"/>
      <c r="AA14" s="32"/>
      <c r="AB14" s="32"/>
      <c r="AC14" s="32"/>
      <c r="AD14" s="32"/>
      <c r="AE14" s="32"/>
    </row>
    <row r="15" spans="1:46" s="2" customFormat="1" ht="18" customHeight="1">
      <c r="A15" s="32"/>
      <c r="B15" s="33"/>
      <c r="C15" s="32"/>
      <c r="D15" s="32"/>
      <c r="E15" s="26" t="s">
        <v>30</v>
      </c>
      <c r="F15" s="32"/>
      <c r="G15" s="32"/>
      <c r="H15" s="32"/>
      <c r="I15" s="28" t="s">
        <v>31</v>
      </c>
      <c r="J15" s="26" t="s">
        <v>3</v>
      </c>
      <c r="K15" s="32"/>
      <c r="L15" s="90"/>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90"/>
      <c r="S16" s="32"/>
      <c r="T16" s="32"/>
      <c r="U16" s="32"/>
      <c r="V16" s="32"/>
      <c r="W16" s="32"/>
      <c r="X16" s="32"/>
      <c r="Y16" s="32"/>
      <c r="Z16" s="32"/>
      <c r="AA16" s="32"/>
      <c r="AB16" s="32"/>
      <c r="AC16" s="32"/>
      <c r="AD16" s="32"/>
      <c r="AE16" s="32"/>
    </row>
    <row r="17" spans="1:31" s="2" customFormat="1" ht="12" customHeight="1">
      <c r="A17" s="32"/>
      <c r="B17" s="33"/>
      <c r="C17" s="32"/>
      <c r="D17" s="28" t="s">
        <v>32</v>
      </c>
      <c r="E17" s="32"/>
      <c r="F17" s="32"/>
      <c r="G17" s="32"/>
      <c r="H17" s="32"/>
      <c r="I17" s="28" t="s">
        <v>29</v>
      </c>
      <c r="J17" s="26" t="str">
        <f>'Rekapitulace stavby'!AN13</f>
        <v/>
      </c>
      <c r="K17" s="32"/>
      <c r="L17" s="90"/>
      <c r="S17" s="32"/>
      <c r="T17" s="32"/>
      <c r="U17" s="32"/>
      <c r="V17" s="32"/>
      <c r="W17" s="32"/>
      <c r="X17" s="32"/>
      <c r="Y17" s="32"/>
      <c r="Z17" s="32"/>
      <c r="AA17" s="32"/>
      <c r="AB17" s="32"/>
      <c r="AC17" s="32"/>
      <c r="AD17" s="32"/>
      <c r="AE17" s="32"/>
    </row>
    <row r="18" spans="1:31" s="2" customFormat="1" ht="18" customHeight="1">
      <c r="A18" s="32"/>
      <c r="B18" s="33"/>
      <c r="C18" s="32"/>
      <c r="D18" s="32"/>
      <c r="E18" s="322" t="str">
        <f>'Rekapitulace stavby'!E14</f>
        <v xml:space="preserve"> </v>
      </c>
      <c r="F18" s="322"/>
      <c r="G18" s="322"/>
      <c r="H18" s="322"/>
      <c r="I18" s="28" t="s">
        <v>31</v>
      </c>
      <c r="J18" s="26" t="str">
        <f>'Rekapitulace stavby'!AN14</f>
        <v/>
      </c>
      <c r="K18" s="32"/>
      <c r="L18" s="90"/>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90"/>
      <c r="S19" s="32"/>
      <c r="T19" s="32"/>
      <c r="U19" s="32"/>
      <c r="V19" s="32"/>
      <c r="W19" s="32"/>
      <c r="X19" s="32"/>
      <c r="Y19" s="32"/>
      <c r="Z19" s="32"/>
      <c r="AA19" s="32"/>
      <c r="AB19" s="32"/>
      <c r="AC19" s="32"/>
      <c r="AD19" s="32"/>
      <c r="AE19" s="32"/>
    </row>
    <row r="20" spans="1:31" s="2" customFormat="1" ht="12" customHeight="1">
      <c r="A20" s="32"/>
      <c r="B20" s="33"/>
      <c r="C20" s="32"/>
      <c r="D20" s="28" t="s">
        <v>34</v>
      </c>
      <c r="E20" s="32"/>
      <c r="F20" s="32"/>
      <c r="G20" s="32"/>
      <c r="H20" s="32"/>
      <c r="I20" s="28" t="s">
        <v>29</v>
      </c>
      <c r="J20" s="26" t="s">
        <v>3</v>
      </c>
      <c r="K20" s="32"/>
      <c r="L20" s="90"/>
      <c r="S20" s="32"/>
      <c r="T20" s="32"/>
      <c r="U20" s="32"/>
      <c r="V20" s="32"/>
      <c r="W20" s="32"/>
      <c r="X20" s="32"/>
      <c r="Y20" s="32"/>
      <c r="Z20" s="32"/>
      <c r="AA20" s="32"/>
      <c r="AB20" s="32"/>
      <c r="AC20" s="32"/>
      <c r="AD20" s="32"/>
      <c r="AE20" s="32"/>
    </row>
    <row r="21" spans="1:31" s="2" customFormat="1" ht="18" customHeight="1">
      <c r="A21" s="32"/>
      <c r="B21" s="33"/>
      <c r="C21" s="32"/>
      <c r="D21" s="32"/>
      <c r="E21" s="26" t="s">
        <v>35</v>
      </c>
      <c r="F21" s="32"/>
      <c r="G21" s="32"/>
      <c r="H21" s="32"/>
      <c r="I21" s="28" t="s">
        <v>31</v>
      </c>
      <c r="J21" s="26" t="s">
        <v>3</v>
      </c>
      <c r="K21" s="32"/>
      <c r="L21" s="90"/>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90"/>
      <c r="S22" s="32"/>
      <c r="T22" s="32"/>
      <c r="U22" s="32"/>
      <c r="V22" s="32"/>
      <c r="W22" s="32"/>
      <c r="X22" s="32"/>
      <c r="Y22" s="32"/>
      <c r="Z22" s="32"/>
      <c r="AA22" s="32"/>
      <c r="AB22" s="32"/>
      <c r="AC22" s="32"/>
      <c r="AD22" s="32"/>
      <c r="AE22" s="32"/>
    </row>
    <row r="23" spans="1:31" s="2" customFormat="1" ht="12" customHeight="1">
      <c r="A23" s="32"/>
      <c r="B23" s="33"/>
      <c r="C23" s="32"/>
      <c r="D23" s="28" t="s">
        <v>37</v>
      </c>
      <c r="E23" s="32"/>
      <c r="F23" s="32"/>
      <c r="G23" s="32"/>
      <c r="H23" s="32"/>
      <c r="I23" s="28" t="s">
        <v>29</v>
      </c>
      <c r="J23" s="26" t="str">
        <f>IF('Rekapitulace stavby'!AN19="","",'Rekapitulace stavby'!AN19)</f>
        <v/>
      </c>
      <c r="K23" s="32"/>
      <c r="L23" s="90"/>
      <c r="S23" s="32"/>
      <c r="T23" s="32"/>
      <c r="U23" s="32"/>
      <c r="V23" s="32"/>
      <c r="W23" s="32"/>
      <c r="X23" s="32"/>
      <c r="Y23" s="32"/>
      <c r="Z23" s="32"/>
      <c r="AA23" s="32"/>
      <c r="AB23" s="32"/>
      <c r="AC23" s="32"/>
      <c r="AD23" s="32"/>
      <c r="AE23" s="32"/>
    </row>
    <row r="24" spans="1:31" s="2" customFormat="1" ht="18" customHeight="1">
      <c r="A24" s="32"/>
      <c r="B24" s="33"/>
      <c r="C24" s="32"/>
      <c r="D24" s="32"/>
      <c r="E24" s="26" t="str">
        <f>IF('Rekapitulace stavby'!E20="","",'Rekapitulace stavby'!E20)</f>
        <v xml:space="preserve"> </v>
      </c>
      <c r="F24" s="32"/>
      <c r="G24" s="32"/>
      <c r="H24" s="32"/>
      <c r="I24" s="28" t="s">
        <v>31</v>
      </c>
      <c r="J24" s="26" t="str">
        <f>IF('Rekapitulace stavby'!AN20="","",'Rekapitulace stavby'!AN20)</f>
        <v/>
      </c>
      <c r="K24" s="32"/>
      <c r="L24" s="90"/>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90"/>
      <c r="S25" s="32"/>
      <c r="T25" s="32"/>
      <c r="U25" s="32"/>
      <c r="V25" s="32"/>
      <c r="W25" s="32"/>
      <c r="X25" s="32"/>
      <c r="Y25" s="32"/>
      <c r="Z25" s="32"/>
      <c r="AA25" s="32"/>
      <c r="AB25" s="32"/>
      <c r="AC25" s="32"/>
      <c r="AD25" s="32"/>
      <c r="AE25" s="32"/>
    </row>
    <row r="26" spans="1:31" s="2" customFormat="1" ht="12" customHeight="1">
      <c r="A26" s="32"/>
      <c r="B26" s="33"/>
      <c r="C26" s="32"/>
      <c r="D26" s="28" t="s">
        <v>38</v>
      </c>
      <c r="E26" s="32"/>
      <c r="F26" s="32"/>
      <c r="G26" s="32"/>
      <c r="H26" s="32"/>
      <c r="I26" s="32"/>
      <c r="J26" s="32"/>
      <c r="K26" s="32"/>
      <c r="L26" s="90"/>
      <c r="S26" s="32"/>
      <c r="T26" s="32"/>
      <c r="U26" s="32"/>
      <c r="V26" s="32"/>
      <c r="W26" s="32"/>
      <c r="X26" s="32"/>
      <c r="Y26" s="32"/>
      <c r="Z26" s="32"/>
      <c r="AA26" s="32"/>
      <c r="AB26" s="32"/>
      <c r="AC26" s="32"/>
      <c r="AD26" s="32"/>
      <c r="AE26" s="32"/>
    </row>
    <row r="27" spans="1:31" s="8" customFormat="1" ht="16.5" customHeight="1">
      <c r="A27" s="91"/>
      <c r="B27" s="92"/>
      <c r="C27" s="91"/>
      <c r="D27" s="91"/>
      <c r="E27" s="301" t="s">
        <v>3</v>
      </c>
      <c r="F27" s="301"/>
      <c r="G27" s="301"/>
      <c r="H27" s="301"/>
      <c r="I27" s="91"/>
      <c r="J27" s="91"/>
      <c r="K27" s="91"/>
      <c r="L27" s="93"/>
      <c r="S27" s="91"/>
      <c r="T27" s="91"/>
      <c r="U27" s="91"/>
      <c r="V27" s="91"/>
      <c r="W27" s="91"/>
      <c r="X27" s="91"/>
      <c r="Y27" s="91"/>
      <c r="Z27" s="91"/>
      <c r="AA27" s="91"/>
      <c r="AB27" s="91"/>
      <c r="AC27" s="91"/>
      <c r="AD27" s="91"/>
      <c r="AE27" s="91"/>
    </row>
    <row r="28" spans="1:31" s="2" customFormat="1" ht="6.95" customHeight="1">
      <c r="A28" s="32"/>
      <c r="B28" s="33"/>
      <c r="C28" s="32"/>
      <c r="D28" s="32"/>
      <c r="E28" s="32"/>
      <c r="F28" s="32"/>
      <c r="G28" s="32"/>
      <c r="H28" s="32"/>
      <c r="I28" s="32"/>
      <c r="J28" s="32"/>
      <c r="K28" s="32"/>
      <c r="L28" s="90"/>
      <c r="S28" s="32"/>
      <c r="T28" s="32"/>
      <c r="U28" s="32"/>
      <c r="V28" s="32"/>
      <c r="W28" s="32"/>
      <c r="X28" s="32"/>
      <c r="Y28" s="32"/>
      <c r="Z28" s="32"/>
      <c r="AA28" s="32"/>
      <c r="AB28" s="32"/>
      <c r="AC28" s="32"/>
      <c r="AD28" s="32"/>
      <c r="AE28" s="32"/>
    </row>
    <row r="29" spans="1:31" s="2" customFormat="1" ht="6.95" customHeight="1">
      <c r="A29" s="32"/>
      <c r="B29" s="33"/>
      <c r="C29" s="32"/>
      <c r="D29" s="61"/>
      <c r="E29" s="61"/>
      <c r="F29" s="61"/>
      <c r="G29" s="61"/>
      <c r="H29" s="61"/>
      <c r="I29" s="61"/>
      <c r="J29" s="61"/>
      <c r="K29" s="61"/>
      <c r="L29" s="90"/>
      <c r="S29" s="32"/>
      <c r="T29" s="32"/>
      <c r="U29" s="32"/>
      <c r="V29" s="32"/>
      <c r="W29" s="32"/>
      <c r="X29" s="32"/>
      <c r="Y29" s="32"/>
      <c r="Z29" s="32"/>
      <c r="AA29" s="32"/>
      <c r="AB29" s="32"/>
      <c r="AC29" s="32"/>
      <c r="AD29" s="32"/>
      <c r="AE29" s="32"/>
    </row>
    <row r="30" spans="1:31" s="2" customFormat="1" ht="25.35" customHeight="1">
      <c r="A30" s="32"/>
      <c r="B30" s="33"/>
      <c r="C30" s="32"/>
      <c r="D30" s="94" t="s">
        <v>40</v>
      </c>
      <c r="E30" s="32"/>
      <c r="F30" s="32"/>
      <c r="G30" s="32"/>
      <c r="H30" s="32"/>
      <c r="I30" s="32"/>
      <c r="J30" s="66">
        <f>ROUND(J83, 2)</f>
        <v>0</v>
      </c>
      <c r="K30" s="32"/>
      <c r="L30" s="90"/>
      <c r="S30" s="32"/>
      <c r="T30" s="32"/>
      <c r="U30" s="32"/>
      <c r="V30" s="32"/>
      <c r="W30" s="32"/>
      <c r="X30" s="32"/>
      <c r="Y30" s="32"/>
      <c r="Z30" s="32"/>
      <c r="AA30" s="32"/>
      <c r="AB30" s="32"/>
      <c r="AC30" s="32"/>
      <c r="AD30" s="32"/>
      <c r="AE30" s="32"/>
    </row>
    <row r="31" spans="1:31" s="2" customFormat="1" ht="6.95" customHeight="1">
      <c r="A31" s="32"/>
      <c r="B31" s="33"/>
      <c r="C31" s="32"/>
      <c r="D31" s="61"/>
      <c r="E31" s="61"/>
      <c r="F31" s="61"/>
      <c r="G31" s="61"/>
      <c r="H31" s="61"/>
      <c r="I31" s="61"/>
      <c r="J31" s="61"/>
      <c r="K31" s="61"/>
      <c r="L31" s="90"/>
      <c r="S31" s="32"/>
      <c r="T31" s="32"/>
      <c r="U31" s="32"/>
      <c r="V31" s="32"/>
      <c r="W31" s="32"/>
      <c r="X31" s="32"/>
      <c r="Y31" s="32"/>
      <c r="Z31" s="32"/>
      <c r="AA31" s="32"/>
      <c r="AB31" s="32"/>
      <c r="AC31" s="32"/>
      <c r="AD31" s="32"/>
      <c r="AE31" s="32"/>
    </row>
    <row r="32" spans="1:31" s="2" customFormat="1" ht="14.45" customHeight="1">
      <c r="A32" s="32"/>
      <c r="B32" s="33"/>
      <c r="C32" s="32"/>
      <c r="D32" s="32"/>
      <c r="E32" s="32"/>
      <c r="F32" s="36" t="s">
        <v>42</v>
      </c>
      <c r="G32" s="32"/>
      <c r="H32" s="32"/>
      <c r="I32" s="36" t="s">
        <v>41</v>
      </c>
      <c r="J32" s="36" t="s">
        <v>43</v>
      </c>
      <c r="K32" s="32"/>
      <c r="L32" s="90"/>
      <c r="S32" s="32"/>
      <c r="T32" s="32"/>
      <c r="U32" s="32"/>
      <c r="V32" s="32"/>
      <c r="W32" s="32"/>
      <c r="X32" s="32"/>
      <c r="Y32" s="32"/>
      <c r="Z32" s="32"/>
      <c r="AA32" s="32"/>
      <c r="AB32" s="32"/>
      <c r="AC32" s="32"/>
      <c r="AD32" s="32"/>
      <c r="AE32" s="32"/>
    </row>
    <row r="33" spans="1:31" s="2" customFormat="1" ht="14.45" customHeight="1">
      <c r="A33" s="32"/>
      <c r="B33" s="33"/>
      <c r="C33" s="32"/>
      <c r="D33" s="95" t="s">
        <v>44</v>
      </c>
      <c r="E33" s="28" t="s">
        <v>45</v>
      </c>
      <c r="F33" s="96">
        <f>ROUND((SUM(BE83:BE213)),  2)</f>
        <v>0</v>
      </c>
      <c r="G33" s="32"/>
      <c r="H33" s="32"/>
      <c r="I33" s="97">
        <v>0.21</v>
      </c>
      <c r="J33" s="96">
        <f>ROUND(((SUM(BE83:BE213))*I33),  2)</f>
        <v>0</v>
      </c>
      <c r="K33" s="32"/>
      <c r="L33" s="90"/>
      <c r="S33" s="32"/>
      <c r="T33" s="32"/>
      <c r="U33" s="32"/>
      <c r="V33" s="32"/>
      <c r="W33" s="32"/>
      <c r="X33" s="32"/>
      <c r="Y33" s="32"/>
      <c r="Z33" s="32"/>
      <c r="AA33" s="32"/>
      <c r="AB33" s="32"/>
      <c r="AC33" s="32"/>
      <c r="AD33" s="32"/>
      <c r="AE33" s="32"/>
    </row>
    <row r="34" spans="1:31" s="2" customFormat="1" ht="14.45" customHeight="1">
      <c r="A34" s="32"/>
      <c r="B34" s="33"/>
      <c r="C34" s="32"/>
      <c r="D34" s="32"/>
      <c r="E34" s="28" t="s">
        <v>46</v>
      </c>
      <c r="F34" s="96">
        <f>ROUND((SUM(BF83:BF213)),  2)</f>
        <v>0</v>
      </c>
      <c r="G34" s="32"/>
      <c r="H34" s="32"/>
      <c r="I34" s="97">
        <v>0.15</v>
      </c>
      <c r="J34" s="96">
        <f>ROUND(((SUM(BF83:BF213))*I34),  2)</f>
        <v>0</v>
      </c>
      <c r="K34" s="32"/>
      <c r="L34" s="90"/>
      <c r="S34" s="32"/>
      <c r="T34" s="32"/>
      <c r="U34" s="32"/>
      <c r="V34" s="32"/>
      <c r="W34" s="32"/>
      <c r="X34" s="32"/>
      <c r="Y34" s="32"/>
      <c r="Z34" s="32"/>
      <c r="AA34" s="32"/>
      <c r="AB34" s="32"/>
      <c r="AC34" s="32"/>
      <c r="AD34" s="32"/>
      <c r="AE34" s="32"/>
    </row>
    <row r="35" spans="1:31" s="2" customFormat="1" ht="14.45" hidden="1" customHeight="1">
      <c r="A35" s="32"/>
      <c r="B35" s="33"/>
      <c r="C35" s="32"/>
      <c r="D35" s="32"/>
      <c r="E35" s="28" t="s">
        <v>47</v>
      </c>
      <c r="F35" s="96">
        <f>ROUND((SUM(BG83:BG213)),  2)</f>
        <v>0</v>
      </c>
      <c r="G35" s="32"/>
      <c r="H35" s="32"/>
      <c r="I35" s="97">
        <v>0.21</v>
      </c>
      <c r="J35" s="96">
        <f>0</f>
        <v>0</v>
      </c>
      <c r="K35" s="32"/>
      <c r="L35" s="90"/>
      <c r="S35" s="32"/>
      <c r="T35" s="32"/>
      <c r="U35" s="32"/>
      <c r="V35" s="32"/>
      <c r="W35" s="32"/>
      <c r="X35" s="32"/>
      <c r="Y35" s="32"/>
      <c r="Z35" s="32"/>
      <c r="AA35" s="32"/>
      <c r="AB35" s="32"/>
      <c r="AC35" s="32"/>
      <c r="AD35" s="32"/>
      <c r="AE35" s="32"/>
    </row>
    <row r="36" spans="1:31" s="2" customFormat="1" ht="14.45" hidden="1" customHeight="1">
      <c r="A36" s="32"/>
      <c r="B36" s="33"/>
      <c r="C36" s="32"/>
      <c r="D36" s="32"/>
      <c r="E36" s="28" t="s">
        <v>48</v>
      </c>
      <c r="F36" s="96">
        <f>ROUND((SUM(BH83:BH213)),  2)</f>
        <v>0</v>
      </c>
      <c r="G36" s="32"/>
      <c r="H36" s="32"/>
      <c r="I36" s="97">
        <v>0.15</v>
      </c>
      <c r="J36" s="96">
        <f>0</f>
        <v>0</v>
      </c>
      <c r="K36" s="32"/>
      <c r="L36" s="90"/>
      <c r="S36" s="32"/>
      <c r="T36" s="32"/>
      <c r="U36" s="32"/>
      <c r="V36" s="32"/>
      <c r="W36" s="32"/>
      <c r="X36" s="32"/>
      <c r="Y36" s="32"/>
      <c r="Z36" s="32"/>
      <c r="AA36" s="32"/>
      <c r="AB36" s="32"/>
      <c r="AC36" s="32"/>
      <c r="AD36" s="32"/>
      <c r="AE36" s="32"/>
    </row>
    <row r="37" spans="1:31" s="2" customFormat="1" ht="14.45" hidden="1" customHeight="1">
      <c r="A37" s="32"/>
      <c r="B37" s="33"/>
      <c r="C37" s="32"/>
      <c r="D37" s="32"/>
      <c r="E37" s="28" t="s">
        <v>49</v>
      </c>
      <c r="F37" s="96">
        <f>ROUND((SUM(BI83:BI213)),  2)</f>
        <v>0</v>
      </c>
      <c r="G37" s="32"/>
      <c r="H37" s="32"/>
      <c r="I37" s="97">
        <v>0</v>
      </c>
      <c r="J37" s="96">
        <f>0</f>
        <v>0</v>
      </c>
      <c r="K37" s="32"/>
      <c r="L37" s="90"/>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90"/>
      <c r="S38" s="32"/>
      <c r="T38" s="32"/>
      <c r="U38" s="32"/>
      <c r="V38" s="32"/>
      <c r="W38" s="32"/>
      <c r="X38" s="32"/>
      <c r="Y38" s="32"/>
      <c r="Z38" s="32"/>
      <c r="AA38" s="32"/>
      <c r="AB38" s="32"/>
      <c r="AC38" s="32"/>
      <c r="AD38" s="32"/>
      <c r="AE38" s="32"/>
    </row>
    <row r="39" spans="1:31" s="2" customFormat="1" ht="25.35" customHeight="1">
      <c r="A39" s="32"/>
      <c r="B39" s="33"/>
      <c r="C39" s="98"/>
      <c r="D39" s="99" t="s">
        <v>50</v>
      </c>
      <c r="E39" s="55"/>
      <c r="F39" s="55"/>
      <c r="G39" s="100" t="s">
        <v>51</v>
      </c>
      <c r="H39" s="101" t="s">
        <v>52</v>
      </c>
      <c r="I39" s="55"/>
      <c r="J39" s="102">
        <f>SUM(J30:J37)</f>
        <v>0</v>
      </c>
      <c r="K39" s="103"/>
      <c r="L39" s="90"/>
      <c r="S39" s="32"/>
      <c r="T39" s="32"/>
      <c r="U39" s="32"/>
      <c r="V39" s="32"/>
      <c r="W39" s="32"/>
      <c r="X39" s="32"/>
      <c r="Y39" s="32"/>
      <c r="Z39" s="32"/>
      <c r="AA39" s="32"/>
      <c r="AB39" s="32"/>
      <c r="AC39" s="32"/>
      <c r="AD39" s="32"/>
      <c r="AE39" s="32"/>
    </row>
    <row r="40" spans="1:31" s="2" customFormat="1" ht="14.45" customHeight="1">
      <c r="A40" s="32"/>
      <c r="B40" s="42"/>
      <c r="C40" s="43"/>
      <c r="D40" s="43"/>
      <c r="E40" s="43"/>
      <c r="F40" s="43"/>
      <c r="G40" s="43"/>
      <c r="H40" s="43"/>
      <c r="I40" s="43"/>
      <c r="J40" s="43"/>
      <c r="K40" s="43"/>
      <c r="L40" s="90"/>
      <c r="S40" s="32"/>
      <c r="T40" s="32"/>
      <c r="U40" s="32"/>
      <c r="V40" s="32"/>
      <c r="W40" s="32"/>
      <c r="X40" s="32"/>
      <c r="Y40" s="32"/>
      <c r="Z40" s="32"/>
      <c r="AA40" s="32"/>
      <c r="AB40" s="32"/>
      <c r="AC40" s="32"/>
      <c r="AD40" s="32"/>
      <c r="AE40" s="32"/>
    </row>
    <row r="44" spans="1:31" s="2" customFormat="1" ht="6.95" customHeight="1">
      <c r="A44" s="32"/>
      <c r="B44" s="44"/>
      <c r="C44" s="45"/>
      <c r="D44" s="45"/>
      <c r="E44" s="45"/>
      <c r="F44" s="45"/>
      <c r="G44" s="45"/>
      <c r="H44" s="45"/>
      <c r="I44" s="45"/>
      <c r="J44" s="45"/>
      <c r="K44" s="45"/>
      <c r="L44" s="90"/>
      <c r="S44" s="32"/>
      <c r="T44" s="32"/>
      <c r="U44" s="32"/>
      <c r="V44" s="32"/>
      <c r="W44" s="32"/>
      <c r="X44" s="32"/>
      <c r="Y44" s="32"/>
      <c r="Z44" s="32"/>
      <c r="AA44" s="32"/>
      <c r="AB44" s="32"/>
      <c r="AC44" s="32"/>
      <c r="AD44" s="32"/>
      <c r="AE44" s="32"/>
    </row>
    <row r="45" spans="1:31" s="2" customFormat="1" ht="24.95" customHeight="1">
      <c r="A45" s="32"/>
      <c r="B45" s="33"/>
      <c r="C45" s="23" t="s">
        <v>116</v>
      </c>
      <c r="D45" s="32"/>
      <c r="E45" s="32"/>
      <c r="F45" s="32"/>
      <c r="G45" s="32"/>
      <c r="H45" s="32"/>
      <c r="I45" s="32"/>
      <c r="J45" s="32"/>
      <c r="K45" s="32"/>
      <c r="L45" s="90"/>
      <c r="S45" s="32"/>
      <c r="T45" s="32"/>
      <c r="U45" s="32"/>
      <c r="V45" s="32"/>
      <c r="W45" s="32"/>
      <c r="X45" s="32"/>
      <c r="Y45" s="32"/>
      <c r="Z45" s="32"/>
      <c r="AA45" s="32"/>
      <c r="AB45" s="32"/>
      <c r="AC45" s="32"/>
      <c r="AD45" s="32"/>
      <c r="AE45" s="32"/>
    </row>
    <row r="46" spans="1:31" s="2" customFormat="1" ht="6.95" customHeight="1">
      <c r="A46" s="32"/>
      <c r="B46" s="33"/>
      <c r="C46" s="32"/>
      <c r="D46" s="32"/>
      <c r="E46" s="32"/>
      <c r="F46" s="32"/>
      <c r="G46" s="32"/>
      <c r="H46" s="32"/>
      <c r="I46" s="32"/>
      <c r="J46" s="32"/>
      <c r="K46" s="32"/>
      <c r="L46" s="90"/>
      <c r="S46" s="32"/>
      <c r="T46" s="32"/>
      <c r="U46" s="32"/>
      <c r="V46" s="32"/>
      <c r="W46" s="32"/>
      <c r="X46" s="32"/>
      <c r="Y46" s="32"/>
      <c r="Z46" s="32"/>
      <c r="AA46" s="32"/>
      <c r="AB46" s="32"/>
      <c r="AC46" s="32"/>
      <c r="AD46" s="32"/>
      <c r="AE46" s="32"/>
    </row>
    <row r="47" spans="1:31" s="2" customFormat="1" ht="12" customHeight="1">
      <c r="A47" s="32"/>
      <c r="B47" s="33"/>
      <c r="C47" s="28" t="s">
        <v>14</v>
      </c>
      <c r="D47" s="32"/>
      <c r="E47" s="32"/>
      <c r="F47" s="32"/>
      <c r="G47" s="32"/>
      <c r="H47" s="32"/>
      <c r="I47" s="32"/>
      <c r="J47" s="32"/>
      <c r="K47" s="32"/>
      <c r="L47" s="90"/>
      <c r="S47" s="32"/>
      <c r="T47" s="32"/>
      <c r="U47" s="32"/>
      <c r="V47" s="32"/>
      <c r="W47" s="32"/>
      <c r="X47" s="32"/>
      <c r="Y47" s="32"/>
      <c r="Z47" s="32"/>
      <c r="AA47" s="32"/>
      <c r="AB47" s="32"/>
      <c r="AC47" s="32"/>
      <c r="AD47" s="32"/>
      <c r="AE47" s="32"/>
    </row>
    <row r="48" spans="1:31" s="2" customFormat="1" ht="16.5" customHeight="1">
      <c r="A48" s="32"/>
      <c r="B48" s="33"/>
      <c r="C48" s="32"/>
      <c r="D48" s="32"/>
      <c r="E48" s="328" t="str">
        <f>E7</f>
        <v>Skládka TKO Štěpánovice - III.etepa - 3.část</v>
      </c>
      <c r="F48" s="329"/>
      <c r="G48" s="329"/>
      <c r="H48" s="329"/>
      <c r="I48" s="32"/>
      <c r="J48" s="32"/>
      <c r="K48" s="32"/>
      <c r="L48" s="90"/>
      <c r="S48" s="32"/>
      <c r="T48" s="32"/>
      <c r="U48" s="32"/>
      <c r="V48" s="32"/>
      <c r="W48" s="32"/>
      <c r="X48" s="32"/>
      <c r="Y48" s="32"/>
      <c r="Z48" s="32"/>
      <c r="AA48" s="32"/>
      <c r="AB48" s="32"/>
      <c r="AC48" s="32"/>
      <c r="AD48" s="32"/>
      <c r="AE48" s="32"/>
    </row>
    <row r="49" spans="1:47" s="2" customFormat="1" ht="12" customHeight="1">
      <c r="A49" s="32"/>
      <c r="B49" s="33"/>
      <c r="C49" s="28" t="s">
        <v>114</v>
      </c>
      <c r="D49" s="32"/>
      <c r="E49" s="32"/>
      <c r="F49" s="32"/>
      <c r="G49" s="32"/>
      <c r="H49" s="32"/>
      <c r="I49" s="32"/>
      <c r="J49" s="32"/>
      <c r="K49" s="32"/>
      <c r="L49" s="90"/>
      <c r="S49" s="32"/>
      <c r="T49" s="32"/>
      <c r="U49" s="32"/>
      <c r="V49" s="32"/>
      <c r="W49" s="32"/>
      <c r="X49" s="32"/>
      <c r="Y49" s="32"/>
      <c r="Z49" s="32"/>
      <c r="AA49" s="32"/>
      <c r="AB49" s="32"/>
      <c r="AC49" s="32"/>
      <c r="AD49" s="32"/>
      <c r="AE49" s="32"/>
    </row>
    <row r="50" spans="1:47" s="2" customFormat="1" ht="16.5" customHeight="1">
      <c r="A50" s="32"/>
      <c r="B50" s="33"/>
      <c r="C50" s="32"/>
      <c r="D50" s="32"/>
      <c r="E50" s="305" t="str">
        <f>E9</f>
        <v>SO 01 - Terénní úpravy</v>
      </c>
      <c r="F50" s="327"/>
      <c r="G50" s="327"/>
      <c r="H50" s="327"/>
      <c r="I50" s="32"/>
      <c r="J50" s="32"/>
      <c r="K50" s="32"/>
      <c r="L50" s="90"/>
      <c r="S50" s="32"/>
      <c r="T50" s="32"/>
      <c r="U50" s="32"/>
      <c r="V50" s="32"/>
      <c r="W50" s="32"/>
      <c r="X50" s="32"/>
      <c r="Y50" s="32"/>
      <c r="Z50" s="32"/>
      <c r="AA50" s="32"/>
      <c r="AB50" s="32"/>
      <c r="AC50" s="32"/>
      <c r="AD50" s="32"/>
      <c r="AE50" s="32"/>
    </row>
    <row r="51" spans="1:47" s="2" customFormat="1" ht="6.95" customHeight="1">
      <c r="A51" s="32"/>
      <c r="B51" s="33"/>
      <c r="C51" s="32"/>
      <c r="D51" s="32"/>
      <c r="E51" s="32"/>
      <c r="F51" s="32"/>
      <c r="G51" s="32"/>
      <c r="H51" s="32"/>
      <c r="I51" s="32"/>
      <c r="J51" s="32"/>
      <c r="K51" s="32"/>
      <c r="L51" s="90"/>
      <c r="S51" s="32"/>
      <c r="T51" s="32"/>
      <c r="U51" s="32"/>
      <c r="V51" s="32"/>
      <c r="W51" s="32"/>
      <c r="X51" s="32"/>
      <c r="Y51" s="32"/>
      <c r="Z51" s="32"/>
      <c r="AA51" s="32"/>
      <c r="AB51" s="32"/>
      <c r="AC51" s="32"/>
      <c r="AD51" s="32"/>
      <c r="AE51" s="32"/>
    </row>
    <row r="52" spans="1:47" s="2" customFormat="1" ht="12" customHeight="1">
      <c r="A52" s="32"/>
      <c r="B52" s="33"/>
      <c r="C52" s="28" t="s">
        <v>20</v>
      </c>
      <c r="D52" s="32"/>
      <c r="E52" s="32"/>
      <c r="F52" s="26" t="str">
        <f>F12</f>
        <v>k.ú.Štěpánovice u Klatov, k.ú.Dehtín</v>
      </c>
      <c r="G52" s="32"/>
      <c r="H52" s="32"/>
      <c r="I52" s="28" t="s">
        <v>22</v>
      </c>
      <c r="J52" s="50" t="str">
        <f>IF(J12="","",J12)</f>
        <v>24. 9. 2020</v>
      </c>
      <c r="K52" s="32"/>
      <c r="L52" s="90"/>
      <c r="S52" s="32"/>
      <c r="T52" s="32"/>
      <c r="U52" s="32"/>
      <c r="V52" s="32"/>
      <c r="W52" s="32"/>
      <c r="X52" s="32"/>
      <c r="Y52" s="32"/>
      <c r="Z52" s="32"/>
      <c r="AA52" s="32"/>
      <c r="AB52" s="32"/>
      <c r="AC52" s="32"/>
      <c r="AD52" s="32"/>
      <c r="AE52" s="32"/>
    </row>
    <row r="53" spans="1:47" s="2" customFormat="1" ht="6.95" customHeight="1">
      <c r="A53" s="32"/>
      <c r="B53" s="33"/>
      <c r="C53" s="32"/>
      <c r="D53" s="32"/>
      <c r="E53" s="32"/>
      <c r="F53" s="32"/>
      <c r="G53" s="32"/>
      <c r="H53" s="32"/>
      <c r="I53" s="32"/>
      <c r="J53" s="32"/>
      <c r="K53" s="32"/>
      <c r="L53" s="90"/>
      <c r="S53" s="32"/>
      <c r="T53" s="32"/>
      <c r="U53" s="32"/>
      <c r="V53" s="32"/>
      <c r="W53" s="32"/>
      <c r="X53" s="32"/>
      <c r="Y53" s="32"/>
      <c r="Z53" s="32"/>
      <c r="AA53" s="32"/>
      <c r="AB53" s="32"/>
      <c r="AC53" s="32"/>
      <c r="AD53" s="32"/>
      <c r="AE53" s="32"/>
    </row>
    <row r="54" spans="1:47" s="2" customFormat="1" ht="40.15" customHeight="1">
      <c r="A54" s="32"/>
      <c r="B54" s="33"/>
      <c r="C54" s="28" t="s">
        <v>28</v>
      </c>
      <c r="D54" s="32"/>
      <c r="E54" s="32"/>
      <c r="F54" s="26" t="str">
        <f>E15</f>
        <v>Město Klatovy, Nám.Míru 62/I,339 01 Klatovy</v>
      </c>
      <c r="G54" s="32"/>
      <c r="H54" s="32"/>
      <c r="I54" s="28" t="s">
        <v>34</v>
      </c>
      <c r="J54" s="30" t="str">
        <f>E21</f>
        <v>INTERPROJEKT ODPADY s.r.o., Praha 6</v>
      </c>
      <c r="K54" s="32"/>
      <c r="L54" s="90"/>
      <c r="S54" s="32"/>
      <c r="T54" s="32"/>
      <c r="U54" s="32"/>
      <c r="V54" s="32"/>
      <c r="W54" s="32"/>
      <c r="X54" s="32"/>
      <c r="Y54" s="32"/>
      <c r="Z54" s="32"/>
      <c r="AA54" s="32"/>
      <c r="AB54" s="32"/>
      <c r="AC54" s="32"/>
      <c r="AD54" s="32"/>
      <c r="AE54" s="32"/>
    </row>
    <row r="55" spans="1:47" s="2" customFormat="1" ht="15.2" customHeight="1">
      <c r="A55" s="32"/>
      <c r="B55" s="33"/>
      <c r="C55" s="28" t="s">
        <v>32</v>
      </c>
      <c r="D55" s="32"/>
      <c r="E55" s="32"/>
      <c r="F55" s="26" t="str">
        <f>IF(E18="","",E18)</f>
        <v xml:space="preserve"> </v>
      </c>
      <c r="G55" s="32"/>
      <c r="H55" s="32"/>
      <c r="I55" s="28" t="s">
        <v>37</v>
      </c>
      <c r="J55" s="30" t="str">
        <f>E24</f>
        <v xml:space="preserve"> </v>
      </c>
      <c r="K55" s="32"/>
      <c r="L55" s="90"/>
      <c r="S55" s="32"/>
      <c r="T55" s="32"/>
      <c r="U55" s="32"/>
      <c r="V55" s="32"/>
      <c r="W55" s="32"/>
      <c r="X55" s="32"/>
      <c r="Y55" s="32"/>
      <c r="Z55" s="32"/>
      <c r="AA55" s="32"/>
      <c r="AB55" s="32"/>
      <c r="AC55" s="32"/>
      <c r="AD55" s="32"/>
      <c r="AE55" s="32"/>
    </row>
    <row r="56" spans="1:47" s="2" customFormat="1" ht="10.35" customHeight="1">
      <c r="A56" s="32"/>
      <c r="B56" s="33"/>
      <c r="C56" s="32"/>
      <c r="D56" s="32"/>
      <c r="E56" s="32"/>
      <c r="F56" s="32"/>
      <c r="G56" s="32"/>
      <c r="H56" s="32"/>
      <c r="I56" s="32"/>
      <c r="J56" s="32"/>
      <c r="K56" s="32"/>
      <c r="L56" s="90"/>
      <c r="S56" s="32"/>
      <c r="T56" s="32"/>
      <c r="U56" s="32"/>
      <c r="V56" s="32"/>
      <c r="W56" s="32"/>
      <c r="X56" s="32"/>
      <c r="Y56" s="32"/>
      <c r="Z56" s="32"/>
      <c r="AA56" s="32"/>
      <c r="AB56" s="32"/>
      <c r="AC56" s="32"/>
      <c r="AD56" s="32"/>
      <c r="AE56" s="32"/>
    </row>
    <row r="57" spans="1:47" s="2" customFormat="1" ht="29.25" customHeight="1">
      <c r="A57" s="32"/>
      <c r="B57" s="33"/>
      <c r="C57" s="104" t="s">
        <v>117</v>
      </c>
      <c r="D57" s="98"/>
      <c r="E57" s="98"/>
      <c r="F57" s="98"/>
      <c r="G57" s="98"/>
      <c r="H57" s="98"/>
      <c r="I57" s="98"/>
      <c r="J57" s="105" t="s">
        <v>118</v>
      </c>
      <c r="K57" s="98"/>
      <c r="L57" s="90"/>
      <c r="S57" s="32"/>
      <c r="T57" s="32"/>
      <c r="U57" s="32"/>
      <c r="V57" s="32"/>
      <c r="W57" s="32"/>
      <c r="X57" s="32"/>
      <c r="Y57" s="32"/>
      <c r="Z57" s="32"/>
      <c r="AA57" s="32"/>
      <c r="AB57" s="32"/>
      <c r="AC57" s="32"/>
      <c r="AD57" s="32"/>
      <c r="AE57" s="32"/>
    </row>
    <row r="58" spans="1:47" s="2" customFormat="1" ht="10.35" customHeight="1">
      <c r="A58" s="32"/>
      <c r="B58" s="33"/>
      <c r="C58" s="32"/>
      <c r="D58" s="32"/>
      <c r="E58" s="32"/>
      <c r="F58" s="32"/>
      <c r="G58" s="32"/>
      <c r="H58" s="32"/>
      <c r="I58" s="32"/>
      <c r="J58" s="32"/>
      <c r="K58" s="32"/>
      <c r="L58" s="90"/>
      <c r="S58" s="32"/>
      <c r="T58" s="32"/>
      <c r="U58" s="32"/>
      <c r="V58" s="32"/>
      <c r="W58" s="32"/>
      <c r="X58" s="32"/>
      <c r="Y58" s="32"/>
      <c r="Z58" s="32"/>
      <c r="AA58" s="32"/>
      <c r="AB58" s="32"/>
      <c r="AC58" s="32"/>
      <c r="AD58" s="32"/>
      <c r="AE58" s="32"/>
    </row>
    <row r="59" spans="1:47" s="2" customFormat="1" ht="22.9" customHeight="1">
      <c r="A59" s="32"/>
      <c r="B59" s="33"/>
      <c r="C59" s="106" t="s">
        <v>72</v>
      </c>
      <c r="D59" s="32"/>
      <c r="E59" s="32"/>
      <c r="F59" s="32"/>
      <c r="G59" s="32"/>
      <c r="H59" s="32"/>
      <c r="I59" s="32"/>
      <c r="J59" s="66">
        <f>J83</f>
        <v>0</v>
      </c>
      <c r="K59" s="32"/>
      <c r="L59" s="90"/>
      <c r="S59" s="32"/>
      <c r="T59" s="32"/>
      <c r="U59" s="32"/>
      <c r="V59" s="32"/>
      <c r="W59" s="32"/>
      <c r="X59" s="32"/>
      <c r="Y59" s="32"/>
      <c r="Z59" s="32"/>
      <c r="AA59" s="32"/>
      <c r="AB59" s="32"/>
      <c r="AC59" s="32"/>
      <c r="AD59" s="32"/>
      <c r="AE59" s="32"/>
      <c r="AU59" s="19" t="s">
        <v>119</v>
      </c>
    </row>
    <row r="60" spans="1:47" s="9" customFormat="1" ht="24.95" customHeight="1">
      <c r="B60" s="107"/>
      <c r="D60" s="108" t="s">
        <v>120</v>
      </c>
      <c r="E60" s="109"/>
      <c r="F60" s="109"/>
      <c r="G60" s="109"/>
      <c r="H60" s="109"/>
      <c r="I60" s="109"/>
      <c r="J60" s="110">
        <f>J84</f>
        <v>0</v>
      </c>
      <c r="L60" s="107"/>
    </row>
    <row r="61" spans="1:47" s="10" customFormat="1" ht="19.899999999999999" customHeight="1">
      <c r="B61" s="111"/>
      <c r="D61" s="112" t="s">
        <v>121</v>
      </c>
      <c r="E61" s="113"/>
      <c r="F61" s="113"/>
      <c r="G61" s="113"/>
      <c r="H61" s="113"/>
      <c r="I61" s="113"/>
      <c r="J61" s="114">
        <f>J85</f>
        <v>0</v>
      </c>
      <c r="L61" s="111"/>
    </row>
    <row r="62" spans="1:47" s="10" customFormat="1" ht="19.899999999999999" customHeight="1">
      <c r="B62" s="111"/>
      <c r="D62" s="112" t="s">
        <v>122</v>
      </c>
      <c r="E62" s="113"/>
      <c r="F62" s="113"/>
      <c r="G62" s="113"/>
      <c r="H62" s="113"/>
      <c r="I62" s="113"/>
      <c r="J62" s="114">
        <f>J153</f>
        <v>0</v>
      </c>
      <c r="L62" s="111"/>
    </row>
    <row r="63" spans="1:47" s="10" customFormat="1" ht="19.899999999999999" customHeight="1">
      <c r="B63" s="111"/>
      <c r="D63" s="112" t="s">
        <v>123</v>
      </c>
      <c r="E63" s="113"/>
      <c r="F63" s="113"/>
      <c r="G63" s="113"/>
      <c r="H63" s="113"/>
      <c r="I63" s="113"/>
      <c r="J63" s="114">
        <f>J177</f>
        <v>0</v>
      </c>
      <c r="L63" s="111"/>
    </row>
    <row r="64" spans="1:47" s="2" customFormat="1" ht="21.75" customHeight="1">
      <c r="A64" s="32"/>
      <c r="B64" s="33"/>
      <c r="C64" s="32"/>
      <c r="D64" s="32"/>
      <c r="E64" s="32"/>
      <c r="F64" s="32"/>
      <c r="G64" s="32"/>
      <c r="H64" s="32"/>
      <c r="I64" s="32"/>
      <c r="J64" s="32"/>
      <c r="K64" s="32"/>
      <c r="L64" s="90"/>
      <c r="S64" s="32"/>
      <c r="T64" s="32"/>
      <c r="U64" s="32"/>
      <c r="V64" s="32"/>
      <c r="W64" s="32"/>
      <c r="X64" s="32"/>
      <c r="Y64" s="32"/>
      <c r="Z64" s="32"/>
      <c r="AA64" s="32"/>
      <c r="AB64" s="32"/>
      <c r="AC64" s="32"/>
      <c r="AD64" s="32"/>
      <c r="AE64" s="32"/>
    </row>
    <row r="65" spans="1:31" s="2" customFormat="1" ht="6.95" customHeight="1">
      <c r="A65" s="32"/>
      <c r="B65" s="42"/>
      <c r="C65" s="43"/>
      <c r="D65" s="43"/>
      <c r="E65" s="43"/>
      <c r="F65" s="43"/>
      <c r="G65" s="43"/>
      <c r="H65" s="43"/>
      <c r="I65" s="43"/>
      <c r="J65" s="43"/>
      <c r="K65" s="43"/>
      <c r="L65" s="90"/>
      <c r="S65" s="32"/>
      <c r="T65" s="32"/>
      <c r="U65" s="32"/>
      <c r="V65" s="32"/>
      <c r="W65" s="32"/>
      <c r="X65" s="32"/>
      <c r="Y65" s="32"/>
      <c r="Z65" s="32"/>
      <c r="AA65" s="32"/>
      <c r="AB65" s="32"/>
      <c r="AC65" s="32"/>
      <c r="AD65" s="32"/>
      <c r="AE65" s="32"/>
    </row>
    <row r="69" spans="1:31" s="2" customFormat="1" ht="6.95" customHeight="1">
      <c r="A69" s="32"/>
      <c r="B69" s="44"/>
      <c r="C69" s="45"/>
      <c r="D69" s="45"/>
      <c r="E69" s="45"/>
      <c r="F69" s="45"/>
      <c r="G69" s="45"/>
      <c r="H69" s="45"/>
      <c r="I69" s="45"/>
      <c r="J69" s="45"/>
      <c r="K69" s="45"/>
      <c r="L69" s="90"/>
      <c r="S69" s="32"/>
      <c r="T69" s="32"/>
      <c r="U69" s="32"/>
      <c r="V69" s="32"/>
      <c r="W69" s="32"/>
      <c r="X69" s="32"/>
      <c r="Y69" s="32"/>
      <c r="Z69" s="32"/>
      <c r="AA69" s="32"/>
      <c r="AB69" s="32"/>
      <c r="AC69" s="32"/>
      <c r="AD69" s="32"/>
      <c r="AE69" s="32"/>
    </row>
    <row r="70" spans="1:31" s="2" customFormat="1" ht="24.95" customHeight="1">
      <c r="A70" s="32"/>
      <c r="B70" s="33"/>
      <c r="C70" s="23" t="s">
        <v>124</v>
      </c>
      <c r="D70" s="32"/>
      <c r="E70" s="32"/>
      <c r="F70" s="32"/>
      <c r="G70" s="32"/>
      <c r="H70" s="32"/>
      <c r="I70" s="32"/>
      <c r="J70" s="32"/>
      <c r="K70" s="32"/>
      <c r="L70" s="90"/>
      <c r="S70" s="32"/>
      <c r="T70" s="32"/>
      <c r="U70" s="32"/>
      <c r="V70" s="32"/>
      <c r="W70" s="32"/>
      <c r="X70" s="32"/>
      <c r="Y70" s="32"/>
      <c r="Z70" s="32"/>
      <c r="AA70" s="32"/>
      <c r="AB70" s="32"/>
      <c r="AC70" s="32"/>
      <c r="AD70" s="32"/>
      <c r="AE70" s="32"/>
    </row>
    <row r="71" spans="1:31" s="2" customFormat="1" ht="6.95" customHeight="1">
      <c r="A71" s="32"/>
      <c r="B71" s="33"/>
      <c r="C71" s="32"/>
      <c r="D71" s="32"/>
      <c r="E71" s="32"/>
      <c r="F71" s="32"/>
      <c r="G71" s="32"/>
      <c r="H71" s="32"/>
      <c r="I71" s="32"/>
      <c r="J71" s="32"/>
      <c r="K71" s="32"/>
      <c r="L71" s="90"/>
      <c r="S71" s="32"/>
      <c r="T71" s="32"/>
      <c r="U71" s="32"/>
      <c r="V71" s="32"/>
      <c r="W71" s="32"/>
      <c r="X71" s="32"/>
      <c r="Y71" s="32"/>
      <c r="Z71" s="32"/>
      <c r="AA71" s="32"/>
      <c r="AB71" s="32"/>
      <c r="AC71" s="32"/>
      <c r="AD71" s="32"/>
      <c r="AE71" s="32"/>
    </row>
    <row r="72" spans="1:31" s="2" customFormat="1" ht="12" customHeight="1">
      <c r="A72" s="32"/>
      <c r="B72" s="33"/>
      <c r="C72" s="28" t="s">
        <v>14</v>
      </c>
      <c r="D72" s="32"/>
      <c r="E72" s="32"/>
      <c r="F72" s="32"/>
      <c r="G72" s="32"/>
      <c r="H72" s="32"/>
      <c r="I72" s="32"/>
      <c r="J72" s="32"/>
      <c r="K72" s="32"/>
      <c r="L72" s="90"/>
      <c r="S72" s="32"/>
      <c r="T72" s="32"/>
      <c r="U72" s="32"/>
      <c r="V72" s="32"/>
      <c r="W72" s="32"/>
      <c r="X72" s="32"/>
      <c r="Y72" s="32"/>
      <c r="Z72" s="32"/>
      <c r="AA72" s="32"/>
      <c r="AB72" s="32"/>
      <c r="AC72" s="32"/>
      <c r="AD72" s="32"/>
      <c r="AE72" s="32"/>
    </row>
    <row r="73" spans="1:31" s="2" customFormat="1" ht="16.5" customHeight="1">
      <c r="A73" s="32"/>
      <c r="B73" s="33"/>
      <c r="C73" s="32"/>
      <c r="D73" s="32"/>
      <c r="E73" s="328" t="str">
        <f>E7</f>
        <v>Skládka TKO Štěpánovice - III.etepa - 3.část</v>
      </c>
      <c r="F73" s="329"/>
      <c r="G73" s="329"/>
      <c r="H73" s="329"/>
      <c r="I73" s="32"/>
      <c r="J73" s="32"/>
      <c r="K73" s="32"/>
      <c r="L73" s="90"/>
      <c r="S73" s="32"/>
      <c r="T73" s="32"/>
      <c r="U73" s="32"/>
      <c r="V73" s="32"/>
      <c r="W73" s="32"/>
      <c r="X73" s="32"/>
      <c r="Y73" s="32"/>
      <c r="Z73" s="32"/>
      <c r="AA73" s="32"/>
      <c r="AB73" s="32"/>
      <c r="AC73" s="32"/>
      <c r="AD73" s="32"/>
      <c r="AE73" s="32"/>
    </row>
    <row r="74" spans="1:31" s="2" customFormat="1" ht="12" customHeight="1">
      <c r="A74" s="32"/>
      <c r="B74" s="33"/>
      <c r="C74" s="28" t="s">
        <v>114</v>
      </c>
      <c r="D74" s="32"/>
      <c r="E74" s="32"/>
      <c r="F74" s="32"/>
      <c r="G74" s="32"/>
      <c r="H74" s="32"/>
      <c r="I74" s="32"/>
      <c r="J74" s="32"/>
      <c r="K74" s="32"/>
      <c r="L74" s="90"/>
      <c r="S74" s="32"/>
      <c r="T74" s="32"/>
      <c r="U74" s="32"/>
      <c r="V74" s="32"/>
      <c r="W74" s="32"/>
      <c r="X74" s="32"/>
      <c r="Y74" s="32"/>
      <c r="Z74" s="32"/>
      <c r="AA74" s="32"/>
      <c r="AB74" s="32"/>
      <c r="AC74" s="32"/>
      <c r="AD74" s="32"/>
      <c r="AE74" s="32"/>
    </row>
    <row r="75" spans="1:31" s="2" customFormat="1" ht="16.5" customHeight="1">
      <c r="A75" s="32"/>
      <c r="B75" s="33"/>
      <c r="C75" s="32"/>
      <c r="D75" s="32"/>
      <c r="E75" s="305" t="str">
        <f>E9</f>
        <v>SO 01 - Terénní úpravy</v>
      </c>
      <c r="F75" s="327"/>
      <c r="G75" s="327"/>
      <c r="H75" s="327"/>
      <c r="I75" s="32"/>
      <c r="J75" s="32"/>
      <c r="K75" s="32"/>
      <c r="L75" s="90"/>
      <c r="S75" s="32"/>
      <c r="T75" s="32"/>
      <c r="U75" s="32"/>
      <c r="V75" s="32"/>
      <c r="W75" s="32"/>
      <c r="X75" s="32"/>
      <c r="Y75" s="32"/>
      <c r="Z75" s="32"/>
      <c r="AA75" s="32"/>
      <c r="AB75" s="32"/>
      <c r="AC75" s="32"/>
      <c r="AD75" s="32"/>
      <c r="AE75" s="32"/>
    </row>
    <row r="76" spans="1:31" s="2" customFormat="1" ht="6.95" customHeight="1">
      <c r="A76" s="32"/>
      <c r="B76" s="33"/>
      <c r="C76" s="32"/>
      <c r="D76" s="32"/>
      <c r="E76" s="32"/>
      <c r="F76" s="32"/>
      <c r="G76" s="32"/>
      <c r="H76" s="32"/>
      <c r="I76" s="32"/>
      <c r="J76" s="32"/>
      <c r="K76" s="32"/>
      <c r="L76" s="90"/>
      <c r="S76" s="32"/>
      <c r="T76" s="32"/>
      <c r="U76" s="32"/>
      <c r="V76" s="32"/>
      <c r="W76" s="32"/>
      <c r="X76" s="32"/>
      <c r="Y76" s="32"/>
      <c r="Z76" s="32"/>
      <c r="AA76" s="32"/>
      <c r="AB76" s="32"/>
      <c r="AC76" s="32"/>
      <c r="AD76" s="32"/>
      <c r="AE76" s="32"/>
    </row>
    <row r="77" spans="1:31" s="2" customFormat="1" ht="12" customHeight="1">
      <c r="A77" s="32"/>
      <c r="B77" s="33"/>
      <c r="C77" s="28" t="s">
        <v>20</v>
      </c>
      <c r="D77" s="32"/>
      <c r="E77" s="32"/>
      <c r="F77" s="26" t="str">
        <f>F12</f>
        <v>k.ú.Štěpánovice u Klatov, k.ú.Dehtín</v>
      </c>
      <c r="G77" s="32"/>
      <c r="H77" s="32"/>
      <c r="I77" s="28" t="s">
        <v>22</v>
      </c>
      <c r="J77" s="50" t="str">
        <f>IF(J12="","",J12)</f>
        <v>24. 9. 2020</v>
      </c>
      <c r="K77" s="32"/>
      <c r="L77" s="90"/>
      <c r="S77" s="32"/>
      <c r="T77" s="32"/>
      <c r="U77" s="32"/>
      <c r="V77" s="32"/>
      <c r="W77" s="32"/>
      <c r="X77" s="32"/>
      <c r="Y77" s="32"/>
      <c r="Z77" s="32"/>
      <c r="AA77" s="32"/>
      <c r="AB77" s="32"/>
      <c r="AC77" s="32"/>
      <c r="AD77" s="32"/>
      <c r="AE77" s="32"/>
    </row>
    <row r="78" spans="1:31" s="2" customFormat="1" ht="6.95" customHeight="1">
      <c r="A78" s="32"/>
      <c r="B78" s="33"/>
      <c r="C78" s="32"/>
      <c r="D78" s="32"/>
      <c r="E78" s="32"/>
      <c r="F78" s="32"/>
      <c r="G78" s="32"/>
      <c r="H78" s="32"/>
      <c r="I78" s="32"/>
      <c r="J78" s="32"/>
      <c r="K78" s="32"/>
      <c r="L78" s="90"/>
      <c r="S78" s="32"/>
      <c r="T78" s="32"/>
      <c r="U78" s="32"/>
      <c r="V78" s="32"/>
      <c r="W78" s="32"/>
      <c r="X78" s="32"/>
      <c r="Y78" s="32"/>
      <c r="Z78" s="32"/>
      <c r="AA78" s="32"/>
      <c r="AB78" s="32"/>
      <c r="AC78" s="32"/>
      <c r="AD78" s="32"/>
      <c r="AE78" s="32"/>
    </row>
    <row r="79" spans="1:31" s="2" customFormat="1" ht="40.15" customHeight="1">
      <c r="A79" s="32"/>
      <c r="B79" s="33"/>
      <c r="C79" s="28" t="s">
        <v>28</v>
      </c>
      <c r="D79" s="32"/>
      <c r="E79" s="32"/>
      <c r="F79" s="26" t="str">
        <f>E15</f>
        <v>Město Klatovy, Nám.Míru 62/I,339 01 Klatovy</v>
      </c>
      <c r="G79" s="32"/>
      <c r="H79" s="32"/>
      <c r="I79" s="28" t="s">
        <v>34</v>
      </c>
      <c r="J79" s="30" t="str">
        <f>E21</f>
        <v>INTERPROJEKT ODPADY s.r.o., Praha 6</v>
      </c>
      <c r="K79" s="32"/>
      <c r="L79" s="90"/>
      <c r="S79" s="32"/>
      <c r="T79" s="32"/>
      <c r="U79" s="32"/>
      <c r="V79" s="32"/>
      <c r="W79" s="32"/>
      <c r="X79" s="32"/>
      <c r="Y79" s="32"/>
      <c r="Z79" s="32"/>
      <c r="AA79" s="32"/>
      <c r="AB79" s="32"/>
      <c r="AC79" s="32"/>
      <c r="AD79" s="32"/>
      <c r="AE79" s="32"/>
    </row>
    <row r="80" spans="1:31" s="2" customFormat="1" ht="15.2" customHeight="1">
      <c r="A80" s="32"/>
      <c r="B80" s="33"/>
      <c r="C80" s="28" t="s">
        <v>32</v>
      </c>
      <c r="D80" s="32"/>
      <c r="E80" s="32"/>
      <c r="F80" s="26" t="str">
        <f>IF(E18="","",E18)</f>
        <v xml:space="preserve"> </v>
      </c>
      <c r="G80" s="32"/>
      <c r="H80" s="32"/>
      <c r="I80" s="28" t="s">
        <v>37</v>
      </c>
      <c r="J80" s="30" t="str">
        <f>E24</f>
        <v xml:space="preserve"> </v>
      </c>
      <c r="K80" s="32"/>
      <c r="L80" s="90"/>
      <c r="S80" s="32"/>
      <c r="T80" s="32"/>
      <c r="U80" s="32"/>
      <c r="V80" s="32"/>
      <c r="W80" s="32"/>
      <c r="X80" s="32"/>
      <c r="Y80" s="32"/>
      <c r="Z80" s="32"/>
      <c r="AA80" s="32"/>
      <c r="AB80" s="32"/>
      <c r="AC80" s="32"/>
      <c r="AD80" s="32"/>
      <c r="AE80" s="32"/>
    </row>
    <row r="81" spans="1:65" s="2" customFormat="1" ht="10.35" customHeight="1">
      <c r="A81" s="32"/>
      <c r="B81" s="33"/>
      <c r="C81" s="32"/>
      <c r="D81" s="32"/>
      <c r="E81" s="32"/>
      <c r="F81" s="32"/>
      <c r="G81" s="32"/>
      <c r="H81" s="32"/>
      <c r="I81" s="32"/>
      <c r="J81" s="32"/>
      <c r="K81" s="32"/>
      <c r="L81" s="90"/>
      <c r="S81" s="32"/>
      <c r="T81" s="32"/>
      <c r="U81" s="32"/>
      <c r="V81" s="32"/>
      <c r="W81" s="32"/>
      <c r="X81" s="32"/>
      <c r="Y81" s="32"/>
      <c r="Z81" s="32"/>
      <c r="AA81" s="32"/>
      <c r="AB81" s="32"/>
      <c r="AC81" s="32"/>
      <c r="AD81" s="32"/>
      <c r="AE81" s="32"/>
    </row>
    <row r="82" spans="1:65" s="11" customFormat="1" ht="29.25" customHeight="1">
      <c r="A82" s="115"/>
      <c r="B82" s="116"/>
      <c r="C82" s="117" t="s">
        <v>125</v>
      </c>
      <c r="D82" s="118" t="s">
        <v>59</v>
      </c>
      <c r="E82" s="118" t="s">
        <v>55</v>
      </c>
      <c r="F82" s="118" t="s">
        <v>56</v>
      </c>
      <c r="G82" s="118" t="s">
        <v>126</v>
      </c>
      <c r="H82" s="118" t="s">
        <v>127</v>
      </c>
      <c r="I82" s="118" t="s">
        <v>128</v>
      </c>
      <c r="J82" s="118" t="s">
        <v>118</v>
      </c>
      <c r="K82" s="119" t="s">
        <v>129</v>
      </c>
      <c r="L82" s="120"/>
      <c r="M82" s="57" t="s">
        <v>3</v>
      </c>
      <c r="N82" s="58" t="s">
        <v>44</v>
      </c>
      <c r="O82" s="58" t="s">
        <v>130</v>
      </c>
      <c r="P82" s="58" t="s">
        <v>131</v>
      </c>
      <c r="Q82" s="58" t="s">
        <v>132</v>
      </c>
      <c r="R82" s="58" t="s">
        <v>133</v>
      </c>
      <c r="S82" s="58" t="s">
        <v>134</v>
      </c>
      <c r="T82" s="59" t="s">
        <v>135</v>
      </c>
      <c r="U82" s="115"/>
      <c r="V82" s="115"/>
      <c r="W82" s="115"/>
      <c r="X82" s="115"/>
      <c r="Y82" s="115"/>
      <c r="Z82" s="115"/>
      <c r="AA82" s="115"/>
      <c r="AB82" s="115"/>
      <c r="AC82" s="115"/>
      <c r="AD82" s="115"/>
      <c r="AE82" s="115"/>
    </row>
    <row r="83" spans="1:65" s="2" customFormat="1" ht="22.9" customHeight="1">
      <c r="A83" s="32"/>
      <c r="B83" s="33"/>
      <c r="C83" s="64" t="s">
        <v>136</v>
      </c>
      <c r="D83" s="32"/>
      <c r="E83" s="32"/>
      <c r="F83" s="32"/>
      <c r="G83" s="32"/>
      <c r="H83" s="32"/>
      <c r="I83" s="32"/>
      <c r="J83" s="121">
        <f>BK83</f>
        <v>0</v>
      </c>
      <c r="K83" s="32"/>
      <c r="L83" s="33"/>
      <c r="M83" s="60"/>
      <c r="N83" s="51"/>
      <c r="O83" s="61"/>
      <c r="P83" s="122">
        <f>P84</f>
        <v>3592.0481690000001</v>
      </c>
      <c r="Q83" s="61"/>
      <c r="R83" s="122">
        <f>R84</f>
        <v>0</v>
      </c>
      <c r="S83" s="61"/>
      <c r="T83" s="123">
        <f>T84</f>
        <v>327.72774000000004</v>
      </c>
      <c r="U83" s="32"/>
      <c r="V83" s="32"/>
      <c r="W83" s="32"/>
      <c r="X83" s="32"/>
      <c r="Y83" s="32"/>
      <c r="Z83" s="32"/>
      <c r="AA83" s="32"/>
      <c r="AB83" s="32"/>
      <c r="AC83" s="32"/>
      <c r="AD83" s="32"/>
      <c r="AE83" s="32"/>
      <c r="AT83" s="19" t="s">
        <v>73</v>
      </c>
      <c r="AU83" s="19" t="s">
        <v>119</v>
      </c>
      <c r="BK83" s="124">
        <f>BK84</f>
        <v>0</v>
      </c>
    </row>
    <row r="84" spans="1:65" s="12" customFormat="1" ht="25.9" customHeight="1">
      <c r="B84" s="125"/>
      <c r="D84" s="126" t="s">
        <v>73</v>
      </c>
      <c r="E84" s="127" t="s">
        <v>137</v>
      </c>
      <c r="F84" s="127" t="s">
        <v>138</v>
      </c>
      <c r="J84" s="128">
        <f>BK84</f>
        <v>0</v>
      </c>
      <c r="L84" s="125"/>
      <c r="M84" s="129"/>
      <c r="N84" s="130"/>
      <c r="O84" s="130"/>
      <c r="P84" s="131">
        <f>P85+P153+P177</f>
        <v>3592.0481690000001</v>
      </c>
      <c r="Q84" s="130"/>
      <c r="R84" s="131">
        <f>R85+R153+R177</f>
        <v>0</v>
      </c>
      <c r="S84" s="130"/>
      <c r="T84" s="132">
        <f>T85+T153+T177</f>
        <v>327.72774000000004</v>
      </c>
      <c r="AR84" s="126" t="s">
        <v>82</v>
      </c>
      <c r="AT84" s="133" t="s">
        <v>73</v>
      </c>
      <c r="AU84" s="133" t="s">
        <v>74</v>
      </c>
      <c r="AY84" s="126" t="s">
        <v>139</v>
      </c>
      <c r="BK84" s="134">
        <f>BK85+BK153+BK177</f>
        <v>0</v>
      </c>
    </row>
    <row r="85" spans="1:65" s="12" customFormat="1" ht="22.9" customHeight="1">
      <c r="B85" s="125"/>
      <c r="D85" s="126" t="s">
        <v>73</v>
      </c>
      <c r="E85" s="135" t="s">
        <v>82</v>
      </c>
      <c r="F85" s="135" t="s">
        <v>140</v>
      </c>
      <c r="J85" s="136">
        <f>BK85</f>
        <v>0</v>
      </c>
      <c r="L85" s="125"/>
      <c r="M85" s="129"/>
      <c r="N85" s="130"/>
      <c r="O85" s="130"/>
      <c r="P85" s="131">
        <f>SUM(P86:P152)</f>
        <v>3138.8631599999999</v>
      </c>
      <c r="Q85" s="130"/>
      <c r="R85" s="131">
        <f>SUM(R86:R152)</f>
        <v>0</v>
      </c>
      <c r="S85" s="130"/>
      <c r="T85" s="132">
        <f>SUM(T86:T152)</f>
        <v>259.67500000000001</v>
      </c>
      <c r="AR85" s="126" t="s">
        <v>82</v>
      </c>
      <c r="AT85" s="133" t="s">
        <v>73</v>
      </c>
      <c r="AU85" s="133" t="s">
        <v>82</v>
      </c>
      <c r="AY85" s="126" t="s">
        <v>139</v>
      </c>
      <c r="BK85" s="134">
        <f>SUM(BK86:BK152)</f>
        <v>0</v>
      </c>
    </row>
    <row r="86" spans="1:65" s="2" customFormat="1" ht="24.2" customHeight="1">
      <c r="A86" s="32"/>
      <c r="B86" s="137"/>
      <c r="C86" s="138" t="s">
        <v>82</v>
      </c>
      <c r="D86" s="138" t="s">
        <v>141</v>
      </c>
      <c r="E86" s="139" t="s">
        <v>142</v>
      </c>
      <c r="F86" s="140" t="s">
        <v>143</v>
      </c>
      <c r="G86" s="141" t="s">
        <v>144</v>
      </c>
      <c r="H86" s="142">
        <v>590</v>
      </c>
      <c r="I86" s="143"/>
      <c r="J86" s="143"/>
      <c r="K86" s="140" t="s">
        <v>145</v>
      </c>
      <c r="L86" s="33"/>
      <c r="M86" s="144" t="s">
        <v>3</v>
      </c>
      <c r="N86" s="145" t="s">
        <v>45</v>
      </c>
      <c r="O86" s="146">
        <v>3.2000000000000001E-2</v>
      </c>
      <c r="P86" s="146">
        <f>O86*H86</f>
        <v>18.88</v>
      </c>
      <c r="Q86" s="146">
        <v>0</v>
      </c>
      <c r="R86" s="146">
        <f>Q86*H86</f>
        <v>0</v>
      </c>
      <c r="S86" s="146">
        <v>0</v>
      </c>
      <c r="T86" s="147">
        <f>S86*H86</f>
        <v>0</v>
      </c>
      <c r="U86" s="32"/>
      <c r="V86" s="32"/>
      <c r="W86" s="32"/>
      <c r="X86" s="32"/>
      <c r="Y86" s="32"/>
      <c r="Z86" s="32"/>
      <c r="AA86" s="32"/>
      <c r="AB86" s="32"/>
      <c r="AC86" s="32"/>
      <c r="AD86" s="32"/>
      <c r="AE86" s="32"/>
      <c r="AR86" s="148" t="s">
        <v>146</v>
      </c>
      <c r="AT86" s="148" t="s">
        <v>141</v>
      </c>
      <c r="AU86" s="148" t="s">
        <v>84</v>
      </c>
      <c r="AY86" s="19" t="s">
        <v>139</v>
      </c>
      <c r="BE86" s="149">
        <f>IF(N86="základní",J86,0)</f>
        <v>0</v>
      </c>
      <c r="BF86" s="149">
        <f>IF(N86="snížená",J86,0)</f>
        <v>0</v>
      </c>
      <c r="BG86" s="149">
        <f>IF(N86="zákl. přenesená",J86,0)</f>
        <v>0</v>
      </c>
      <c r="BH86" s="149">
        <f>IF(N86="sníž. přenesená",J86,0)</f>
        <v>0</v>
      </c>
      <c r="BI86" s="149">
        <f>IF(N86="nulová",J86,0)</f>
        <v>0</v>
      </c>
      <c r="BJ86" s="19" t="s">
        <v>82</v>
      </c>
      <c r="BK86" s="149">
        <f>ROUND(I86*H86,2)</f>
        <v>0</v>
      </c>
      <c r="BL86" s="19" t="s">
        <v>146</v>
      </c>
      <c r="BM86" s="148" t="s">
        <v>147</v>
      </c>
    </row>
    <row r="87" spans="1:65" s="2" customFormat="1" ht="19.5">
      <c r="A87" s="32"/>
      <c r="B87" s="33"/>
      <c r="C87" s="32"/>
      <c r="D87" s="150" t="s">
        <v>148</v>
      </c>
      <c r="E87" s="32"/>
      <c r="F87" s="151" t="s">
        <v>149</v>
      </c>
      <c r="G87" s="32"/>
      <c r="H87" s="32"/>
      <c r="I87" s="32"/>
      <c r="J87" s="32"/>
      <c r="K87" s="32"/>
      <c r="L87" s="33"/>
      <c r="M87" s="152"/>
      <c r="N87" s="153"/>
      <c r="O87" s="53"/>
      <c r="P87" s="53"/>
      <c r="Q87" s="53"/>
      <c r="R87" s="53"/>
      <c r="S87" s="53"/>
      <c r="T87" s="54"/>
      <c r="U87" s="32"/>
      <c r="V87" s="32"/>
      <c r="W87" s="32"/>
      <c r="X87" s="32"/>
      <c r="Y87" s="32"/>
      <c r="Z87" s="32"/>
      <c r="AA87" s="32"/>
      <c r="AB87" s="32"/>
      <c r="AC87" s="32"/>
      <c r="AD87" s="32"/>
      <c r="AE87" s="32"/>
      <c r="AT87" s="19" t="s">
        <v>148</v>
      </c>
      <c r="AU87" s="19" t="s">
        <v>84</v>
      </c>
    </row>
    <row r="88" spans="1:65" s="2" customFormat="1" ht="78">
      <c r="A88" s="32"/>
      <c r="B88" s="33"/>
      <c r="C88" s="32"/>
      <c r="D88" s="150" t="s">
        <v>150</v>
      </c>
      <c r="E88" s="32"/>
      <c r="F88" s="154" t="s">
        <v>151</v>
      </c>
      <c r="G88" s="32"/>
      <c r="H88" s="32"/>
      <c r="I88" s="32"/>
      <c r="J88" s="32"/>
      <c r="K88" s="32"/>
      <c r="L88" s="33"/>
      <c r="M88" s="152"/>
      <c r="N88" s="153"/>
      <c r="O88" s="53"/>
      <c r="P88" s="53"/>
      <c r="Q88" s="53"/>
      <c r="R88" s="53"/>
      <c r="S88" s="53"/>
      <c r="T88" s="54"/>
      <c r="U88" s="32"/>
      <c r="V88" s="32"/>
      <c r="W88" s="32"/>
      <c r="X88" s="32"/>
      <c r="Y88" s="32"/>
      <c r="Z88" s="32"/>
      <c r="AA88" s="32"/>
      <c r="AB88" s="32"/>
      <c r="AC88" s="32"/>
      <c r="AD88" s="32"/>
      <c r="AE88" s="32"/>
      <c r="AT88" s="19" t="s">
        <v>150</v>
      </c>
      <c r="AU88" s="19" t="s">
        <v>84</v>
      </c>
    </row>
    <row r="89" spans="1:65" s="2" customFormat="1" ht="14.45" customHeight="1">
      <c r="A89" s="32"/>
      <c r="B89" s="137"/>
      <c r="C89" s="138" t="s">
        <v>84</v>
      </c>
      <c r="D89" s="138" t="s">
        <v>141</v>
      </c>
      <c r="E89" s="139" t="s">
        <v>152</v>
      </c>
      <c r="F89" s="140" t="s">
        <v>153</v>
      </c>
      <c r="G89" s="141" t="s">
        <v>154</v>
      </c>
      <c r="H89" s="142">
        <v>18</v>
      </c>
      <c r="I89" s="143"/>
      <c r="J89" s="143"/>
      <c r="K89" s="140" t="s">
        <v>3</v>
      </c>
      <c r="L89" s="33"/>
      <c r="M89" s="144" t="s">
        <v>3</v>
      </c>
      <c r="N89" s="145" t="s">
        <v>45</v>
      </c>
      <c r="O89" s="146">
        <v>5.1820000000000004</v>
      </c>
      <c r="P89" s="146">
        <f>O89*H89</f>
        <v>93.27600000000001</v>
      </c>
      <c r="Q89" s="146">
        <v>0</v>
      </c>
      <c r="R89" s="146">
        <f>Q89*H89</f>
        <v>0</v>
      </c>
      <c r="S89" s="146">
        <v>0</v>
      </c>
      <c r="T89" s="147">
        <f>S89*H89</f>
        <v>0</v>
      </c>
      <c r="U89" s="32"/>
      <c r="V89" s="32"/>
      <c r="W89" s="32"/>
      <c r="X89" s="32"/>
      <c r="Y89" s="32"/>
      <c r="Z89" s="32"/>
      <c r="AA89" s="32"/>
      <c r="AB89" s="32"/>
      <c r="AC89" s="32"/>
      <c r="AD89" s="32"/>
      <c r="AE89" s="32"/>
      <c r="AR89" s="148" t="s">
        <v>146</v>
      </c>
      <c r="AT89" s="148" t="s">
        <v>141</v>
      </c>
      <c r="AU89" s="148" t="s">
        <v>84</v>
      </c>
      <c r="AY89" s="19" t="s">
        <v>139</v>
      </c>
      <c r="BE89" s="149">
        <f>IF(N89="základní",J89,0)</f>
        <v>0</v>
      </c>
      <c r="BF89" s="149">
        <f>IF(N89="snížená",J89,0)</f>
        <v>0</v>
      </c>
      <c r="BG89" s="149">
        <f>IF(N89="zákl. přenesená",J89,0)</f>
        <v>0</v>
      </c>
      <c r="BH89" s="149">
        <f>IF(N89="sníž. přenesená",J89,0)</f>
        <v>0</v>
      </c>
      <c r="BI89" s="149">
        <f>IF(N89="nulová",J89,0)</f>
        <v>0</v>
      </c>
      <c r="BJ89" s="19" t="s">
        <v>82</v>
      </c>
      <c r="BK89" s="149">
        <f>ROUND(I89*H89,2)</f>
        <v>0</v>
      </c>
      <c r="BL89" s="19" t="s">
        <v>146</v>
      </c>
      <c r="BM89" s="148" t="s">
        <v>155</v>
      </c>
    </row>
    <row r="90" spans="1:65" s="2" customFormat="1">
      <c r="A90" s="32"/>
      <c r="B90" s="33"/>
      <c r="C90" s="32"/>
      <c r="D90" s="150" t="s">
        <v>148</v>
      </c>
      <c r="E90" s="32"/>
      <c r="F90" s="151" t="s">
        <v>156</v>
      </c>
      <c r="G90" s="32"/>
      <c r="H90" s="32"/>
      <c r="I90" s="32"/>
      <c r="J90" s="32"/>
      <c r="K90" s="32"/>
      <c r="L90" s="33"/>
      <c r="M90" s="152"/>
      <c r="N90" s="153"/>
      <c r="O90" s="53"/>
      <c r="P90" s="53"/>
      <c r="Q90" s="53"/>
      <c r="R90" s="53"/>
      <c r="S90" s="53"/>
      <c r="T90" s="54"/>
      <c r="U90" s="32"/>
      <c r="V90" s="32"/>
      <c r="W90" s="32"/>
      <c r="X90" s="32"/>
      <c r="Y90" s="32"/>
      <c r="Z90" s="32"/>
      <c r="AA90" s="32"/>
      <c r="AB90" s="32"/>
      <c r="AC90" s="32"/>
      <c r="AD90" s="32"/>
      <c r="AE90" s="32"/>
      <c r="AT90" s="19" t="s">
        <v>148</v>
      </c>
      <c r="AU90" s="19" t="s">
        <v>84</v>
      </c>
    </row>
    <row r="91" spans="1:65" s="2" customFormat="1" ht="39">
      <c r="A91" s="32"/>
      <c r="B91" s="33"/>
      <c r="C91" s="32"/>
      <c r="D91" s="150" t="s">
        <v>150</v>
      </c>
      <c r="E91" s="32"/>
      <c r="F91" s="154" t="s">
        <v>157</v>
      </c>
      <c r="G91" s="32"/>
      <c r="H91" s="32"/>
      <c r="I91" s="32"/>
      <c r="J91" s="32"/>
      <c r="K91" s="32"/>
      <c r="L91" s="33"/>
      <c r="M91" s="152"/>
      <c r="N91" s="153"/>
      <c r="O91" s="53"/>
      <c r="P91" s="53"/>
      <c r="Q91" s="53"/>
      <c r="R91" s="53"/>
      <c r="S91" s="53"/>
      <c r="T91" s="54"/>
      <c r="U91" s="32"/>
      <c r="V91" s="32"/>
      <c r="W91" s="32"/>
      <c r="X91" s="32"/>
      <c r="Y91" s="32"/>
      <c r="Z91" s="32"/>
      <c r="AA91" s="32"/>
      <c r="AB91" s="32"/>
      <c r="AC91" s="32"/>
      <c r="AD91" s="32"/>
      <c r="AE91" s="32"/>
      <c r="AT91" s="19" t="s">
        <v>150</v>
      </c>
      <c r="AU91" s="19" t="s">
        <v>84</v>
      </c>
    </row>
    <row r="92" spans="1:65" s="13" customFormat="1">
      <c r="B92" s="155"/>
      <c r="D92" s="150" t="s">
        <v>158</v>
      </c>
      <c r="E92" s="156" t="s">
        <v>3</v>
      </c>
      <c r="F92" s="157" t="s">
        <v>159</v>
      </c>
      <c r="H92" s="156" t="s">
        <v>3</v>
      </c>
      <c r="L92" s="155"/>
      <c r="M92" s="158"/>
      <c r="N92" s="159"/>
      <c r="O92" s="159"/>
      <c r="P92" s="159"/>
      <c r="Q92" s="159"/>
      <c r="R92" s="159"/>
      <c r="S92" s="159"/>
      <c r="T92" s="160"/>
      <c r="AT92" s="156" t="s">
        <v>158</v>
      </c>
      <c r="AU92" s="156" t="s">
        <v>84</v>
      </c>
      <c r="AV92" s="13" t="s">
        <v>82</v>
      </c>
      <c r="AW92" s="13" t="s">
        <v>36</v>
      </c>
      <c r="AX92" s="13" t="s">
        <v>74</v>
      </c>
      <c r="AY92" s="156" t="s">
        <v>139</v>
      </c>
    </row>
    <row r="93" spans="1:65" s="14" customFormat="1">
      <c r="B93" s="161"/>
      <c r="D93" s="150" t="s">
        <v>158</v>
      </c>
      <c r="E93" s="162" t="s">
        <v>3</v>
      </c>
      <c r="F93" s="163" t="s">
        <v>160</v>
      </c>
      <c r="H93" s="164">
        <v>18</v>
      </c>
      <c r="L93" s="161"/>
      <c r="M93" s="165"/>
      <c r="N93" s="166"/>
      <c r="O93" s="166"/>
      <c r="P93" s="166"/>
      <c r="Q93" s="166"/>
      <c r="R93" s="166"/>
      <c r="S93" s="166"/>
      <c r="T93" s="167"/>
      <c r="AT93" s="162" t="s">
        <v>158</v>
      </c>
      <c r="AU93" s="162" t="s">
        <v>84</v>
      </c>
      <c r="AV93" s="14" t="s">
        <v>84</v>
      </c>
      <c r="AW93" s="14" t="s">
        <v>36</v>
      </c>
      <c r="AX93" s="14" t="s">
        <v>82</v>
      </c>
      <c r="AY93" s="162" t="s">
        <v>139</v>
      </c>
    </row>
    <row r="94" spans="1:65" s="2" customFormat="1" ht="14.45" customHeight="1">
      <c r="A94" s="32"/>
      <c r="B94" s="137"/>
      <c r="C94" s="138" t="s">
        <v>161</v>
      </c>
      <c r="D94" s="138" t="s">
        <v>141</v>
      </c>
      <c r="E94" s="139" t="s">
        <v>162</v>
      </c>
      <c r="F94" s="140" t="s">
        <v>163</v>
      </c>
      <c r="G94" s="141" t="s">
        <v>164</v>
      </c>
      <c r="H94" s="142">
        <v>20</v>
      </c>
      <c r="I94" s="143"/>
      <c r="J94" s="143"/>
      <c r="K94" s="140" t="s">
        <v>145</v>
      </c>
      <c r="L94" s="33"/>
      <c r="M94" s="144" t="s">
        <v>3</v>
      </c>
      <c r="N94" s="145" t="s">
        <v>45</v>
      </c>
      <c r="O94" s="146">
        <v>0.49</v>
      </c>
      <c r="P94" s="146">
        <f>O94*H94</f>
        <v>9.8000000000000007</v>
      </c>
      <c r="Q94" s="146">
        <v>0</v>
      </c>
      <c r="R94" s="146">
        <f>Q94*H94</f>
        <v>0</v>
      </c>
      <c r="S94" s="146">
        <v>0</v>
      </c>
      <c r="T94" s="147">
        <f>S94*H94</f>
        <v>0</v>
      </c>
      <c r="U94" s="32"/>
      <c r="V94" s="32"/>
      <c r="W94" s="32"/>
      <c r="X94" s="32"/>
      <c r="Y94" s="32"/>
      <c r="Z94" s="32"/>
      <c r="AA94" s="32"/>
      <c r="AB94" s="32"/>
      <c r="AC94" s="32"/>
      <c r="AD94" s="32"/>
      <c r="AE94" s="32"/>
      <c r="AR94" s="148" t="s">
        <v>146</v>
      </c>
      <c r="AT94" s="148" t="s">
        <v>141</v>
      </c>
      <c r="AU94" s="148" t="s">
        <v>84</v>
      </c>
      <c r="AY94" s="19" t="s">
        <v>139</v>
      </c>
      <c r="BE94" s="149">
        <f>IF(N94="základní",J94,0)</f>
        <v>0</v>
      </c>
      <c r="BF94" s="149">
        <f>IF(N94="snížená",J94,0)</f>
        <v>0</v>
      </c>
      <c r="BG94" s="149">
        <f>IF(N94="zákl. přenesená",J94,0)</f>
        <v>0</v>
      </c>
      <c r="BH94" s="149">
        <f>IF(N94="sníž. přenesená",J94,0)</f>
        <v>0</v>
      </c>
      <c r="BI94" s="149">
        <f>IF(N94="nulová",J94,0)</f>
        <v>0</v>
      </c>
      <c r="BJ94" s="19" t="s">
        <v>82</v>
      </c>
      <c r="BK94" s="149">
        <f>ROUND(I94*H94,2)</f>
        <v>0</v>
      </c>
      <c r="BL94" s="19" t="s">
        <v>146</v>
      </c>
      <c r="BM94" s="148" t="s">
        <v>165</v>
      </c>
    </row>
    <row r="95" spans="1:65" s="2" customFormat="1">
      <c r="A95" s="32"/>
      <c r="B95" s="33"/>
      <c r="C95" s="32"/>
      <c r="D95" s="150" t="s">
        <v>148</v>
      </c>
      <c r="E95" s="32"/>
      <c r="F95" s="151" t="s">
        <v>166</v>
      </c>
      <c r="G95" s="32"/>
      <c r="H95" s="32"/>
      <c r="I95" s="32"/>
      <c r="J95" s="32"/>
      <c r="K95" s="32"/>
      <c r="L95" s="33"/>
      <c r="M95" s="152"/>
      <c r="N95" s="153"/>
      <c r="O95" s="53"/>
      <c r="P95" s="53"/>
      <c r="Q95" s="53"/>
      <c r="R95" s="53"/>
      <c r="S95" s="53"/>
      <c r="T95" s="54"/>
      <c r="U95" s="32"/>
      <c r="V95" s="32"/>
      <c r="W95" s="32"/>
      <c r="X95" s="32"/>
      <c r="Y95" s="32"/>
      <c r="Z95" s="32"/>
      <c r="AA95" s="32"/>
      <c r="AB95" s="32"/>
      <c r="AC95" s="32"/>
      <c r="AD95" s="32"/>
      <c r="AE95" s="32"/>
      <c r="AT95" s="19" t="s">
        <v>148</v>
      </c>
      <c r="AU95" s="19" t="s">
        <v>84</v>
      </c>
    </row>
    <row r="96" spans="1:65" s="2" customFormat="1" ht="107.25">
      <c r="A96" s="32"/>
      <c r="B96" s="33"/>
      <c r="C96" s="32"/>
      <c r="D96" s="150" t="s">
        <v>150</v>
      </c>
      <c r="E96" s="32"/>
      <c r="F96" s="154" t="s">
        <v>167</v>
      </c>
      <c r="G96" s="32"/>
      <c r="H96" s="32"/>
      <c r="I96" s="32"/>
      <c r="J96" s="32"/>
      <c r="K96" s="32"/>
      <c r="L96" s="33"/>
      <c r="M96" s="152"/>
      <c r="N96" s="153"/>
      <c r="O96" s="53"/>
      <c r="P96" s="53"/>
      <c r="Q96" s="53"/>
      <c r="R96" s="53"/>
      <c r="S96" s="53"/>
      <c r="T96" s="54"/>
      <c r="U96" s="32"/>
      <c r="V96" s="32"/>
      <c r="W96" s="32"/>
      <c r="X96" s="32"/>
      <c r="Y96" s="32"/>
      <c r="Z96" s="32"/>
      <c r="AA96" s="32"/>
      <c r="AB96" s="32"/>
      <c r="AC96" s="32"/>
      <c r="AD96" s="32"/>
      <c r="AE96" s="32"/>
      <c r="AT96" s="19" t="s">
        <v>150</v>
      </c>
      <c r="AU96" s="19" t="s">
        <v>84</v>
      </c>
    </row>
    <row r="97" spans="1:65" s="2" customFormat="1" ht="14.45" customHeight="1">
      <c r="A97" s="32"/>
      <c r="B97" s="137"/>
      <c r="C97" s="138" t="s">
        <v>146</v>
      </c>
      <c r="D97" s="138" t="s">
        <v>141</v>
      </c>
      <c r="E97" s="139" t="s">
        <v>168</v>
      </c>
      <c r="F97" s="140" t="s">
        <v>169</v>
      </c>
      <c r="G97" s="141" t="s">
        <v>164</v>
      </c>
      <c r="H97" s="142">
        <v>20</v>
      </c>
      <c r="I97" s="143"/>
      <c r="J97" s="143"/>
      <c r="K97" s="140" t="s">
        <v>145</v>
      </c>
      <c r="L97" s="33"/>
      <c r="M97" s="144" t="s">
        <v>3</v>
      </c>
      <c r="N97" s="145" t="s">
        <v>45</v>
      </c>
      <c r="O97" s="146">
        <v>0.88</v>
      </c>
      <c r="P97" s="146">
        <f>O97*H97</f>
        <v>17.600000000000001</v>
      </c>
      <c r="Q97" s="146">
        <v>0</v>
      </c>
      <c r="R97" s="146">
        <f>Q97*H97</f>
        <v>0</v>
      </c>
      <c r="S97" s="146">
        <v>0</v>
      </c>
      <c r="T97" s="147">
        <f>S97*H97</f>
        <v>0</v>
      </c>
      <c r="U97" s="32"/>
      <c r="V97" s="32"/>
      <c r="W97" s="32"/>
      <c r="X97" s="32"/>
      <c r="Y97" s="32"/>
      <c r="Z97" s="32"/>
      <c r="AA97" s="32"/>
      <c r="AB97" s="32"/>
      <c r="AC97" s="32"/>
      <c r="AD97" s="32"/>
      <c r="AE97" s="32"/>
      <c r="AR97" s="148" t="s">
        <v>146</v>
      </c>
      <c r="AT97" s="148" t="s">
        <v>141</v>
      </c>
      <c r="AU97" s="148" t="s">
        <v>84</v>
      </c>
      <c r="AY97" s="19" t="s">
        <v>139</v>
      </c>
      <c r="BE97" s="149">
        <f>IF(N97="základní",J97,0)</f>
        <v>0</v>
      </c>
      <c r="BF97" s="149">
        <f>IF(N97="snížená",J97,0)</f>
        <v>0</v>
      </c>
      <c r="BG97" s="149">
        <f>IF(N97="zákl. přenesená",J97,0)</f>
        <v>0</v>
      </c>
      <c r="BH97" s="149">
        <f>IF(N97="sníž. přenesená",J97,0)</f>
        <v>0</v>
      </c>
      <c r="BI97" s="149">
        <f>IF(N97="nulová",J97,0)</f>
        <v>0</v>
      </c>
      <c r="BJ97" s="19" t="s">
        <v>82</v>
      </c>
      <c r="BK97" s="149">
        <f>ROUND(I97*H97,2)</f>
        <v>0</v>
      </c>
      <c r="BL97" s="19" t="s">
        <v>146</v>
      </c>
      <c r="BM97" s="148" t="s">
        <v>170</v>
      </c>
    </row>
    <row r="98" spans="1:65" s="2" customFormat="1">
      <c r="A98" s="32"/>
      <c r="B98" s="33"/>
      <c r="C98" s="32"/>
      <c r="D98" s="150" t="s">
        <v>148</v>
      </c>
      <c r="E98" s="32"/>
      <c r="F98" s="151" t="s">
        <v>171</v>
      </c>
      <c r="G98" s="32"/>
      <c r="H98" s="32"/>
      <c r="I98" s="32"/>
      <c r="J98" s="32"/>
      <c r="K98" s="32"/>
      <c r="L98" s="33"/>
      <c r="M98" s="152"/>
      <c r="N98" s="153"/>
      <c r="O98" s="53"/>
      <c r="P98" s="53"/>
      <c r="Q98" s="53"/>
      <c r="R98" s="53"/>
      <c r="S98" s="53"/>
      <c r="T98" s="54"/>
      <c r="U98" s="32"/>
      <c r="V98" s="32"/>
      <c r="W98" s="32"/>
      <c r="X98" s="32"/>
      <c r="Y98" s="32"/>
      <c r="Z98" s="32"/>
      <c r="AA98" s="32"/>
      <c r="AB98" s="32"/>
      <c r="AC98" s="32"/>
      <c r="AD98" s="32"/>
      <c r="AE98" s="32"/>
      <c r="AT98" s="19" t="s">
        <v>148</v>
      </c>
      <c r="AU98" s="19" t="s">
        <v>84</v>
      </c>
    </row>
    <row r="99" spans="1:65" s="2" customFormat="1" ht="107.25">
      <c r="A99" s="32"/>
      <c r="B99" s="33"/>
      <c r="C99" s="32"/>
      <c r="D99" s="150" t="s">
        <v>150</v>
      </c>
      <c r="E99" s="32"/>
      <c r="F99" s="154" t="s">
        <v>167</v>
      </c>
      <c r="G99" s="32"/>
      <c r="H99" s="32"/>
      <c r="I99" s="32"/>
      <c r="J99" s="32"/>
      <c r="K99" s="32"/>
      <c r="L99" s="33"/>
      <c r="M99" s="152"/>
      <c r="N99" s="153"/>
      <c r="O99" s="53"/>
      <c r="P99" s="53"/>
      <c r="Q99" s="53"/>
      <c r="R99" s="53"/>
      <c r="S99" s="53"/>
      <c r="T99" s="54"/>
      <c r="U99" s="32"/>
      <c r="V99" s="32"/>
      <c r="W99" s="32"/>
      <c r="X99" s="32"/>
      <c r="Y99" s="32"/>
      <c r="Z99" s="32"/>
      <c r="AA99" s="32"/>
      <c r="AB99" s="32"/>
      <c r="AC99" s="32"/>
      <c r="AD99" s="32"/>
      <c r="AE99" s="32"/>
      <c r="AT99" s="19" t="s">
        <v>150</v>
      </c>
      <c r="AU99" s="19" t="s">
        <v>84</v>
      </c>
    </row>
    <row r="100" spans="1:65" s="2" customFormat="1" ht="14.45" customHeight="1">
      <c r="A100" s="32"/>
      <c r="B100" s="137"/>
      <c r="C100" s="138" t="s">
        <v>172</v>
      </c>
      <c r="D100" s="138" t="s">
        <v>141</v>
      </c>
      <c r="E100" s="139" t="s">
        <v>173</v>
      </c>
      <c r="F100" s="140" t="s">
        <v>174</v>
      </c>
      <c r="G100" s="141" t="s">
        <v>164</v>
      </c>
      <c r="H100" s="142">
        <v>20</v>
      </c>
      <c r="I100" s="143"/>
      <c r="J100" s="143"/>
      <c r="K100" s="140" t="s">
        <v>145</v>
      </c>
      <c r="L100" s="33"/>
      <c r="M100" s="144" t="s">
        <v>3</v>
      </c>
      <c r="N100" s="145" t="s">
        <v>45</v>
      </c>
      <c r="O100" s="146">
        <v>0.38900000000000001</v>
      </c>
      <c r="P100" s="146">
        <f>O100*H100</f>
        <v>7.78</v>
      </c>
      <c r="Q100" s="146">
        <v>0</v>
      </c>
      <c r="R100" s="146">
        <f>Q100*H100</f>
        <v>0</v>
      </c>
      <c r="S100" s="146">
        <v>0</v>
      </c>
      <c r="T100" s="147">
        <f>S100*H100</f>
        <v>0</v>
      </c>
      <c r="U100" s="32"/>
      <c r="V100" s="32"/>
      <c r="W100" s="32"/>
      <c r="X100" s="32"/>
      <c r="Y100" s="32"/>
      <c r="Z100" s="32"/>
      <c r="AA100" s="32"/>
      <c r="AB100" s="32"/>
      <c r="AC100" s="32"/>
      <c r="AD100" s="32"/>
      <c r="AE100" s="32"/>
      <c r="AR100" s="148" t="s">
        <v>146</v>
      </c>
      <c r="AT100" s="148" t="s">
        <v>141</v>
      </c>
      <c r="AU100" s="148" t="s">
        <v>84</v>
      </c>
      <c r="AY100" s="19" t="s">
        <v>139</v>
      </c>
      <c r="BE100" s="149">
        <f>IF(N100="základní",J100,0)</f>
        <v>0</v>
      </c>
      <c r="BF100" s="149">
        <f>IF(N100="snížená",J100,0)</f>
        <v>0</v>
      </c>
      <c r="BG100" s="149">
        <f>IF(N100="zákl. přenesená",J100,0)</f>
        <v>0</v>
      </c>
      <c r="BH100" s="149">
        <f>IF(N100="sníž. přenesená",J100,0)</f>
        <v>0</v>
      </c>
      <c r="BI100" s="149">
        <f>IF(N100="nulová",J100,0)</f>
        <v>0</v>
      </c>
      <c r="BJ100" s="19" t="s">
        <v>82</v>
      </c>
      <c r="BK100" s="149">
        <f>ROUND(I100*H100,2)</f>
        <v>0</v>
      </c>
      <c r="BL100" s="19" t="s">
        <v>146</v>
      </c>
      <c r="BM100" s="148" t="s">
        <v>175</v>
      </c>
    </row>
    <row r="101" spans="1:65" s="2" customFormat="1">
      <c r="A101" s="32"/>
      <c r="B101" s="33"/>
      <c r="C101" s="32"/>
      <c r="D101" s="150" t="s">
        <v>148</v>
      </c>
      <c r="E101" s="32"/>
      <c r="F101" s="151" t="s">
        <v>176</v>
      </c>
      <c r="G101" s="32"/>
      <c r="H101" s="32"/>
      <c r="I101" s="32"/>
      <c r="J101" s="32"/>
      <c r="K101" s="32"/>
      <c r="L101" s="33"/>
      <c r="M101" s="152"/>
      <c r="N101" s="153"/>
      <c r="O101" s="53"/>
      <c r="P101" s="53"/>
      <c r="Q101" s="53"/>
      <c r="R101" s="53"/>
      <c r="S101" s="53"/>
      <c r="T101" s="54"/>
      <c r="U101" s="32"/>
      <c r="V101" s="32"/>
      <c r="W101" s="32"/>
      <c r="X101" s="32"/>
      <c r="Y101" s="32"/>
      <c r="Z101" s="32"/>
      <c r="AA101" s="32"/>
      <c r="AB101" s="32"/>
      <c r="AC101" s="32"/>
      <c r="AD101" s="32"/>
      <c r="AE101" s="32"/>
      <c r="AT101" s="19" t="s">
        <v>148</v>
      </c>
      <c r="AU101" s="19" t="s">
        <v>84</v>
      </c>
    </row>
    <row r="102" spans="1:65" s="2" customFormat="1" ht="78">
      <c r="A102" s="32"/>
      <c r="B102" s="33"/>
      <c r="C102" s="32"/>
      <c r="D102" s="150" t="s">
        <v>150</v>
      </c>
      <c r="E102" s="32"/>
      <c r="F102" s="154" t="s">
        <v>177</v>
      </c>
      <c r="G102" s="32"/>
      <c r="H102" s="32"/>
      <c r="I102" s="32"/>
      <c r="J102" s="32"/>
      <c r="K102" s="32"/>
      <c r="L102" s="33"/>
      <c r="M102" s="152"/>
      <c r="N102" s="153"/>
      <c r="O102" s="53"/>
      <c r="P102" s="53"/>
      <c r="Q102" s="53"/>
      <c r="R102" s="53"/>
      <c r="S102" s="53"/>
      <c r="T102" s="54"/>
      <c r="U102" s="32"/>
      <c r="V102" s="32"/>
      <c r="W102" s="32"/>
      <c r="X102" s="32"/>
      <c r="Y102" s="32"/>
      <c r="Z102" s="32"/>
      <c r="AA102" s="32"/>
      <c r="AB102" s="32"/>
      <c r="AC102" s="32"/>
      <c r="AD102" s="32"/>
      <c r="AE102" s="32"/>
      <c r="AT102" s="19" t="s">
        <v>150</v>
      </c>
      <c r="AU102" s="19" t="s">
        <v>84</v>
      </c>
    </row>
    <row r="103" spans="1:65" s="2" customFormat="1" ht="14.45" customHeight="1">
      <c r="A103" s="32"/>
      <c r="B103" s="137"/>
      <c r="C103" s="138" t="s">
        <v>178</v>
      </c>
      <c r="D103" s="138" t="s">
        <v>141</v>
      </c>
      <c r="E103" s="139" t="s">
        <v>179</v>
      </c>
      <c r="F103" s="140" t="s">
        <v>180</v>
      </c>
      <c r="G103" s="141" t="s">
        <v>164</v>
      </c>
      <c r="H103" s="142">
        <v>20</v>
      </c>
      <c r="I103" s="143"/>
      <c r="J103" s="143"/>
      <c r="K103" s="140" t="s">
        <v>145</v>
      </c>
      <c r="L103" s="33"/>
      <c r="M103" s="144" t="s">
        <v>3</v>
      </c>
      <c r="N103" s="145" t="s">
        <v>45</v>
      </c>
      <c r="O103" s="146">
        <v>0.73399999999999999</v>
      </c>
      <c r="P103" s="146">
        <f>O103*H103</f>
        <v>14.68</v>
      </c>
      <c r="Q103" s="146">
        <v>0</v>
      </c>
      <c r="R103" s="146">
        <f>Q103*H103</f>
        <v>0</v>
      </c>
      <c r="S103" s="146">
        <v>0</v>
      </c>
      <c r="T103" s="147">
        <f>S103*H103</f>
        <v>0</v>
      </c>
      <c r="U103" s="32"/>
      <c r="V103" s="32"/>
      <c r="W103" s="32"/>
      <c r="X103" s="32"/>
      <c r="Y103" s="32"/>
      <c r="Z103" s="32"/>
      <c r="AA103" s="32"/>
      <c r="AB103" s="32"/>
      <c r="AC103" s="32"/>
      <c r="AD103" s="32"/>
      <c r="AE103" s="32"/>
      <c r="AR103" s="148" t="s">
        <v>146</v>
      </c>
      <c r="AT103" s="148" t="s">
        <v>141</v>
      </c>
      <c r="AU103" s="148" t="s">
        <v>84</v>
      </c>
      <c r="AY103" s="19" t="s">
        <v>139</v>
      </c>
      <c r="BE103" s="149">
        <f>IF(N103="základní",J103,0)</f>
        <v>0</v>
      </c>
      <c r="BF103" s="149">
        <f>IF(N103="snížená",J103,0)</f>
        <v>0</v>
      </c>
      <c r="BG103" s="149">
        <f>IF(N103="zákl. přenesená",J103,0)</f>
        <v>0</v>
      </c>
      <c r="BH103" s="149">
        <f>IF(N103="sníž. přenesená",J103,0)</f>
        <v>0</v>
      </c>
      <c r="BI103" s="149">
        <f>IF(N103="nulová",J103,0)</f>
        <v>0</v>
      </c>
      <c r="BJ103" s="19" t="s">
        <v>82</v>
      </c>
      <c r="BK103" s="149">
        <f>ROUND(I103*H103,2)</f>
        <v>0</v>
      </c>
      <c r="BL103" s="19" t="s">
        <v>146</v>
      </c>
      <c r="BM103" s="148" t="s">
        <v>181</v>
      </c>
    </row>
    <row r="104" spans="1:65" s="2" customFormat="1">
      <c r="A104" s="32"/>
      <c r="B104" s="33"/>
      <c r="C104" s="32"/>
      <c r="D104" s="150" t="s">
        <v>148</v>
      </c>
      <c r="E104" s="32"/>
      <c r="F104" s="151" t="s">
        <v>182</v>
      </c>
      <c r="G104" s="32"/>
      <c r="H104" s="32"/>
      <c r="I104" s="32"/>
      <c r="J104" s="32"/>
      <c r="K104" s="32"/>
      <c r="L104" s="33"/>
      <c r="M104" s="152"/>
      <c r="N104" s="153"/>
      <c r="O104" s="53"/>
      <c r="P104" s="53"/>
      <c r="Q104" s="53"/>
      <c r="R104" s="53"/>
      <c r="S104" s="53"/>
      <c r="T104" s="54"/>
      <c r="U104" s="32"/>
      <c r="V104" s="32"/>
      <c r="W104" s="32"/>
      <c r="X104" s="32"/>
      <c r="Y104" s="32"/>
      <c r="Z104" s="32"/>
      <c r="AA104" s="32"/>
      <c r="AB104" s="32"/>
      <c r="AC104" s="32"/>
      <c r="AD104" s="32"/>
      <c r="AE104" s="32"/>
      <c r="AT104" s="19" t="s">
        <v>148</v>
      </c>
      <c r="AU104" s="19" t="s">
        <v>84</v>
      </c>
    </row>
    <row r="105" spans="1:65" s="2" customFormat="1" ht="78">
      <c r="A105" s="32"/>
      <c r="B105" s="33"/>
      <c r="C105" s="32"/>
      <c r="D105" s="150" t="s">
        <v>150</v>
      </c>
      <c r="E105" s="32"/>
      <c r="F105" s="154" t="s">
        <v>177</v>
      </c>
      <c r="G105" s="32"/>
      <c r="H105" s="32"/>
      <c r="I105" s="32"/>
      <c r="J105" s="32"/>
      <c r="K105" s="32"/>
      <c r="L105" s="33"/>
      <c r="M105" s="152"/>
      <c r="N105" s="153"/>
      <c r="O105" s="53"/>
      <c r="P105" s="53"/>
      <c r="Q105" s="53"/>
      <c r="R105" s="53"/>
      <c r="S105" s="53"/>
      <c r="T105" s="54"/>
      <c r="U105" s="32"/>
      <c r="V105" s="32"/>
      <c r="W105" s="32"/>
      <c r="X105" s="32"/>
      <c r="Y105" s="32"/>
      <c r="Z105" s="32"/>
      <c r="AA105" s="32"/>
      <c r="AB105" s="32"/>
      <c r="AC105" s="32"/>
      <c r="AD105" s="32"/>
      <c r="AE105" s="32"/>
      <c r="AT105" s="19" t="s">
        <v>150</v>
      </c>
      <c r="AU105" s="19" t="s">
        <v>84</v>
      </c>
    </row>
    <row r="106" spans="1:65" s="2" customFormat="1" ht="14.45" customHeight="1">
      <c r="A106" s="32"/>
      <c r="B106" s="137"/>
      <c r="C106" s="138" t="s">
        <v>183</v>
      </c>
      <c r="D106" s="138" t="s">
        <v>141</v>
      </c>
      <c r="E106" s="139" t="s">
        <v>184</v>
      </c>
      <c r="F106" s="140" t="s">
        <v>185</v>
      </c>
      <c r="G106" s="141" t="s">
        <v>144</v>
      </c>
      <c r="H106" s="142">
        <v>611</v>
      </c>
      <c r="I106" s="143"/>
      <c r="J106" s="143"/>
      <c r="K106" s="140" t="s">
        <v>145</v>
      </c>
      <c r="L106" s="33"/>
      <c r="M106" s="144" t="s">
        <v>3</v>
      </c>
      <c r="N106" s="145" t="s">
        <v>45</v>
      </c>
      <c r="O106" s="146">
        <v>6.9000000000000006E-2</v>
      </c>
      <c r="P106" s="146">
        <f>O106*H106</f>
        <v>42.159000000000006</v>
      </c>
      <c r="Q106" s="146">
        <v>0</v>
      </c>
      <c r="R106" s="146">
        <f>Q106*H106</f>
        <v>0</v>
      </c>
      <c r="S106" s="146">
        <v>0.42499999999999999</v>
      </c>
      <c r="T106" s="147">
        <f>S106*H106</f>
        <v>259.67500000000001</v>
      </c>
      <c r="U106" s="32"/>
      <c r="V106" s="32"/>
      <c r="W106" s="32"/>
      <c r="X106" s="32"/>
      <c r="Y106" s="32"/>
      <c r="Z106" s="32"/>
      <c r="AA106" s="32"/>
      <c r="AB106" s="32"/>
      <c r="AC106" s="32"/>
      <c r="AD106" s="32"/>
      <c r="AE106" s="32"/>
      <c r="AR106" s="148" t="s">
        <v>146</v>
      </c>
      <c r="AT106" s="148" t="s">
        <v>141</v>
      </c>
      <c r="AU106" s="148" t="s">
        <v>84</v>
      </c>
      <c r="AY106" s="19" t="s">
        <v>139</v>
      </c>
      <c r="BE106" s="149">
        <f>IF(N106="základní",J106,0)</f>
        <v>0</v>
      </c>
      <c r="BF106" s="149">
        <f>IF(N106="snížená",J106,0)</f>
        <v>0</v>
      </c>
      <c r="BG106" s="149">
        <f>IF(N106="zákl. přenesená",J106,0)</f>
        <v>0</v>
      </c>
      <c r="BH106" s="149">
        <f>IF(N106="sníž. přenesená",J106,0)</f>
        <v>0</v>
      </c>
      <c r="BI106" s="149">
        <f>IF(N106="nulová",J106,0)</f>
        <v>0</v>
      </c>
      <c r="BJ106" s="19" t="s">
        <v>82</v>
      </c>
      <c r="BK106" s="149">
        <f>ROUND(I106*H106,2)</f>
        <v>0</v>
      </c>
      <c r="BL106" s="19" t="s">
        <v>146</v>
      </c>
      <c r="BM106" s="148" t="s">
        <v>186</v>
      </c>
    </row>
    <row r="107" spans="1:65" s="2" customFormat="1" ht="29.25">
      <c r="A107" s="32"/>
      <c r="B107" s="33"/>
      <c r="C107" s="32"/>
      <c r="D107" s="150" t="s">
        <v>148</v>
      </c>
      <c r="E107" s="32"/>
      <c r="F107" s="151" t="s">
        <v>187</v>
      </c>
      <c r="G107" s="32"/>
      <c r="H107" s="32"/>
      <c r="I107" s="32"/>
      <c r="J107" s="32"/>
      <c r="K107" s="32"/>
      <c r="L107" s="33"/>
      <c r="M107" s="152"/>
      <c r="N107" s="153"/>
      <c r="O107" s="53"/>
      <c r="P107" s="53"/>
      <c r="Q107" s="53"/>
      <c r="R107" s="53"/>
      <c r="S107" s="53"/>
      <c r="T107" s="54"/>
      <c r="U107" s="32"/>
      <c r="V107" s="32"/>
      <c r="W107" s="32"/>
      <c r="X107" s="32"/>
      <c r="Y107" s="32"/>
      <c r="Z107" s="32"/>
      <c r="AA107" s="32"/>
      <c r="AB107" s="32"/>
      <c r="AC107" s="32"/>
      <c r="AD107" s="32"/>
      <c r="AE107" s="32"/>
      <c r="AT107" s="19" t="s">
        <v>148</v>
      </c>
      <c r="AU107" s="19" t="s">
        <v>84</v>
      </c>
    </row>
    <row r="108" spans="1:65" s="2" customFormat="1" ht="117">
      <c r="A108" s="32"/>
      <c r="B108" s="33"/>
      <c r="C108" s="32"/>
      <c r="D108" s="150" t="s">
        <v>150</v>
      </c>
      <c r="E108" s="32"/>
      <c r="F108" s="154" t="s">
        <v>188</v>
      </c>
      <c r="G108" s="32"/>
      <c r="H108" s="32"/>
      <c r="I108" s="32"/>
      <c r="J108" s="32"/>
      <c r="K108" s="32"/>
      <c r="L108" s="33"/>
      <c r="M108" s="152"/>
      <c r="N108" s="153"/>
      <c r="O108" s="53"/>
      <c r="P108" s="53"/>
      <c r="Q108" s="53"/>
      <c r="R108" s="53"/>
      <c r="S108" s="53"/>
      <c r="T108" s="54"/>
      <c r="U108" s="32"/>
      <c r="V108" s="32"/>
      <c r="W108" s="32"/>
      <c r="X108" s="32"/>
      <c r="Y108" s="32"/>
      <c r="Z108" s="32"/>
      <c r="AA108" s="32"/>
      <c r="AB108" s="32"/>
      <c r="AC108" s="32"/>
      <c r="AD108" s="32"/>
      <c r="AE108" s="32"/>
      <c r="AT108" s="19" t="s">
        <v>150</v>
      </c>
      <c r="AU108" s="19" t="s">
        <v>84</v>
      </c>
    </row>
    <row r="109" spans="1:65" s="13" customFormat="1">
      <c r="B109" s="155"/>
      <c r="D109" s="150" t="s">
        <v>158</v>
      </c>
      <c r="E109" s="156" t="s">
        <v>3</v>
      </c>
      <c r="F109" s="157" t="s">
        <v>189</v>
      </c>
      <c r="H109" s="156" t="s">
        <v>3</v>
      </c>
      <c r="L109" s="155"/>
      <c r="M109" s="158"/>
      <c r="N109" s="159"/>
      <c r="O109" s="159"/>
      <c r="P109" s="159"/>
      <c r="Q109" s="159"/>
      <c r="R109" s="159"/>
      <c r="S109" s="159"/>
      <c r="T109" s="160"/>
      <c r="AT109" s="156" t="s">
        <v>158</v>
      </c>
      <c r="AU109" s="156" t="s">
        <v>84</v>
      </c>
      <c r="AV109" s="13" t="s">
        <v>82</v>
      </c>
      <c r="AW109" s="13" t="s">
        <v>36</v>
      </c>
      <c r="AX109" s="13" t="s">
        <v>74</v>
      </c>
      <c r="AY109" s="156" t="s">
        <v>139</v>
      </c>
    </row>
    <row r="110" spans="1:65" s="13" customFormat="1">
      <c r="B110" s="155"/>
      <c r="D110" s="150" t="s">
        <v>158</v>
      </c>
      <c r="E110" s="156" t="s">
        <v>3</v>
      </c>
      <c r="F110" s="157" t="s">
        <v>190</v>
      </c>
      <c r="H110" s="156" t="s">
        <v>3</v>
      </c>
      <c r="L110" s="155"/>
      <c r="M110" s="158"/>
      <c r="N110" s="159"/>
      <c r="O110" s="159"/>
      <c r="P110" s="159"/>
      <c r="Q110" s="159"/>
      <c r="R110" s="159"/>
      <c r="S110" s="159"/>
      <c r="T110" s="160"/>
      <c r="AT110" s="156" t="s">
        <v>158</v>
      </c>
      <c r="AU110" s="156" t="s">
        <v>84</v>
      </c>
      <c r="AV110" s="13" t="s">
        <v>82</v>
      </c>
      <c r="AW110" s="13" t="s">
        <v>36</v>
      </c>
      <c r="AX110" s="13" t="s">
        <v>74</v>
      </c>
      <c r="AY110" s="156" t="s">
        <v>139</v>
      </c>
    </row>
    <row r="111" spans="1:65" s="14" customFormat="1">
      <c r="B111" s="161"/>
      <c r="D111" s="150" t="s">
        <v>158</v>
      </c>
      <c r="E111" s="162" t="s">
        <v>3</v>
      </c>
      <c r="F111" s="163" t="s">
        <v>191</v>
      </c>
      <c r="H111" s="164">
        <v>611</v>
      </c>
      <c r="L111" s="161"/>
      <c r="M111" s="165"/>
      <c r="N111" s="166"/>
      <c r="O111" s="166"/>
      <c r="P111" s="166"/>
      <c r="Q111" s="166"/>
      <c r="R111" s="166"/>
      <c r="S111" s="166"/>
      <c r="T111" s="167"/>
      <c r="AT111" s="162" t="s">
        <v>158</v>
      </c>
      <c r="AU111" s="162" t="s">
        <v>84</v>
      </c>
      <c r="AV111" s="14" t="s">
        <v>84</v>
      </c>
      <c r="AW111" s="14" t="s">
        <v>36</v>
      </c>
      <c r="AX111" s="14" t="s">
        <v>82</v>
      </c>
      <c r="AY111" s="162" t="s">
        <v>139</v>
      </c>
    </row>
    <row r="112" spans="1:65" s="2" customFormat="1" ht="14.45" customHeight="1">
      <c r="A112" s="32"/>
      <c r="B112" s="137"/>
      <c r="C112" s="138" t="s">
        <v>192</v>
      </c>
      <c r="D112" s="138" t="s">
        <v>141</v>
      </c>
      <c r="E112" s="139" t="s">
        <v>193</v>
      </c>
      <c r="F112" s="140" t="s">
        <v>194</v>
      </c>
      <c r="G112" s="141" t="s">
        <v>144</v>
      </c>
      <c r="H112" s="142">
        <v>11814.6</v>
      </c>
      <c r="I112" s="143"/>
      <c r="J112" s="143"/>
      <c r="K112" s="140" t="s">
        <v>145</v>
      </c>
      <c r="L112" s="33"/>
      <c r="M112" s="144" t="s">
        <v>3</v>
      </c>
      <c r="N112" s="145" t="s">
        <v>45</v>
      </c>
      <c r="O112" s="146">
        <v>1.4999999999999999E-2</v>
      </c>
      <c r="P112" s="146">
        <f>O112*H112</f>
        <v>177.21899999999999</v>
      </c>
      <c r="Q112" s="146">
        <v>0</v>
      </c>
      <c r="R112" s="146">
        <f>Q112*H112</f>
        <v>0</v>
      </c>
      <c r="S112" s="146">
        <v>0</v>
      </c>
      <c r="T112" s="147">
        <f>S112*H112</f>
        <v>0</v>
      </c>
      <c r="U112" s="32"/>
      <c r="V112" s="32"/>
      <c r="W112" s="32"/>
      <c r="X112" s="32"/>
      <c r="Y112" s="32"/>
      <c r="Z112" s="32"/>
      <c r="AA112" s="32"/>
      <c r="AB112" s="32"/>
      <c r="AC112" s="32"/>
      <c r="AD112" s="32"/>
      <c r="AE112" s="32"/>
      <c r="AR112" s="148" t="s">
        <v>146</v>
      </c>
      <c r="AT112" s="148" t="s">
        <v>141</v>
      </c>
      <c r="AU112" s="148" t="s">
        <v>84</v>
      </c>
      <c r="AY112" s="19" t="s">
        <v>139</v>
      </c>
      <c r="BE112" s="149">
        <f>IF(N112="základní",J112,0)</f>
        <v>0</v>
      </c>
      <c r="BF112" s="149">
        <f>IF(N112="snížená",J112,0)</f>
        <v>0</v>
      </c>
      <c r="BG112" s="149">
        <f>IF(N112="zákl. přenesená",J112,0)</f>
        <v>0</v>
      </c>
      <c r="BH112" s="149">
        <f>IF(N112="sníž. přenesená",J112,0)</f>
        <v>0</v>
      </c>
      <c r="BI112" s="149">
        <f>IF(N112="nulová",J112,0)</f>
        <v>0</v>
      </c>
      <c r="BJ112" s="19" t="s">
        <v>82</v>
      </c>
      <c r="BK112" s="149">
        <f>ROUND(I112*H112,2)</f>
        <v>0</v>
      </c>
      <c r="BL112" s="19" t="s">
        <v>146</v>
      </c>
      <c r="BM112" s="148" t="s">
        <v>195</v>
      </c>
    </row>
    <row r="113" spans="1:65" s="2" customFormat="1">
      <c r="A113" s="32"/>
      <c r="B113" s="33"/>
      <c r="C113" s="32"/>
      <c r="D113" s="150" t="s">
        <v>148</v>
      </c>
      <c r="E113" s="32"/>
      <c r="F113" s="151" t="s">
        <v>196</v>
      </c>
      <c r="G113" s="32"/>
      <c r="H113" s="32"/>
      <c r="I113" s="32"/>
      <c r="J113" s="32"/>
      <c r="K113" s="32"/>
      <c r="L113" s="33"/>
      <c r="M113" s="152"/>
      <c r="N113" s="153"/>
      <c r="O113" s="53"/>
      <c r="P113" s="53"/>
      <c r="Q113" s="53"/>
      <c r="R113" s="53"/>
      <c r="S113" s="53"/>
      <c r="T113" s="54"/>
      <c r="U113" s="32"/>
      <c r="V113" s="32"/>
      <c r="W113" s="32"/>
      <c r="X113" s="32"/>
      <c r="Y113" s="32"/>
      <c r="Z113" s="32"/>
      <c r="AA113" s="32"/>
      <c r="AB113" s="32"/>
      <c r="AC113" s="32"/>
      <c r="AD113" s="32"/>
      <c r="AE113" s="32"/>
      <c r="AT113" s="19" t="s">
        <v>148</v>
      </c>
      <c r="AU113" s="19" t="s">
        <v>84</v>
      </c>
    </row>
    <row r="114" spans="1:65" s="2" customFormat="1" ht="68.25">
      <c r="A114" s="32"/>
      <c r="B114" s="33"/>
      <c r="C114" s="32"/>
      <c r="D114" s="150" t="s">
        <v>150</v>
      </c>
      <c r="E114" s="32"/>
      <c r="F114" s="154" t="s">
        <v>197</v>
      </c>
      <c r="G114" s="32"/>
      <c r="H114" s="32"/>
      <c r="I114" s="32"/>
      <c r="J114" s="32"/>
      <c r="K114" s="32"/>
      <c r="L114" s="33"/>
      <c r="M114" s="152"/>
      <c r="N114" s="153"/>
      <c r="O114" s="53"/>
      <c r="P114" s="53"/>
      <c r="Q114" s="53"/>
      <c r="R114" s="53"/>
      <c r="S114" s="53"/>
      <c r="T114" s="54"/>
      <c r="U114" s="32"/>
      <c r="V114" s="32"/>
      <c r="W114" s="32"/>
      <c r="X114" s="32"/>
      <c r="Y114" s="32"/>
      <c r="Z114" s="32"/>
      <c r="AA114" s="32"/>
      <c r="AB114" s="32"/>
      <c r="AC114" s="32"/>
      <c r="AD114" s="32"/>
      <c r="AE114" s="32"/>
      <c r="AT114" s="19" t="s">
        <v>150</v>
      </c>
      <c r="AU114" s="19" t="s">
        <v>84</v>
      </c>
    </row>
    <row r="115" spans="1:65" s="13" customFormat="1">
      <c r="B115" s="155"/>
      <c r="D115" s="150" t="s">
        <v>158</v>
      </c>
      <c r="E115" s="156" t="s">
        <v>3</v>
      </c>
      <c r="F115" s="157" t="s">
        <v>198</v>
      </c>
      <c r="H115" s="156" t="s">
        <v>3</v>
      </c>
      <c r="L115" s="155"/>
      <c r="M115" s="158"/>
      <c r="N115" s="159"/>
      <c r="O115" s="159"/>
      <c r="P115" s="159"/>
      <c r="Q115" s="159"/>
      <c r="R115" s="159"/>
      <c r="S115" s="159"/>
      <c r="T115" s="160"/>
      <c r="AT115" s="156" t="s">
        <v>158</v>
      </c>
      <c r="AU115" s="156" t="s">
        <v>84</v>
      </c>
      <c r="AV115" s="13" t="s">
        <v>82</v>
      </c>
      <c r="AW115" s="13" t="s">
        <v>36</v>
      </c>
      <c r="AX115" s="13" t="s">
        <v>74</v>
      </c>
      <c r="AY115" s="156" t="s">
        <v>139</v>
      </c>
    </row>
    <row r="116" spans="1:65" s="13" customFormat="1">
      <c r="B116" s="155"/>
      <c r="D116" s="150" t="s">
        <v>158</v>
      </c>
      <c r="E116" s="156" t="s">
        <v>3</v>
      </c>
      <c r="F116" s="157" t="s">
        <v>199</v>
      </c>
      <c r="H116" s="156" t="s">
        <v>3</v>
      </c>
      <c r="L116" s="155"/>
      <c r="M116" s="158"/>
      <c r="N116" s="159"/>
      <c r="O116" s="159"/>
      <c r="P116" s="159"/>
      <c r="Q116" s="159"/>
      <c r="R116" s="159"/>
      <c r="S116" s="159"/>
      <c r="T116" s="160"/>
      <c r="AT116" s="156" t="s">
        <v>158</v>
      </c>
      <c r="AU116" s="156" t="s">
        <v>84</v>
      </c>
      <c r="AV116" s="13" t="s">
        <v>82</v>
      </c>
      <c r="AW116" s="13" t="s">
        <v>36</v>
      </c>
      <c r="AX116" s="13" t="s">
        <v>74</v>
      </c>
      <c r="AY116" s="156" t="s">
        <v>139</v>
      </c>
    </row>
    <row r="117" spans="1:65" s="13" customFormat="1">
      <c r="B117" s="155"/>
      <c r="D117" s="150" t="s">
        <v>158</v>
      </c>
      <c r="E117" s="156" t="s">
        <v>3</v>
      </c>
      <c r="F117" s="157" t="s">
        <v>200</v>
      </c>
      <c r="H117" s="156" t="s">
        <v>3</v>
      </c>
      <c r="L117" s="155"/>
      <c r="M117" s="158"/>
      <c r="N117" s="159"/>
      <c r="O117" s="159"/>
      <c r="P117" s="159"/>
      <c r="Q117" s="159"/>
      <c r="R117" s="159"/>
      <c r="S117" s="159"/>
      <c r="T117" s="160"/>
      <c r="AT117" s="156" t="s">
        <v>158</v>
      </c>
      <c r="AU117" s="156" t="s">
        <v>84</v>
      </c>
      <c r="AV117" s="13" t="s">
        <v>82</v>
      </c>
      <c r="AW117" s="13" t="s">
        <v>36</v>
      </c>
      <c r="AX117" s="13" t="s">
        <v>74</v>
      </c>
      <c r="AY117" s="156" t="s">
        <v>139</v>
      </c>
    </row>
    <row r="118" spans="1:65" s="14" customFormat="1">
      <c r="B118" s="161"/>
      <c r="D118" s="150" t="s">
        <v>158</v>
      </c>
      <c r="E118" s="162" t="s">
        <v>3</v>
      </c>
      <c r="F118" s="163" t="s">
        <v>201</v>
      </c>
      <c r="H118" s="164">
        <v>11814.6</v>
      </c>
      <c r="L118" s="161"/>
      <c r="M118" s="165"/>
      <c r="N118" s="166"/>
      <c r="O118" s="166"/>
      <c r="P118" s="166"/>
      <c r="Q118" s="166"/>
      <c r="R118" s="166"/>
      <c r="S118" s="166"/>
      <c r="T118" s="167"/>
      <c r="AT118" s="162" t="s">
        <v>158</v>
      </c>
      <c r="AU118" s="162" t="s">
        <v>84</v>
      </c>
      <c r="AV118" s="14" t="s">
        <v>84</v>
      </c>
      <c r="AW118" s="14" t="s">
        <v>36</v>
      </c>
      <c r="AX118" s="14" t="s">
        <v>82</v>
      </c>
      <c r="AY118" s="162" t="s">
        <v>139</v>
      </c>
    </row>
    <row r="119" spans="1:65" s="2" customFormat="1" ht="14.45" customHeight="1">
      <c r="A119" s="32"/>
      <c r="B119" s="137"/>
      <c r="C119" s="138" t="s">
        <v>202</v>
      </c>
      <c r="D119" s="138" t="s">
        <v>141</v>
      </c>
      <c r="E119" s="139" t="s">
        <v>203</v>
      </c>
      <c r="F119" s="140" t="s">
        <v>204</v>
      </c>
      <c r="G119" s="141" t="s">
        <v>154</v>
      </c>
      <c r="H119" s="142">
        <v>21969.08</v>
      </c>
      <c r="I119" s="143"/>
      <c r="J119" s="143"/>
      <c r="K119" s="140" t="s">
        <v>145</v>
      </c>
      <c r="L119" s="33"/>
      <c r="M119" s="144" t="s">
        <v>3</v>
      </c>
      <c r="N119" s="145" t="s">
        <v>45</v>
      </c>
      <c r="O119" s="146">
        <v>5.1999999999999998E-2</v>
      </c>
      <c r="P119" s="146">
        <f>O119*H119</f>
        <v>1142.3921600000001</v>
      </c>
      <c r="Q119" s="146">
        <v>0</v>
      </c>
      <c r="R119" s="146">
        <f>Q119*H119</f>
        <v>0</v>
      </c>
      <c r="S119" s="146">
        <v>0</v>
      </c>
      <c r="T119" s="147">
        <f>S119*H119</f>
        <v>0</v>
      </c>
      <c r="U119" s="32"/>
      <c r="V119" s="32"/>
      <c r="W119" s="32"/>
      <c r="X119" s="32"/>
      <c r="Y119" s="32"/>
      <c r="Z119" s="32"/>
      <c r="AA119" s="32"/>
      <c r="AB119" s="32"/>
      <c r="AC119" s="32"/>
      <c r="AD119" s="32"/>
      <c r="AE119" s="32"/>
      <c r="AR119" s="148" t="s">
        <v>146</v>
      </c>
      <c r="AT119" s="148" t="s">
        <v>141</v>
      </c>
      <c r="AU119" s="148" t="s">
        <v>84</v>
      </c>
      <c r="AY119" s="19" t="s">
        <v>139</v>
      </c>
      <c r="BE119" s="149">
        <f>IF(N119="základní",J119,0)</f>
        <v>0</v>
      </c>
      <c r="BF119" s="149">
        <f>IF(N119="snížená",J119,0)</f>
        <v>0</v>
      </c>
      <c r="BG119" s="149">
        <f>IF(N119="zákl. přenesená",J119,0)</f>
        <v>0</v>
      </c>
      <c r="BH119" s="149">
        <f>IF(N119="sníž. přenesená",J119,0)</f>
        <v>0</v>
      </c>
      <c r="BI119" s="149">
        <f>IF(N119="nulová",J119,0)</f>
        <v>0</v>
      </c>
      <c r="BJ119" s="19" t="s">
        <v>82</v>
      </c>
      <c r="BK119" s="149">
        <f>ROUND(I119*H119,2)</f>
        <v>0</v>
      </c>
      <c r="BL119" s="19" t="s">
        <v>146</v>
      </c>
      <c r="BM119" s="148" t="s">
        <v>205</v>
      </c>
    </row>
    <row r="120" spans="1:65" s="2" customFormat="1">
      <c r="A120" s="32"/>
      <c r="B120" s="33"/>
      <c r="C120" s="32"/>
      <c r="D120" s="150" t="s">
        <v>148</v>
      </c>
      <c r="E120" s="32"/>
      <c r="F120" s="151" t="s">
        <v>206</v>
      </c>
      <c r="G120" s="32"/>
      <c r="H120" s="32"/>
      <c r="I120" s="32"/>
      <c r="J120" s="32"/>
      <c r="K120" s="32"/>
      <c r="L120" s="33"/>
      <c r="M120" s="152"/>
      <c r="N120" s="153"/>
      <c r="O120" s="53"/>
      <c r="P120" s="53"/>
      <c r="Q120" s="53"/>
      <c r="R120" s="53"/>
      <c r="S120" s="53"/>
      <c r="T120" s="54"/>
      <c r="U120" s="32"/>
      <c r="V120" s="32"/>
      <c r="W120" s="32"/>
      <c r="X120" s="32"/>
      <c r="Y120" s="32"/>
      <c r="Z120" s="32"/>
      <c r="AA120" s="32"/>
      <c r="AB120" s="32"/>
      <c r="AC120" s="32"/>
      <c r="AD120" s="32"/>
      <c r="AE120" s="32"/>
      <c r="AT120" s="19" t="s">
        <v>148</v>
      </c>
      <c r="AU120" s="19" t="s">
        <v>84</v>
      </c>
    </row>
    <row r="121" spans="1:65" s="2" customFormat="1" ht="29.25">
      <c r="A121" s="32"/>
      <c r="B121" s="33"/>
      <c r="C121" s="32"/>
      <c r="D121" s="150" t="s">
        <v>150</v>
      </c>
      <c r="E121" s="32"/>
      <c r="F121" s="154" t="s">
        <v>207</v>
      </c>
      <c r="G121" s="32"/>
      <c r="H121" s="32"/>
      <c r="I121" s="32"/>
      <c r="J121" s="32"/>
      <c r="K121" s="32"/>
      <c r="L121" s="33"/>
      <c r="M121" s="152"/>
      <c r="N121" s="153"/>
      <c r="O121" s="53"/>
      <c r="P121" s="53"/>
      <c r="Q121" s="53"/>
      <c r="R121" s="53"/>
      <c r="S121" s="53"/>
      <c r="T121" s="54"/>
      <c r="U121" s="32"/>
      <c r="V121" s="32"/>
      <c r="W121" s="32"/>
      <c r="X121" s="32"/>
      <c r="Y121" s="32"/>
      <c r="Z121" s="32"/>
      <c r="AA121" s="32"/>
      <c r="AB121" s="32"/>
      <c r="AC121" s="32"/>
      <c r="AD121" s="32"/>
      <c r="AE121" s="32"/>
      <c r="AT121" s="19" t="s">
        <v>150</v>
      </c>
      <c r="AU121" s="19" t="s">
        <v>84</v>
      </c>
    </row>
    <row r="122" spans="1:65" s="13" customFormat="1">
      <c r="B122" s="155"/>
      <c r="D122" s="150" t="s">
        <v>158</v>
      </c>
      <c r="E122" s="156" t="s">
        <v>3</v>
      </c>
      <c r="F122" s="157" t="s">
        <v>208</v>
      </c>
      <c r="H122" s="156" t="s">
        <v>3</v>
      </c>
      <c r="L122" s="155"/>
      <c r="M122" s="158"/>
      <c r="N122" s="159"/>
      <c r="O122" s="159"/>
      <c r="P122" s="159"/>
      <c r="Q122" s="159"/>
      <c r="R122" s="159"/>
      <c r="S122" s="159"/>
      <c r="T122" s="160"/>
      <c r="AT122" s="156" t="s">
        <v>158</v>
      </c>
      <c r="AU122" s="156" t="s">
        <v>84</v>
      </c>
      <c r="AV122" s="13" t="s">
        <v>82</v>
      </c>
      <c r="AW122" s="13" t="s">
        <v>36</v>
      </c>
      <c r="AX122" s="13" t="s">
        <v>74</v>
      </c>
      <c r="AY122" s="156" t="s">
        <v>139</v>
      </c>
    </row>
    <row r="123" spans="1:65" s="13" customFormat="1">
      <c r="B123" s="155"/>
      <c r="D123" s="150" t="s">
        <v>158</v>
      </c>
      <c r="E123" s="156" t="s">
        <v>3</v>
      </c>
      <c r="F123" s="157" t="s">
        <v>209</v>
      </c>
      <c r="H123" s="156" t="s">
        <v>3</v>
      </c>
      <c r="L123" s="155"/>
      <c r="M123" s="158"/>
      <c r="N123" s="159"/>
      <c r="O123" s="159"/>
      <c r="P123" s="159"/>
      <c r="Q123" s="159"/>
      <c r="R123" s="159"/>
      <c r="S123" s="159"/>
      <c r="T123" s="160"/>
      <c r="AT123" s="156" t="s">
        <v>158</v>
      </c>
      <c r="AU123" s="156" t="s">
        <v>84</v>
      </c>
      <c r="AV123" s="13" t="s">
        <v>82</v>
      </c>
      <c r="AW123" s="13" t="s">
        <v>36</v>
      </c>
      <c r="AX123" s="13" t="s">
        <v>74</v>
      </c>
      <c r="AY123" s="156" t="s">
        <v>139</v>
      </c>
    </row>
    <row r="124" spans="1:65" s="14" customFormat="1">
      <c r="B124" s="161"/>
      <c r="D124" s="150" t="s">
        <v>158</v>
      </c>
      <c r="E124" s="162" t="s">
        <v>3</v>
      </c>
      <c r="F124" s="163" t="s">
        <v>210</v>
      </c>
      <c r="H124" s="164">
        <v>21969.08</v>
      </c>
      <c r="L124" s="161"/>
      <c r="M124" s="165"/>
      <c r="N124" s="166"/>
      <c r="O124" s="166"/>
      <c r="P124" s="166"/>
      <c r="Q124" s="166"/>
      <c r="R124" s="166"/>
      <c r="S124" s="166"/>
      <c r="T124" s="167"/>
      <c r="AT124" s="162" t="s">
        <v>158</v>
      </c>
      <c r="AU124" s="162" t="s">
        <v>84</v>
      </c>
      <c r="AV124" s="14" t="s">
        <v>84</v>
      </c>
      <c r="AW124" s="14" t="s">
        <v>36</v>
      </c>
      <c r="AX124" s="14" t="s">
        <v>82</v>
      </c>
      <c r="AY124" s="162" t="s">
        <v>139</v>
      </c>
    </row>
    <row r="125" spans="1:65" s="13" customFormat="1" ht="22.5">
      <c r="B125" s="155"/>
      <c r="D125" s="150" t="s">
        <v>158</v>
      </c>
      <c r="E125" s="156" t="s">
        <v>3</v>
      </c>
      <c r="F125" s="157" t="s">
        <v>211</v>
      </c>
      <c r="H125" s="156" t="s">
        <v>3</v>
      </c>
      <c r="L125" s="155"/>
      <c r="M125" s="158"/>
      <c r="N125" s="159"/>
      <c r="O125" s="159"/>
      <c r="P125" s="159"/>
      <c r="Q125" s="159"/>
      <c r="R125" s="159"/>
      <c r="S125" s="159"/>
      <c r="T125" s="160"/>
      <c r="AT125" s="156" t="s">
        <v>158</v>
      </c>
      <c r="AU125" s="156" t="s">
        <v>84</v>
      </c>
      <c r="AV125" s="13" t="s">
        <v>82</v>
      </c>
      <c r="AW125" s="13" t="s">
        <v>36</v>
      </c>
      <c r="AX125" s="13" t="s">
        <v>74</v>
      </c>
      <c r="AY125" s="156" t="s">
        <v>139</v>
      </c>
    </row>
    <row r="126" spans="1:65" s="13" customFormat="1" ht="22.5">
      <c r="B126" s="155"/>
      <c r="D126" s="150" t="s">
        <v>158</v>
      </c>
      <c r="E126" s="156" t="s">
        <v>3</v>
      </c>
      <c r="F126" s="157" t="s">
        <v>212</v>
      </c>
      <c r="H126" s="156" t="s">
        <v>3</v>
      </c>
      <c r="L126" s="155"/>
      <c r="M126" s="158"/>
      <c r="N126" s="159"/>
      <c r="O126" s="159"/>
      <c r="P126" s="159"/>
      <c r="Q126" s="159"/>
      <c r="R126" s="159"/>
      <c r="S126" s="159"/>
      <c r="T126" s="160"/>
      <c r="AT126" s="156" t="s">
        <v>158</v>
      </c>
      <c r="AU126" s="156" t="s">
        <v>84</v>
      </c>
      <c r="AV126" s="13" t="s">
        <v>82</v>
      </c>
      <c r="AW126" s="13" t="s">
        <v>36</v>
      </c>
      <c r="AX126" s="13" t="s">
        <v>74</v>
      </c>
      <c r="AY126" s="156" t="s">
        <v>139</v>
      </c>
    </row>
    <row r="127" spans="1:65" s="2" customFormat="1" ht="14.45" customHeight="1">
      <c r="A127" s="32"/>
      <c r="B127" s="137"/>
      <c r="C127" s="138" t="s">
        <v>213</v>
      </c>
      <c r="D127" s="138" t="s">
        <v>141</v>
      </c>
      <c r="E127" s="139" t="s">
        <v>214</v>
      </c>
      <c r="F127" s="140" t="s">
        <v>215</v>
      </c>
      <c r="G127" s="141" t="s">
        <v>164</v>
      </c>
      <c r="H127" s="142">
        <v>20</v>
      </c>
      <c r="I127" s="143"/>
      <c r="J127" s="143"/>
      <c r="K127" s="140" t="s">
        <v>145</v>
      </c>
      <c r="L127" s="33"/>
      <c r="M127" s="144" t="s">
        <v>3</v>
      </c>
      <c r="N127" s="145" t="s">
        <v>45</v>
      </c>
      <c r="O127" s="146">
        <v>0.1</v>
      </c>
      <c r="P127" s="146">
        <f>O127*H127</f>
        <v>2</v>
      </c>
      <c r="Q127" s="146">
        <v>0</v>
      </c>
      <c r="R127" s="146">
        <f>Q127*H127</f>
        <v>0</v>
      </c>
      <c r="S127" s="146">
        <v>0</v>
      </c>
      <c r="T127" s="147">
        <f>S127*H127</f>
        <v>0</v>
      </c>
      <c r="U127" s="32"/>
      <c r="V127" s="32"/>
      <c r="W127" s="32"/>
      <c r="X127" s="32"/>
      <c r="Y127" s="32"/>
      <c r="Z127" s="32"/>
      <c r="AA127" s="32"/>
      <c r="AB127" s="32"/>
      <c r="AC127" s="32"/>
      <c r="AD127" s="32"/>
      <c r="AE127" s="32"/>
      <c r="AR127" s="148" t="s">
        <v>146</v>
      </c>
      <c r="AT127" s="148" t="s">
        <v>141</v>
      </c>
      <c r="AU127" s="148" t="s">
        <v>84</v>
      </c>
      <c r="AY127" s="19" t="s">
        <v>139</v>
      </c>
      <c r="BE127" s="149">
        <f>IF(N127="základní",J127,0)</f>
        <v>0</v>
      </c>
      <c r="BF127" s="149">
        <f>IF(N127="snížená",J127,0)</f>
        <v>0</v>
      </c>
      <c r="BG127" s="149">
        <f>IF(N127="zákl. přenesená",J127,0)</f>
        <v>0</v>
      </c>
      <c r="BH127" s="149">
        <f>IF(N127="sníž. přenesená",J127,0)</f>
        <v>0</v>
      </c>
      <c r="BI127" s="149">
        <f>IF(N127="nulová",J127,0)</f>
        <v>0</v>
      </c>
      <c r="BJ127" s="19" t="s">
        <v>82</v>
      </c>
      <c r="BK127" s="149">
        <f>ROUND(I127*H127,2)</f>
        <v>0</v>
      </c>
      <c r="BL127" s="19" t="s">
        <v>146</v>
      </c>
      <c r="BM127" s="148" t="s">
        <v>216</v>
      </c>
    </row>
    <row r="128" spans="1:65" s="2" customFormat="1" ht="19.5">
      <c r="A128" s="32"/>
      <c r="B128" s="33"/>
      <c r="C128" s="32"/>
      <c r="D128" s="150" t="s">
        <v>148</v>
      </c>
      <c r="E128" s="32"/>
      <c r="F128" s="151" t="s">
        <v>217</v>
      </c>
      <c r="G128" s="32"/>
      <c r="H128" s="32"/>
      <c r="I128" s="32"/>
      <c r="J128" s="32"/>
      <c r="K128" s="32"/>
      <c r="L128" s="33"/>
      <c r="M128" s="152"/>
      <c r="N128" s="153"/>
      <c r="O128" s="53"/>
      <c r="P128" s="53"/>
      <c r="Q128" s="53"/>
      <c r="R128" s="53"/>
      <c r="S128" s="53"/>
      <c r="T128" s="54"/>
      <c r="U128" s="32"/>
      <c r="V128" s="32"/>
      <c r="W128" s="32"/>
      <c r="X128" s="32"/>
      <c r="Y128" s="32"/>
      <c r="Z128" s="32"/>
      <c r="AA128" s="32"/>
      <c r="AB128" s="32"/>
      <c r="AC128" s="32"/>
      <c r="AD128" s="32"/>
      <c r="AE128" s="32"/>
      <c r="AT128" s="19" t="s">
        <v>148</v>
      </c>
      <c r="AU128" s="19" t="s">
        <v>84</v>
      </c>
    </row>
    <row r="129" spans="1:65" s="2" customFormat="1" ht="39">
      <c r="A129" s="32"/>
      <c r="B129" s="33"/>
      <c r="C129" s="32"/>
      <c r="D129" s="150" t="s">
        <v>150</v>
      </c>
      <c r="E129" s="32"/>
      <c r="F129" s="154" t="s">
        <v>218</v>
      </c>
      <c r="G129" s="32"/>
      <c r="H129" s="32"/>
      <c r="I129" s="32"/>
      <c r="J129" s="32"/>
      <c r="K129" s="32"/>
      <c r="L129" s="33"/>
      <c r="M129" s="152"/>
      <c r="N129" s="153"/>
      <c r="O129" s="53"/>
      <c r="P129" s="53"/>
      <c r="Q129" s="53"/>
      <c r="R129" s="53"/>
      <c r="S129" s="53"/>
      <c r="T129" s="54"/>
      <c r="U129" s="32"/>
      <c r="V129" s="32"/>
      <c r="W129" s="32"/>
      <c r="X129" s="32"/>
      <c r="Y129" s="32"/>
      <c r="Z129" s="32"/>
      <c r="AA129" s="32"/>
      <c r="AB129" s="32"/>
      <c r="AC129" s="32"/>
      <c r="AD129" s="32"/>
      <c r="AE129" s="32"/>
      <c r="AT129" s="19" t="s">
        <v>150</v>
      </c>
      <c r="AU129" s="19" t="s">
        <v>84</v>
      </c>
    </row>
    <row r="130" spans="1:65" s="2" customFormat="1" ht="14.45" customHeight="1">
      <c r="A130" s="32"/>
      <c r="B130" s="137"/>
      <c r="C130" s="138" t="s">
        <v>219</v>
      </c>
      <c r="D130" s="138" t="s">
        <v>141</v>
      </c>
      <c r="E130" s="139" t="s">
        <v>220</v>
      </c>
      <c r="F130" s="140" t="s">
        <v>221</v>
      </c>
      <c r="G130" s="141" t="s">
        <v>164</v>
      </c>
      <c r="H130" s="142">
        <v>20</v>
      </c>
      <c r="I130" s="143"/>
      <c r="J130" s="143"/>
      <c r="K130" s="140" t="s">
        <v>145</v>
      </c>
      <c r="L130" s="33"/>
      <c r="M130" s="144" t="s">
        <v>3</v>
      </c>
      <c r="N130" s="145" t="s">
        <v>45</v>
      </c>
      <c r="O130" s="146">
        <v>0.44400000000000001</v>
      </c>
      <c r="P130" s="146">
        <f>O130*H130</f>
        <v>8.8800000000000008</v>
      </c>
      <c r="Q130" s="146">
        <v>0</v>
      </c>
      <c r="R130" s="146">
        <f>Q130*H130</f>
        <v>0</v>
      </c>
      <c r="S130" s="146">
        <v>0</v>
      </c>
      <c r="T130" s="147">
        <f>S130*H130</f>
        <v>0</v>
      </c>
      <c r="U130" s="32"/>
      <c r="V130" s="32"/>
      <c r="W130" s="32"/>
      <c r="X130" s="32"/>
      <c r="Y130" s="32"/>
      <c r="Z130" s="32"/>
      <c r="AA130" s="32"/>
      <c r="AB130" s="32"/>
      <c r="AC130" s="32"/>
      <c r="AD130" s="32"/>
      <c r="AE130" s="32"/>
      <c r="AR130" s="148" t="s">
        <v>146</v>
      </c>
      <c r="AT130" s="148" t="s">
        <v>141</v>
      </c>
      <c r="AU130" s="148" t="s">
        <v>84</v>
      </c>
      <c r="AY130" s="19" t="s">
        <v>139</v>
      </c>
      <c r="BE130" s="149">
        <f>IF(N130="základní",J130,0)</f>
        <v>0</v>
      </c>
      <c r="BF130" s="149">
        <f>IF(N130="snížená",J130,0)</f>
        <v>0</v>
      </c>
      <c r="BG130" s="149">
        <f>IF(N130="zákl. přenesená",J130,0)</f>
        <v>0</v>
      </c>
      <c r="BH130" s="149">
        <f>IF(N130="sníž. přenesená",J130,0)</f>
        <v>0</v>
      </c>
      <c r="BI130" s="149">
        <f>IF(N130="nulová",J130,0)</f>
        <v>0</v>
      </c>
      <c r="BJ130" s="19" t="s">
        <v>82</v>
      </c>
      <c r="BK130" s="149">
        <f>ROUND(I130*H130,2)</f>
        <v>0</v>
      </c>
      <c r="BL130" s="19" t="s">
        <v>146</v>
      </c>
      <c r="BM130" s="148" t="s">
        <v>222</v>
      </c>
    </row>
    <row r="131" spans="1:65" s="2" customFormat="1" ht="19.5">
      <c r="A131" s="32"/>
      <c r="B131" s="33"/>
      <c r="C131" s="32"/>
      <c r="D131" s="150" t="s">
        <v>148</v>
      </c>
      <c r="E131" s="32"/>
      <c r="F131" s="151" t="s">
        <v>223</v>
      </c>
      <c r="G131" s="32"/>
      <c r="H131" s="32"/>
      <c r="I131" s="32"/>
      <c r="J131" s="32"/>
      <c r="K131" s="32"/>
      <c r="L131" s="33"/>
      <c r="M131" s="152"/>
      <c r="N131" s="153"/>
      <c r="O131" s="53"/>
      <c r="P131" s="53"/>
      <c r="Q131" s="53"/>
      <c r="R131" s="53"/>
      <c r="S131" s="53"/>
      <c r="T131" s="54"/>
      <c r="U131" s="32"/>
      <c r="V131" s="32"/>
      <c r="W131" s="32"/>
      <c r="X131" s="32"/>
      <c r="Y131" s="32"/>
      <c r="Z131" s="32"/>
      <c r="AA131" s="32"/>
      <c r="AB131" s="32"/>
      <c r="AC131" s="32"/>
      <c r="AD131" s="32"/>
      <c r="AE131" s="32"/>
      <c r="AT131" s="19" t="s">
        <v>148</v>
      </c>
      <c r="AU131" s="19" t="s">
        <v>84</v>
      </c>
    </row>
    <row r="132" spans="1:65" s="2" customFormat="1" ht="39">
      <c r="A132" s="32"/>
      <c r="B132" s="33"/>
      <c r="C132" s="32"/>
      <c r="D132" s="150" t="s">
        <v>150</v>
      </c>
      <c r="E132" s="32"/>
      <c r="F132" s="154" t="s">
        <v>218</v>
      </c>
      <c r="G132" s="32"/>
      <c r="H132" s="32"/>
      <c r="I132" s="32"/>
      <c r="J132" s="32"/>
      <c r="K132" s="32"/>
      <c r="L132" s="33"/>
      <c r="M132" s="152"/>
      <c r="N132" s="153"/>
      <c r="O132" s="53"/>
      <c r="P132" s="53"/>
      <c r="Q132" s="53"/>
      <c r="R132" s="53"/>
      <c r="S132" s="53"/>
      <c r="T132" s="54"/>
      <c r="U132" s="32"/>
      <c r="V132" s="32"/>
      <c r="W132" s="32"/>
      <c r="X132" s="32"/>
      <c r="Y132" s="32"/>
      <c r="Z132" s="32"/>
      <c r="AA132" s="32"/>
      <c r="AB132" s="32"/>
      <c r="AC132" s="32"/>
      <c r="AD132" s="32"/>
      <c r="AE132" s="32"/>
      <c r="AT132" s="19" t="s">
        <v>150</v>
      </c>
      <c r="AU132" s="19" t="s">
        <v>84</v>
      </c>
    </row>
    <row r="133" spans="1:65" s="2" customFormat="1" ht="14.45" customHeight="1">
      <c r="A133" s="32"/>
      <c r="B133" s="137"/>
      <c r="C133" s="138" t="s">
        <v>224</v>
      </c>
      <c r="D133" s="138" t="s">
        <v>141</v>
      </c>
      <c r="E133" s="139" t="s">
        <v>225</v>
      </c>
      <c r="F133" s="140" t="s">
        <v>226</v>
      </c>
      <c r="G133" s="141" t="s">
        <v>154</v>
      </c>
      <c r="H133" s="142">
        <v>24332</v>
      </c>
      <c r="I133" s="143"/>
      <c r="J133" s="143"/>
      <c r="K133" s="140" t="s">
        <v>145</v>
      </c>
      <c r="L133" s="33"/>
      <c r="M133" s="144" t="s">
        <v>3</v>
      </c>
      <c r="N133" s="145" t="s">
        <v>45</v>
      </c>
      <c r="O133" s="146">
        <v>4.3999999999999997E-2</v>
      </c>
      <c r="P133" s="146">
        <f>O133*H133</f>
        <v>1070.6079999999999</v>
      </c>
      <c r="Q133" s="146">
        <v>0</v>
      </c>
      <c r="R133" s="146">
        <f>Q133*H133</f>
        <v>0</v>
      </c>
      <c r="S133" s="146">
        <v>0</v>
      </c>
      <c r="T133" s="147">
        <f>S133*H133</f>
        <v>0</v>
      </c>
      <c r="U133" s="32"/>
      <c r="V133" s="32"/>
      <c r="W133" s="32"/>
      <c r="X133" s="32"/>
      <c r="Y133" s="32"/>
      <c r="Z133" s="32"/>
      <c r="AA133" s="32"/>
      <c r="AB133" s="32"/>
      <c r="AC133" s="32"/>
      <c r="AD133" s="32"/>
      <c r="AE133" s="32"/>
      <c r="AR133" s="148" t="s">
        <v>146</v>
      </c>
      <c r="AT133" s="148" t="s">
        <v>141</v>
      </c>
      <c r="AU133" s="148" t="s">
        <v>84</v>
      </c>
      <c r="AY133" s="19" t="s">
        <v>139</v>
      </c>
      <c r="BE133" s="149">
        <f>IF(N133="základní",J133,0)</f>
        <v>0</v>
      </c>
      <c r="BF133" s="149">
        <f>IF(N133="snížená",J133,0)</f>
        <v>0</v>
      </c>
      <c r="BG133" s="149">
        <f>IF(N133="zákl. přenesená",J133,0)</f>
        <v>0</v>
      </c>
      <c r="BH133" s="149">
        <f>IF(N133="sníž. přenesená",J133,0)</f>
        <v>0</v>
      </c>
      <c r="BI133" s="149">
        <f>IF(N133="nulová",J133,0)</f>
        <v>0</v>
      </c>
      <c r="BJ133" s="19" t="s">
        <v>82</v>
      </c>
      <c r="BK133" s="149">
        <f>ROUND(I133*H133,2)</f>
        <v>0</v>
      </c>
      <c r="BL133" s="19" t="s">
        <v>146</v>
      </c>
      <c r="BM133" s="148" t="s">
        <v>227</v>
      </c>
    </row>
    <row r="134" spans="1:65" s="2" customFormat="1" ht="19.5">
      <c r="A134" s="32"/>
      <c r="B134" s="33"/>
      <c r="C134" s="32"/>
      <c r="D134" s="150" t="s">
        <v>148</v>
      </c>
      <c r="E134" s="32"/>
      <c r="F134" s="151" t="s">
        <v>228</v>
      </c>
      <c r="G134" s="32"/>
      <c r="H134" s="32"/>
      <c r="I134" s="32"/>
      <c r="J134" s="32"/>
      <c r="K134" s="32"/>
      <c r="L134" s="33"/>
      <c r="M134" s="152"/>
      <c r="N134" s="153"/>
      <c r="O134" s="53"/>
      <c r="P134" s="53"/>
      <c r="Q134" s="53"/>
      <c r="R134" s="53"/>
      <c r="S134" s="53"/>
      <c r="T134" s="54"/>
      <c r="U134" s="32"/>
      <c r="V134" s="32"/>
      <c r="W134" s="32"/>
      <c r="X134" s="32"/>
      <c r="Y134" s="32"/>
      <c r="Z134" s="32"/>
      <c r="AA134" s="32"/>
      <c r="AB134" s="32"/>
      <c r="AC134" s="32"/>
      <c r="AD134" s="32"/>
      <c r="AE134" s="32"/>
      <c r="AT134" s="19" t="s">
        <v>148</v>
      </c>
      <c r="AU134" s="19" t="s">
        <v>84</v>
      </c>
    </row>
    <row r="135" spans="1:65" s="2" customFormat="1" ht="58.5">
      <c r="A135" s="32"/>
      <c r="B135" s="33"/>
      <c r="C135" s="32"/>
      <c r="D135" s="150" t="s">
        <v>150</v>
      </c>
      <c r="E135" s="32"/>
      <c r="F135" s="154" t="s">
        <v>229</v>
      </c>
      <c r="G135" s="32"/>
      <c r="H135" s="32"/>
      <c r="I135" s="32"/>
      <c r="J135" s="32"/>
      <c r="K135" s="32"/>
      <c r="L135" s="33"/>
      <c r="M135" s="152"/>
      <c r="N135" s="153"/>
      <c r="O135" s="53"/>
      <c r="P135" s="53"/>
      <c r="Q135" s="53"/>
      <c r="R135" s="53"/>
      <c r="S135" s="53"/>
      <c r="T135" s="54"/>
      <c r="U135" s="32"/>
      <c r="V135" s="32"/>
      <c r="W135" s="32"/>
      <c r="X135" s="32"/>
      <c r="Y135" s="32"/>
      <c r="Z135" s="32"/>
      <c r="AA135" s="32"/>
      <c r="AB135" s="32"/>
      <c r="AC135" s="32"/>
      <c r="AD135" s="32"/>
      <c r="AE135" s="32"/>
      <c r="AT135" s="19" t="s">
        <v>150</v>
      </c>
      <c r="AU135" s="19" t="s">
        <v>84</v>
      </c>
    </row>
    <row r="136" spans="1:65" s="13" customFormat="1">
      <c r="B136" s="155"/>
      <c r="D136" s="150" t="s">
        <v>158</v>
      </c>
      <c r="E136" s="156" t="s">
        <v>3</v>
      </c>
      <c r="F136" s="157" t="s">
        <v>230</v>
      </c>
      <c r="H136" s="156" t="s">
        <v>3</v>
      </c>
      <c r="L136" s="155"/>
      <c r="M136" s="158"/>
      <c r="N136" s="159"/>
      <c r="O136" s="159"/>
      <c r="P136" s="159"/>
      <c r="Q136" s="159"/>
      <c r="R136" s="159"/>
      <c r="S136" s="159"/>
      <c r="T136" s="160"/>
      <c r="AT136" s="156" t="s">
        <v>158</v>
      </c>
      <c r="AU136" s="156" t="s">
        <v>84</v>
      </c>
      <c r="AV136" s="13" t="s">
        <v>82</v>
      </c>
      <c r="AW136" s="13" t="s">
        <v>36</v>
      </c>
      <c r="AX136" s="13" t="s">
        <v>74</v>
      </c>
      <c r="AY136" s="156" t="s">
        <v>139</v>
      </c>
    </row>
    <row r="137" spans="1:65" s="13" customFormat="1">
      <c r="B137" s="155"/>
      <c r="D137" s="150" t="s">
        <v>158</v>
      </c>
      <c r="E137" s="156" t="s">
        <v>3</v>
      </c>
      <c r="F137" s="157" t="s">
        <v>231</v>
      </c>
      <c r="H137" s="156" t="s">
        <v>3</v>
      </c>
      <c r="L137" s="155"/>
      <c r="M137" s="158"/>
      <c r="N137" s="159"/>
      <c r="O137" s="159"/>
      <c r="P137" s="159"/>
      <c r="Q137" s="159"/>
      <c r="R137" s="159"/>
      <c r="S137" s="159"/>
      <c r="T137" s="160"/>
      <c r="AT137" s="156" t="s">
        <v>158</v>
      </c>
      <c r="AU137" s="156" t="s">
        <v>84</v>
      </c>
      <c r="AV137" s="13" t="s">
        <v>82</v>
      </c>
      <c r="AW137" s="13" t="s">
        <v>36</v>
      </c>
      <c r="AX137" s="13" t="s">
        <v>74</v>
      </c>
      <c r="AY137" s="156" t="s">
        <v>139</v>
      </c>
    </row>
    <row r="138" spans="1:65" s="14" customFormat="1">
      <c r="B138" s="161"/>
      <c r="D138" s="150" t="s">
        <v>158</v>
      </c>
      <c r="E138" s="162" t="s">
        <v>3</v>
      </c>
      <c r="F138" s="163" t="s">
        <v>232</v>
      </c>
      <c r="H138" s="164">
        <v>2362.92</v>
      </c>
      <c r="L138" s="161"/>
      <c r="M138" s="165"/>
      <c r="N138" s="166"/>
      <c r="O138" s="166"/>
      <c r="P138" s="166"/>
      <c r="Q138" s="166"/>
      <c r="R138" s="166"/>
      <c r="S138" s="166"/>
      <c r="T138" s="167"/>
      <c r="AT138" s="162" t="s">
        <v>158</v>
      </c>
      <c r="AU138" s="162" t="s">
        <v>84</v>
      </c>
      <c r="AV138" s="14" t="s">
        <v>84</v>
      </c>
      <c r="AW138" s="14" t="s">
        <v>36</v>
      </c>
      <c r="AX138" s="14" t="s">
        <v>74</v>
      </c>
      <c r="AY138" s="162" t="s">
        <v>139</v>
      </c>
    </row>
    <row r="139" spans="1:65" s="13" customFormat="1">
      <c r="B139" s="155"/>
      <c r="D139" s="150" t="s">
        <v>158</v>
      </c>
      <c r="E139" s="156" t="s">
        <v>3</v>
      </c>
      <c r="F139" s="157" t="s">
        <v>233</v>
      </c>
      <c r="H139" s="156" t="s">
        <v>3</v>
      </c>
      <c r="L139" s="155"/>
      <c r="M139" s="158"/>
      <c r="N139" s="159"/>
      <c r="O139" s="159"/>
      <c r="P139" s="159"/>
      <c r="Q139" s="159"/>
      <c r="R139" s="159"/>
      <c r="S139" s="159"/>
      <c r="T139" s="160"/>
      <c r="AT139" s="156" t="s">
        <v>158</v>
      </c>
      <c r="AU139" s="156" t="s">
        <v>84</v>
      </c>
      <c r="AV139" s="13" t="s">
        <v>82</v>
      </c>
      <c r="AW139" s="13" t="s">
        <v>36</v>
      </c>
      <c r="AX139" s="13" t="s">
        <v>74</v>
      </c>
      <c r="AY139" s="156" t="s">
        <v>139</v>
      </c>
    </row>
    <row r="140" spans="1:65" s="14" customFormat="1">
      <c r="B140" s="161"/>
      <c r="D140" s="150" t="s">
        <v>158</v>
      </c>
      <c r="E140" s="162" t="s">
        <v>3</v>
      </c>
      <c r="F140" s="163" t="s">
        <v>210</v>
      </c>
      <c r="H140" s="164">
        <v>21969.08</v>
      </c>
      <c r="L140" s="161"/>
      <c r="M140" s="165"/>
      <c r="N140" s="166"/>
      <c r="O140" s="166"/>
      <c r="P140" s="166"/>
      <c r="Q140" s="166"/>
      <c r="R140" s="166"/>
      <c r="S140" s="166"/>
      <c r="T140" s="167"/>
      <c r="AT140" s="162" t="s">
        <v>158</v>
      </c>
      <c r="AU140" s="162" t="s">
        <v>84</v>
      </c>
      <c r="AV140" s="14" t="s">
        <v>84</v>
      </c>
      <c r="AW140" s="14" t="s">
        <v>36</v>
      </c>
      <c r="AX140" s="14" t="s">
        <v>74</v>
      </c>
      <c r="AY140" s="162" t="s">
        <v>139</v>
      </c>
    </row>
    <row r="141" spans="1:65" s="15" customFormat="1">
      <c r="B141" s="168"/>
      <c r="D141" s="150" t="s">
        <v>158</v>
      </c>
      <c r="E141" s="169" t="s">
        <v>3</v>
      </c>
      <c r="F141" s="170" t="s">
        <v>234</v>
      </c>
      <c r="H141" s="171">
        <v>24332</v>
      </c>
      <c r="L141" s="168"/>
      <c r="M141" s="172"/>
      <c r="N141" s="173"/>
      <c r="O141" s="173"/>
      <c r="P141" s="173"/>
      <c r="Q141" s="173"/>
      <c r="R141" s="173"/>
      <c r="S141" s="173"/>
      <c r="T141" s="174"/>
      <c r="AT141" s="169" t="s">
        <v>158</v>
      </c>
      <c r="AU141" s="169" t="s">
        <v>84</v>
      </c>
      <c r="AV141" s="15" t="s">
        <v>146</v>
      </c>
      <c r="AW141" s="15" t="s">
        <v>36</v>
      </c>
      <c r="AX141" s="15" t="s">
        <v>82</v>
      </c>
      <c r="AY141" s="169" t="s">
        <v>139</v>
      </c>
    </row>
    <row r="142" spans="1:65" s="2" customFormat="1" ht="14.45" customHeight="1">
      <c r="A142" s="32"/>
      <c r="B142" s="137"/>
      <c r="C142" s="138" t="s">
        <v>235</v>
      </c>
      <c r="D142" s="138" t="s">
        <v>141</v>
      </c>
      <c r="E142" s="139" t="s">
        <v>236</v>
      </c>
      <c r="F142" s="140" t="s">
        <v>237</v>
      </c>
      <c r="G142" s="141" t="s">
        <v>144</v>
      </c>
      <c r="H142" s="142">
        <v>11814.6</v>
      </c>
      <c r="I142" s="143"/>
      <c r="J142" s="143"/>
      <c r="K142" s="140" t="s">
        <v>145</v>
      </c>
      <c r="L142" s="33"/>
      <c r="M142" s="144" t="s">
        <v>3</v>
      </c>
      <c r="N142" s="145" t="s">
        <v>45</v>
      </c>
      <c r="O142" s="146">
        <v>2.5000000000000001E-2</v>
      </c>
      <c r="P142" s="146">
        <f>O142*H142</f>
        <v>295.36500000000001</v>
      </c>
      <c r="Q142" s="146">
        <v>0</v>
      </c>
      <c r="R142" s="146">
        <f>Q142*H142</f>
        <v>0</v>
      </c>
      <c r="S142" s="146">
        <v>0</v>
      </c>
      <c r="T142" s="147">
        <f>S142*H142</f>
        <v>0</v>
      </c>
      <c r="U142" s="32"/>
      <c r="V142" s="32"/>
      <c r="W142" s="32"/>
      <c r="X142" s="32"/>
      <c r="Y142" s="32"/>
      <c r="Z142" s="32"/>
      <c r="AA142" s="32"/>
      <c r="AB142" s="32"/>
      <c r="AC142" s="32"/>
      <c r="AD142" s="32"/>
      <c r="AE142" s="32"/>
      <c r="AR142" s="148" t="s">
        <v>146</v>
      </c>
      <c r="AT142" s="148" t="s">
        <v>141</v>
      </c>
      <c r="AU142" s="148" t="s">
        <v>84</v>
      </c>
      <c r="AY142" s="19" t="s">
        <v>139</v>
      </c>
      <c r="BE142" s="149">
        <f>IF(N142="základní",J142,0)</f>
        <v>0</v>
      </c>
      <c r="BF142" s="149">
        <f>IF(N142="snížená",J142,0)</f>
        <v>0</v>
      </c>
      <c r="BG142" s="149">
        <f>IF(N142="zákl. přenesená",J142,0)</f>
        <v>0</v>
      </c>
      <c r="BH142" s="149">
        <f>IF(N142="sníž. přenesená",J142,0)</f>
        <v>0</v>
      </c>
      <c r="BI142" s="149">
        <f>IF(N142="nulová",J142,0)</f>
        <v>0</v>
      </c>
      <c r="BJ142" s="19" t="s">
        <v>82</v>
      </c>
      <c r="BK142" s="149">
        <f>ROUND(I142*H142,2)</f>
        <v>0</v>
      </c>
      <c r="BL142" s="19" t="s">
        <v>146</v>
      </c>
      <c r="BM142" s="148" t="s">
        <v>238</v>
      </c>
    </row>
    <row r="143" spans="1:65" s="2" customFormat="1">
      <c r="A143" s="32"/>
      <c r="B143" s="33"/>
      <c r="C143" s="32"/>
      <c r="D143" s="150" t="s">
        <v>148</v>
      </c>
      <c r="E143" s="32"/>
      <c r="F143" s="151" t="s">
        <v>239</v>
      </c>
      <c r="G143" s="32"/>
      <c r="H143" s="32"/>
      <c r="I143" s="32"/>
      <c r="J143" s="32"/>
      <c r="K143" s="32"/>
      <c r="L143" s="33"/>
      <c r="M143" s="152"/>
      <c r="N143" s="153"/>
      <c r="O143" s="53"/>
      <c r="P143" s="53"/>
      <c r="Q143" s="53"/>
      <c r="R143" s="53"/>
      <c r="S143" s="53"/>
      <c r="T143" s="54"/>
      <c r="U143" s="32"/>
      <c r="V143" s="32"/>
      <c r="W143" s="32"/>
      <c r="X143" s="32"/>
      <c r="Y143" s="32"/>
      <c r="Z143" s="32"/>
      <c r="AA143" s="32"/>
      <c r="AB143" s="32"/>
      <c r="AC143" s="32"/>
      <c r="AD143" s="32"/>
      <c r="AE143" s="32"/>
      <c r="AT143" s="19" t="s">
        <v>148</v>
      </c>
      <c r="AU143" s="19" t="s">
        <v>84</v>
      </c>
    </row>
    <row r="144" spans="1:65" s="2" customFormat="1" ht="87.75">
      <c r="A144" s="32"/>
      <c r="B144" s="33"/>
      <c r="C144" s="32"/>
      <c r="D144" s="150" t="s">
        <v>150</v>
      </c>
      <c r="E144" s="32"/>
      <c r="F144" s="154" t="s">
        <v>240</v>
      </c>
      <c r="G144" s="32"/>
      <c r="H144" s="32"/>
      <c r="I144" s="32"/>
      <c r="J144" s="32"/>
      <c r="K144" s="32"/>
      <c r="L144" s="33"/>
      <c r="M144" s="152"/>
      <c r="N144" s="153"/>
      <c r="O144" s="53"/>
      <c r="P144" s="53"/>
      <c r="Q144" s="53"/>
      <c r="R144" s="53"/>
      <c r="S144" s="53"/>
      <c r="T144" s="54"/>
      <c r="U144" s="32"/>
      <c r="V144" s="32"/>
      <c r="W144" s="32"/>
      <c r="X144" s="32"/>
      <c r="Y144" s="32"/>
      <c r="Z144" s="32"/>
      <c r="AA144" s="32"/>
      <c r="AB144" s="32"/>
      <c r="AC144" s="32"/>
      <c r="AD144" s="32"/>
      <c r="AE144" s="32"/>
      <c r="AT144" s="19" t="s">
        <v>150</v>
      </c>
      <c r="AU144" s="19" t="s">
        <v>84</v>
      </c>
    </row>
    <row r="145" spans="1:65" s="13" customFormat="1">
      <c r="B145" s="155"/>
      <c r="D145" s="150" t="s">
        <v>158</v>
      </c>
      <c r="E145" s="156" t="s">
        <v>3</v>
      </c>
      <c r="F145" s="157" t="s">
        <v>241</v>
      </c>
      <c r="H145" s="156" t="s">
        <v>3</v>
      </c>
      <c r="L145" s="155"/>
      <c r="M145" s="158"/>
      <c r="N145" s="159"/>
      <c r="O145" s="159"/>
      <c r="P145" s="159"/>
      <c r="Q145" s="159"/>
      <c r="R145" s="159"/>
      <c r="S145" s="159"/>
      <c r="T145" s="160"/>
      <c r="AT145" s="156" t="s">
        <v>158</v>
      </c>
      <c r="AU145" s="156" t="s">
        <v>84</v>
      </c>
      <c r="AV145" s="13" t="s">
        <v>82</v>
      </c>
      <c r="AW145" s="13" t="s">
        <v>36</v>
      </c>
      <c r="AX145" s="13" t="s">
        <v>74</v>
      </c>
      <c r="AY145" s="156" t="s">
        <v>139</v>
      </c>
    </row>
    <row r="146" spans="1:65" s="14" customFormat="1">
      <c r="B146" s="161"/>
      <c r="D146" s="150" t="s">
        <v>158</v>
      </c>
      <c r="E146" s="162" t="s">
        <v>3</v>
      </c>
      <c r="F146" s="163" t="s">
        <v>242</v>
      </c>
      <c r="H146" s="164">
        <v>8836.7999999999993</v>
      </c>
      <c r="L146" s="161"/>
      <c r="M146" s="165"/>
      <c r="N146" s="166"/>
      <c r="O146" s="166"/>
      <c r="P146" s="166"/>
      <c r="Q146" s="166"/>
      <c r="R146" s="166"/>
      <c r="S146" s="166"/>
      <c r="T146" s="167"/>
      <c r="AT146" s="162" t="s">
        <v>158</v>
      </c>
      <c r="AU146" s="162" t="s">
        <v>84</v>
      </c>
      <c r="AV146" s="14" t="s">
        <v>84</v>
      </c>
      <c r="AW146" s="14" t="s">
        <v>36</v>
      </c>
      <c r="AX146" s="14" t="s">
        <v>74</v>
      </c>
      <c r="AY146" s="162" t="s">
        <v>139</v>
      </c>
    </row>
    <row r="147" spans="1:65" s="13" customFormat="1">
      <c r="B147" s="155"/>
      <c r="D147" s="150" t="s">
        <v>158</v>
      </c>
      <c r="E147" s="156" t="s">
        <v>3</v>
      </c>
      <c r="F147" s="157" t="s">
        <v>243</v>
      </c>
      <c r="H147" s="156" t="s">
        <v>3</v>
      </c>
      <c r="L147" s="155"/>
      <c r="M147" s="158"/>
      <c r="N147" s="159"/>
      <c r="O147" s="159"/>
      <c r="P147" s="159"/>
      <c r="Q147" s="159"/>
      <c r="R147" s="159"/>
      <c r="S147" s="159"/>
      <c r="T147" s="160"/>
      <c r="AT147" s="156" t="s">
        <v>158</v>
      </c>
      <c r="AU147" s="156" t="s">
        <v>84</v>
      </c>
      <c r="AV147" s="13" t="s">
        <v>82</v>
      </c>
      <c r="AW147" s="13" t="s">
        <v>36</v>
      </c>
      <c r="AX147" s="13" t="s">
        <v>74</v>
      </c>
      <c r="AY147" s="156" t="s">
        <v>139</v>
      </c>
    </row>
    <row r="148" spans="1:65" s="14" customFormat="1">
      <c r="B148" s="161"/>
      <c r="D148" s="150" t="s">
        <v>158</v>
      </c>
      <c r="E148" s="162" t="s">
        <v>3</v>
      </c>
      <c r="F148" s="163" t="s">
        <v>244</v>
      </c>
      <c r="H148" s="164">
        <v>2977.8</v>
      </c>
      <c r="L148" s="161"/>
      <c r="M148" s="165"/>
      <c r="N148" s="166"/>
      <c r="O148" s="166"/>
      <c r="P148" s="166"/>
      <c r="Q148" s="166"/>
      <c r="R148" s="166"/>
      <c r="S148" s="166"/>
      <c r="T148" s="167"/>
      <c r="AT148" s="162" t="s">
        <v>158</v>
      </c>
      <c r="AU148" s="162" t="s">
        <v>84</v>
      </c>
      <c r="AV148" s="14" t="s">
        <v>84</v>
      </c>
      <c r="AW148" s="14" t="s">
        <v>36</v>
      </c>
      <c r="AX148" s="14" t="s">
        <v>74</v>
      </c>
      <c r="AY148" s="162" t="s">
        <v>139</v>
      </c>
    </row>
    <row r="149" spans="1:65" s="15" customFormat="1">
      <c r="B149" s="168"/>
      <c r="D149" s="150" t="s">
        <v>158</v>
      </c>
      <c r="E149" s="169" t="s">
        <v>3</v>
      </c>
      <c r="F149" s="170" t="s">
        <v>234</v>
      </c>
      <c r="H149" s="171">
        <v>11814.599999999999</v>
      </c>
      <c r="L149" s="168"/>
      <c r="M149" s="172"/>
      <c r="N149" s="173"/>
      <c r="O149" s="173"/>
      <c r="P149" s="173"/>
      <c r="Q149" s="173"/>
      <c r="R149" s="173"/>
      <c r="S149" s="173"/>
      <c r="T149" s="174"/>
      <c r="AT149" s="169" t="s">
        <v>158</v>
      </c>
      <c r="AU149" s="169" t="s">
        <v>84</v>
      </c>
      <c r="AV149" s="15" t="s">
        <v>146</v>
      </c>
      <c r="AW149" s="15" t="s">
        <v>36</v>
      </c>
      <c r="AX149" s="15" t="s">
        <v>82</v>
      </c>
      <c r="AY149" s="169" t="s">
        <v>139</v>
      </c>
    </row>
    <row r="150" spans="1:65" s="2" customFormat="1" ht="14.45" customHeight="1">
      <c r="A150" s="32"/>
      <c r="B150" s="137"/>
      <c r="C150" s="138" t="s">
        <v>245</v>
      </c>
      <c r="D150" s="138" t="s">
        <v>141</v>
      </c>
      <c r="E150" s="139" t="s">
        <v>246</v>
      </c>
      <c r="F150" s="140" t="s">
        <v>247</v>
      </c>
      <c r="G150" s="141" t="s">
        <v>144</v>
      </c>
      <c r="H150" s="142">
        <v>2977.8</v>
      </c>
      <c r="I150" s="143"/>
      <c r="J150" s="143"/>
      <c r="K150" s="140" t="s">
        <v>145</v>
      </c>
      <c r="L150" s="33"/>
      <c r="M150" s="144" t="s">
        <v>3</v>
      </c>
      <c r="N150" s="145" t="s">
        <v>45</v>
      </c>
      <c r="O150" s="146">
        <v>0.08</v>
      </c>
      <c r="P150" s="146">
        <f>O150*H150</f>
        <v>238.22400000000002</v>
      </c>
      <c r="Q150" s="146">
        <v>0</v>
      </c>
      <c r="R150" s="146">
        <f>Q150*H150</f>
        <v>0</v>
      </c>
      <c r="S150" s="146">
        <v>0</v>
      </c>
      <c r="T150" s="147">
        <f>S150*H150</f>
        <v>0</v>
      </c>
      <c r="U150" s="32"/>
      <c r="V150" s="32"/>
      <c r="W150" s="32"/>
      <c r="X150" s="32"/>
      <c r="Y150" s="32"/>
      <c r="Z150" s="32"/>
      <c r="AA150" s="32"/>
      <c r="AB150" s="32"/>
      <c r="AC150" s="32"/>
      <c r="AD150" s="32"/>
      <c r="AE150" s="32"/>
      <c r="AR150" s="148" t="s">
        <v>146</v>
      </c>
      <c r="AT150" s="148" t="s">
        <v>141</v>
      </c>
      <c r="AU150" s="148" t="s">
        <v>84</v>
      </c>
      <c r="AY150" s="19" t="s">
        <v>139</v>
      </c>
      <c r="BE150" s="149">
        <f>IF(N150="základní",J150,0)</f>
        <v>0</v>
      </c>
      <c r="BF150" s="149">
        <f>IF(N150="snížená",J150,0)</f>
        <v>0</v>
      </c>
      <c r="BG150" s="149">
        <f>IF(N150="zákl. přenesená",J150,0)</f>
        <v>0</v>
      </c>
      <c r="BH150" s="149">
        <f>IF(N150="sníž. přenesená",J150,0)</f>
        <v>0</v>
      </c>
      <c r="BI150" s="149">
        <f>IF(N150="nulová",J150,0)</f>
        <v>0</v>
      </c>
      <c r="BJ150" s="19" t="s">
        <v>82</v>
      </c>
      <c r="BK150" s="149">
        <f>ROUND(I150*H150,2)</f>
        <v>0</v>
      </c>
      <c r="BL150" s="19" t="s">
        <v>146</v>
      </c>
      <c r="BM150" s="148" t="s">
        <v>248</v>
      </c>
    </row>
    <row r="151" spans="1:65" s="2" customFormat="1" ht="19.5">
      <c r="A151" s="32"/>
      <c r="B151" s="33"/>
      <c r="C151" s="32"/>
      <c r="D151" s="150" t="s">
        <v>148</v>
      </c>
      <c r="E151" s="32"/>
      <c r="F151" s="151" t="s">
        <v>249</v>
      </c>
      <c r="G151" s="32"/>
      <c r="H151" s="32"/>
      <c r="I151" s="32"/>
      <c r="J151" s="32"/>
      <c r="K151" s="32"/>
      <c r="L151" s="33"/>
      <c r="M151" s="152"/>
      <c r="N151" s="153"/>
      <c r="O151" s="53"/>
      <c r="P151" s="53"/>
      <c r="Q151" s="53"/>
      <c r="R151" s="53"/>
      <c r="S151" s="53"/>
      <c r="T151" s="54"/>
      <c r="U151" s="32"/>
      <c r="V151" s="32"/>
      <c r="W151" s="32"/>
      <c r="X151" s="32"/>
      <c r="Y151" s="32"/>
      <c r="Z151" s="32"/>
      <c r="AA151" s="32"/>
      <c r="AB151" s="32"/>
      <c r="AC151" s="32"/>
      <c r="AD151" s="32"/>
      <c r="AE151" s="32"/>
      <c r="AT151" s="19" t="s">
        <v>148</v>
      </c>
      <c r="AU151" s="19" t="s">
        <v>84</v>
      </c>
    </row>
    <row r="152" spans="1:65" s="2" customFormat="1" ht="48.75">
      <c r="A152" s="32"/>
      <c r="B152" s="33"/>
      <c r="C152" s="32"/>
      <c r="D152" s="150" t="s">
        <v>150</v>
      </c>
      <c r="E152" s="32"/>
      <c r="F152" s="154" t="s">
        <v>250</v>
      </c>
      <c r="G152" s="32"/>
      <c r="H152" s="32"/>
      <c r="I152" s="32"/>
      <c r="J152" s="32"/>
      <c r="K152" s="32"/>
      <c r="L152" s="33"/>
      <c r="M152" s="152"/>
      <c r="N152" s="153"/>
      <c r="O152" s="53"/>
      <c r="P152" s="53"/>
      <c r="Q152" s="53"/>
      <c r="R152" s="53"/>
      <c r="S152" s="53"/>
      <c r="T152" s="54"/>
      <c r="U152" s="32"/>
      <c r="V152" s="32"/>
      <c r="W152" s="32"/>
      <c r="X152" s="32"/>
      <c r="Y152" s="32"/>
      <c r="Z152" s="32"/>
      <c r="AA152" s="32"/>
      <c r="AB152" s="32"/>
      <c r="AC152" s="32"/>
      <c r="AD152" s="32"/>
      <c r="AE152" s="32"/>
      <c r="AT152" s="19" t="s">
        <v>150</v>
      </c>
      <c r="AU152" s="19" t="s">
        <v>84</v>
      </c>
    </row>
    <row r="153" spans="1:65" s="12" customFormat="1" ht="22.9" customHeight="1">
      <c r="B153" s="125"/>
      <c r="D153" s="126" t="s">
        <v>73</v>
      </c>
      <c r="E153" s="135" t="s">
        <v>202</v>
      </c>
      <c r="F153" s="135" t="s">
        <v>251</v>
      </c>
      <c r="J153" s="136"/>
      <c r="L153" s="125"/>
      <c r="M153" s="129"/>
      <c r="N153" s="130"/>
      <c r="O153" s="130"/>
      <c r="P153" s="131">
        <f>SUM(P154:P176)</f>
        <v>187.75300000000001</v>
      </c>
      <c r="Q153" s="130"/>
      <c r="R153" s="131">
        <f>SUM(R154:R176)</f>
        <v>0</v>
      </c>
      <c r="S153" s="130"/>
      <c r="T153" s="132">
        <f>SUM(T154:T176)</f>
        <v>68.05274</v>
      </c>
      <c r="AR153" s="126" t="s">
        <v>82</v>
      </c>
      <c r="AT153" s="133" t="s">
        <v>73</v>
      </c>
      <c r="AU153" s="133" t="s">
        <v>82</v>
      </c>
      <c r="AY153" s="126" t="s">
        <v>139</v>
      </c>
      <c r="BK153" s="134">
        <f>SUM(BK154:BK176)</f>
        <v>0</v>
      </c>
    </row>
    <row r="154" spans="1:65" s="2" customFormat="1" ht="14.45" customHeight="1">
      <c r="A154" s="32"/>
      <c r="B154" s="137"/>
      <c r="C154" s="138" t="s">
        <v>9</v>
      </c>
      <c r="D154" s="138" t="s">
        <v>141</v>
      </c>
      <c r="E154" s="139" t="s">
        <v>252</v>
      </c>
      <c r="F154" s="140" t="s">
        <v>253</v>
      </c>
      <c r="G154" s="141" t="s">
        <v>254</v>
      </c>
      <c r="H154" s="142">
        <v>161</v>
      </c>
      <c r="I154" s="143"/>
      <c r="J154" s="143"/>
      <c r="K154" s="140" t="s">
        <v>145</v>
      </c>
      <c r="L154" s="33"/>
      <c r="M154" s="144" t="s">
        <v>3</v>
      </c>
      <c r="N154" s="145" t="s">
        <v>45</v>
      </c>
      <c r="O154" s="146">
        <v>0.14000000000000001</v>
      </c>
      <c r="P154" s="146">
        <f>O154*H154</f>
        <v>22.540000000000003</v>
      </c>
      <c r="Q154" s="146">
        <v>0</v>
      </c>
      <c r="R154" s="146">
        <f>Q154*H154</f>
        <v>0</v>
      </c>
      <c r="S154" s="146">
        <v>0.35</v>
      </c>
      <c r="T154" s="147">
        <f>S154*H154</f>
        <v>56.349999999999994</v>
      </c>
      <c r="U154" s="32"/>
      <c r="V154" s="32"/>
      <c r="W154" s="32"/>
      <c r="X154" s="32"/>
      <c r="Y154" s="32"/>
      <c r="Z154" s="32"/>
      <c r="AA154" s="32"/>
      <c r="AB154" s="32"/>
      <c r="AC154" s="32"/>
      <c r="AD154" s="32"/>
      <c r="AE154" s="32"/>
      <c r="AR154" s="148" t="s">
        <v>146</v>
      </c>
      <c r="AT154" s="148" t="s">
        <v>141</v>
      </c>
      <c r="AU154" s="148" t="s">
        <v>84</v>
      </c>
      <c r="AY154" s="19" t="s">
        <v>139</v>
      </c>
      <c r="BE154" s="149">
        <f>IF(N154="základní",J154,0)</f>
        <v>0</v>
      </c>
      <c r="BF154" s="149">
        <f>IF(N154="snížená",J154,0)</f>
        <v>0</v>
      </c>
      <c r="BG154" s="149">
        <f>IF(N154="zákl. přenesená",J154,0)</f>
        <v>0</v>
      </c>
      <c r="BH154" s="149">
        <f>IF(N154="sníž. přenesená",J154,0)</f>
        <v>0</v>
      </c>
      <c r="BI154" s="149">
        <f>IF(N154="nulová",J154,0)</f>
        <v>0</v>
      </c>
      <c r="BJ154" s="19" t="s">
        <v>82</v>
      </c>
      <c r="BK154" s="149">
        <f>ROUND(I154*H154,2)</f>
        <v>0</v>
      </c>
      <c r="BL154" s="19" t="s">
        <v>146</v>
      </c>
      <c r="BM154" s="148" t="s">
        <v>255</v>
      </c>
    </row>
    <row r="155" spans="1:65" s="2" customFormat="1" ht="19.5">
      <c r="A155" s="32"/>
      <c r="B155" s="33"/>
      <c r="C155" s="32"/>
      <c r="D155" s="150" t="s">
        <v>148</v>
      </c>
      <c r="E155" s="32"/>
      <c r="F155" s="151" t="s">
        <v>256</v>
      </c>
      <c r="G155" s="32"/>
      <c r="H155" s="32"/>
      <c r="I155" s="32"/>
      <c r="J155" s="32"/>
      <c r="K155" s="32"/>
      <c r="L155" s="33"/>
      <c r="M155" s="152"/>
      <c r="N155" s="153"/>
      <c r="O155" s="53"/>
      <c r="P155" s="53"/>
      <c r="Q155" s="53"/>
      <c r="R155" s="53"/>
      <c r="S155" s="53"/>
      <c r="T155" s="54"/>
      <c r="U155" s="32"/>
      <c r="V155" s="32"/>
      <c r="W155" s="32"/>
      <c r="X155" s="32"/>
      <c r="Y155" s="32"/>
      <c r="Z155" s="32"/>
      <c r="AA155" s="32"/>
      <c r="AB155" s="32"/>
      <c r="AC155" s="32"/>
      <c r="AD155" s="32"/>
      <c r="AE155" s="32"/>
      <c r="AT155" s="19" t="s">
        <v>148</v>
      </c>
      <c r="AU155" s="19" t="s">
        <v>84</v>
      </c>
    </row>
    <row r="156" spans="1:65" s="2" customFormat="1" ht="58.5">
      <c r="A156" s="32"/>
      <c r="B156" s="33"/>
      <c r="C156" s="32"/>
      <c r="D156" s="150" t="s">
        <v>150</v>
      </c>
      <c r="E156" s="32"/>
      <c r="F156" s="154" t="s">
        <v>257</v>
      </c>
      <c r="G156" s="32"/>
      <c r="H156" s="32"/>
      <c r="I156" s="32"/>
      <c r="J156" s="32"/>
      <c r="K156" s="32"/>
      <c r="L156" s="33"/>
      <c r="M156" s="152"/>
      <c r="N156" s="153"/>
      <c r="O156" s="53"/>
      <c r="P156" s="53"/>
      <c r="Q156" s="53"/>
      <c r="R156" s="53"/>
      <c r="S156" s="53"/>
      <c r="T156" s="54"/>
      <c r="U156" s="32"/>
      <c r="V156" s="32"/>
      <c r="W156" s="32"/>
      <c r="X156" s="32"/>
      <c r="Y156" s="32"/>
      <c r="Z156" s="32"/>
      <c r="AA156" s="32"/>
      <c r="AB156" s="32"/>
      <c r="AC156" s="32"/>
      <c r="AD156" s="32"/>
      <c r="AE156" s="32"/>
      <c r="AT156" s="19" t="s">
        <v>150</v>
      </c>
      <c r="AU156" s="19" t="s">
        <v>84</v>
      </c>
    </row>
    <row r="157" spans="1:65" s="13" customFormat="1">
      <c r="B157" s="155"/>
      <c r="D157" s="150" t="s">
        <v>158</v>
      </c>
      <c r="E157" s="156" t="s">
        <v>3</v>
      </c>
      <c r="F157" s="157" t="s">
        <v>258</v>
      </c>
      <c r="H157" s="156" t="s">
        <v>3</v>
      </c>
      <c r="L157" s="155"/>
      <c r="M157" s="158"/>
      <c r="N157" s="159"/>
      <c r="O157" s="159"/>
      <c r="P157" s="159"/>
      <c r="Q157" s="159"/>
      <c r="R157" s="159"/>
      <c r="S157" s="159"/>
      <c r="T157" s="160"/>
      <c r="AT157" s="156" t="s">
        <v>158</v>
      </c>
      <c r="AU157" s="156" t="s">
        <v>84</v>
      </c>
      <c r="AV157" s="13" t="s">
        <v>82</v>
      </c>
      <c r="AW157" s="13" t="s">
        <v>36</v>
      </c>
      <c r="AX157" s="13" t="s">
        <v>74</v>
      </c>
      <c r="AY157" s="156" t="s">
        <v>139</v>
      </c>
    </row>
    <row r="158" spans="1:65" s="14" customFormat="1">
      <c r="B158" s="161"/>
      <c r="D158" s="150" t="s">
        <v>158</v>
      </c>
      <c r="E158" s="162" t="s">
        <v>3</v>
      </c>
      <c r="F158" s="163" t="s">
        <v>259</v>
      </c>
      <c r="H158" s="164">
        <v>161</v>
      </c>
      <c r="L158" s="161"/>
      <c r="M158" s="165"/>
      <c r="N158" s="166"/>
      <c r="O158" s="166"/>
      <c r="P158" s="166"/>
      <c r="Q158" s="166"/>
      <c r="R158" s="166"/>
      <c r="S158" s="166"/>
      <c r="T158" s="167"/>
      <c r="AT158" s="162" t="s">
        <v>158</v>
      </c>
      <c r="AU158" s="162" t="s">
        <v>84</v>
      </c>
      <c r="AV158" s="14" t="s">
        <v>84</v>
      </c>
      <c r="AW158" s="14" t="s">
        <v>36</v>
      </c>
      <c r="AX158" s="14" t="s">
        <v>82</v>
      </c>
      <c r="AY158" s="162" t="s">
        <v>139</v>
      </c>
    </row>
    <row r="159" spans="1:65" s="2" customFormat="1" ht="14.45" customHeight="1">
      <c r="A159" s="32"/>
      <c r="B159" s="137"/>
      <c r="C159" s="138" t="s">
        <v>260</v>
      </c>
      <c r="D159" s="138" t="s">
        <v>141</v>
      </c>
      <c r="E159" s="139" t="s">
        <v>261</v>
      </c>
      <c r="F159" s="140" t="s">
        <v>262</v>
      </c>
      <c r="G159" s="141" t="s">
        <v>164</v>
      </c>
      <c r="H159" s="142">
        <v>153</v>
      </c>
      <c r="I159" s="143"/>
      <c r="J159" s="143"/>
      <c r="K159" s="140" t="s">
        <v>145</v>
      </c>
      <c r="L159" s="33"/>
      <c r="M159" s="144" t="s">
        <v>3</v>
      </c>
      <c r="N159" s="145" t="s">
        <v>45</v>
      </c>
      <c r="O159" s="146">
        <v>0.5</v>
      </c>
      <c r="P159" s="146">
        <f>O159*H159</f>
        <v>76.5</v>
      </c>
      <c r="Q159" s="146">
        <v>0</v>
      </c>
      <c r="R159" s="146">
        <f>Q159*H159</f>
        <v>0</v>
      </c>
      <c r="S159" s="146">
        <v>6.5699999999999995E-2</v>
      </c>
      <c r="T159" s="147">
        <f>S159*H159</f>
        <v>10.052099999999999</v>
      </c>
      <c r="U159" s="32"/>
      <c r="V159" s="32"/>
      <c r="W159" s="32"/>
      <c r="X159" s="32"/>
      <c r="Y159" s="32"/>
      <c r="Z159" s="32"/>
      <c r="AA159" s="32"/>
      <c r="AB159" s="32"/>
      <c r="AC159" s="32"/>
      <c r="AD159" s="32"/>
      <c r="AE159" s="32"/>
      <c r="AR159" s="148" t="s">
        <v>146</v>
      </c>
      <c r="AT159" s="148" t="s">
        <v>141</v>
      </c>
      <c r="AU159" s="148" t="s">
        <v>84</v>
      </c>
      <c r="AY159" s="19" t="s">
        <v>139</v>
      </c>
      <c r="BE159" s="149">
        <f>IF(N159="základní",J159,0)</f>
        <v>0</v>
      </c>
      <c r="BF159" s="149">
        <f>IF(N159="snížená",J159,0)</f>
        <v>0</v>
      </c>
      <c r="BG159" s="149">
        <f>IF(N159="zákl. přenesená",J159,0)</f>
        <v>0</v>
      </c>
      <c r="BH159" s="149">
        <f>IF(N159="sníž. přenesená",J159,0)</f>
        <v>0</v>
      </c>
      <c r="BI159" s="149">
        <f>IF(N159="nulová",J159,0)</f>
        <v>0</v>
      </c>
      <c r="BJ159" s="19" t="s">
        <v>82</v>
      </c>
      <c r="BK159" s="149">
        <f>ROUND(I159*H159,2)</f>
        <v>0</v>
      </c>
      <c r="BL159" s="19" t="s">
        <v>146</v>
      </c>
      <c r="BM159" s="148" t="s">
        <v>263</v>
      </c>
    </row>
    <row r="160" spans="1:65" s="2" customFormat="1">
      <c r="A160" s="32"/>
      <c r="B160" s="33"/>
      <c r="C160" s="32"/>
      <c r="D160" s="150" t="s">
        <v>148</v>
      </c>
      <c r="E160" s="32"/>
      <c r="F160" s="151" t="s">
        <v>264</v>
      </c>
      <c r="G160" s="32"/>
      <c r="H160" s="32"/>
      <c r="I160" s="32"/>
      <c r="J160" s="32"/>
      <c r="K160" s="32"/>
      <c r="L160" s="33"/>
      <c r="M160" s="152"/>
      <c r="N160" s="153"/>
      <c r="O160" s="53"/>
      <c r="P160" s="53"/>
      <c r="Q160" s="53"/>
      <c r="R160" s="53"/>
      <c r="S160" s="53"/>
      <c r="T160" s="54"/>
      <c r="U160" s="32"/>
      <c r="V160" s="32"/>
      <c r="W160" s="32"/>
      <c r="X160" s="32"/>
      <c r="Y160" s="32"/>
      <c r="Z160" s="32"/>
      <c r="AA160" s="32"/>
      <c r="AB160" s="32"/>
      <c r="AC160" s="32"/>
      <c r="AD160" s="32"/>
      <c r="AE160" s="32"/>
      <c r="AT160" s="19" t="s">
        <v>148</v>
      </c>
      <c r="AU160" s="19" t="s">
        <v>84</v>
      </c>
    </row>
    <row r="161" spans="1:65" s="2" customFormat="1" ht="29.25">
      <c r="A161" s="32"/>
      <c r="B161" s="33"/>
      <c r="C161" s="32"/>
      <c r="D161" s="150" t="s">
        <v>150</v>
      </c>
      <c r="E161" s="32"/>
      <c r="F161" s="154" t="s">
        <v>265</v>
      </c>
      <c r="G161" s="32"/>
      <c r="H161" s="32"/>
      <c r="I161" s="32"/>
      <c r="J161" s="32"/>
      <c r="K161" s="32"/>
      <c r="L161" s="33"/>
      <c r="M161" s="152"/>
      <c r="N161" s="153"/>
      <c r="O161" s="53"/>
      <c r="P161" s="53"/>
      <c r="Q161" s="53"/>
      <c r="R161" s="53"/>
      <c r="S161" s="53"/>
      <c r="T161" s="54"/>
      <c r="U161" s="32"/>
      <c r="V161" s="32"/>
      <c r="W161" s="32"/>
      <c r="X161" s="32"/>
      <c r="Y161" s="32"/>
      <c r="Z161" s="32"/>
      <c r="AA161" s="32"/>
      <c r="AB161" s="32"/>
      <c r="AC161" s="32"/>
      <c r="AD161" s="32"/>
      <c r="AE161" s="32"/>
      <c r="AT161" s="19" t="s">
        <v>150</v>
      </c>
      <c r="AU161" s="19" t="s">
        <v>84</v>
      </c>
    </row>
    <row r="162" spans="1:65" s="13" customFormat="1">
      <c r="B162" s="155"/>
      <c r="D162" s="150" t="s">
        <v>158</v>
      </c>
      <c r="E162" s="156" t="s">
        <v>3</v>
      </c>
      <c r="F162" s="157" t="s">
        <v>266</v>
      </c>
      <c r="H162" s="156" t="s">
        <v>3</v>
      </c>
      <c r="L162" s="155"/>
      <c r="M162" s="158"/>
      <c r="N162" s="159"/>
      <c r="O162" s="159"/>
      <c r="P162" s="159"/>
      <c r="Q162" s="159"/>
      <c r="R162" s="159"/>
      <c r="S162" s="159"/>
      <c r="T162" s="160"/>
      <c r="AT162" s="156" t="s">
        <v>158</v>
      </c>
      <c r="AU162" s="156" t="s">
        <v>84</v>
      </c>
      <c r="AV162" s="13" t="s">
        <v>82</v>
      </c>
      <c r="AW162" s="13" t="s">
        <v>36</v>
      </c>
      <c r="AX162" s="13" t="s">
        <v>74</v>
      </c>
      <c r="AY162" s="156" t="s">
        <v>139</v>
      </c>
    </row>
    <row r="163" spans="1:65" s="13" customFormat="1">
      <c r="B163" s="155"/>
      <c r="D163" s="150" t="s">
        <v>158</v>
      </c>
      <c r="E163" s="156" t="s">
        <v>3</v>
      </c>
      <c r="F163" s="157" t="s">
        <v>267</v>
      </c>
      <c r="H163" s="156" t="s">
        <v>3</v>
      </c>
      <c r="L163" s="155"/>
      <c r="M163" s="158"/>
      <c r="N163" s="159"/>
      <c r="O163" s="159"/>
      <c r="P163" s="159"/>
      <c r="Q163" s="159"/>
      <c r="R163" s="159"/>
      <c r="S163" s="159"/>
      <c r="T163" s="160"/>
      <c r="AT163" s="156" t="s">
        <v>158</v>
      </c>
      <c r="AU163" s="156" t="s">
        <v>84</v>
      </c>
      <c r="AV163" s="13" t="s">
        <v>82</v>
      </c>
      <c r="AW163" s="13" t="s">
        <v>36</v>
      </c>
      <c r="AX163" s="13" t="s">
        <v>74</v>
      </c>
      <c r="AY163" s="156" t="s">
        <v>139</v>
      </c>
    </row>
    <row r="164" spans="1:65" s="14" customFormat="1">
      <c r="B164" s="161"/>
      <c r="D164" s="150" t="s">
        <v>158</v>
      </c>
      <c r="E164" s="162" t="s">
        <v>3</v>
      </c>
      <c r="F164" s="163" t="s">
        <v>268</v>
      </c>
      <c r="H164" s="164">
        <v>153</v>
      </c>
      <c r="L164" s="161"/>
      <c r="M164" s="165"/>
      <c r="N164" s="166"/>
      <c r="O164" s="166"/>
      <c r="P164" s="166"/>
      <c r="Q164" s="166"/>
      <c r="R164" s="166"/>
      <c r="S164" s="166"/>
      <c r="T164" s="167"/>
      <c r="AT164" s="162" t="s">
        <v>158</v>
      </c>
      <c r="AU164" s="162" t="s">
        <v>84</v>
      </c>
      <c r="AV164" s="14" t="s">
        <v>84</v>
      </c>
      <c r="AW164" s="14" t="s">
        <v>36</v>
      </c>
      <c r="AX164" s="14" t="s">
        <v>82</v>
      </c>
      <c r="AY164" s="162" t="s">
        <v>139</v>
      </c>
    </row>
    <row r="165" spans="1:65" s="2" customFormat="1" ht="14.45" customHeight="1">
      <c r="A165" s="32"/>
      <c r="B165" s="137"/>
      <c r="C165" s="138" t="s">
        <v>269</v>
      </c>
      <c r="D165" s="138" t="s">
        <v>141</v>
      </c>
      <c r="E165" s="139" t="s">
        <v>270</v>
      </c>
      <c r="F165" s="140" t="s">
        <v>271</v>
      </c>
      <c r="G165" s="141" t="s">
        <v>164</v>
      </c>
      <c r="H165" s="142">
        <v>153</v>
      </c>
      <c r="I165" s="143"/>
      <c r="J165" s="143"/>
      <c r="K165" s="140" t="s">
        <v>145</v>
      </c>
      <c r="L165" s="33"/>
      <c r="M165" s="144" t="s">
        <v>3</v>
      </c>
      <c r="N165" s="145" t="s">
        <v>45</v>
      </c>
      <c r="O165" s="146">
        <v>0.32</v>
      </c>
      <c r="P165" s="146">
        <f>O165*H165</f>
        <v>48.96</v>
      </c>
      <c r="Q165" s="146">
        <v>0</v>
      </c>
      <c r="R165" s="146">
        <f>Q165*H165</f>
        <v>0</v>
      </c>
      <c r="S165" s="146">
        <v>6.0000000000000001E-3</v>
      </c>
      <c r="T165" s="147">
        <f>S165*H165</f>
        <v>0.91800000000000004</v>
      </c>
      <c r="U165" s="32"/>
      <c r="V165" s="32"/>
      <c r="W165" s="32"/>
      <c r="X165" s="32"/>
      <c r="Y165" s="32"/>
      <c r="Z165" s="32"/>
      <c r="AA165" s="32"/>
      <c r="AB165" s="32"/>
      <c r="AC165" s="32"/>
      <c r="AD165" s="32"/>
      <c r="AE165" s="32"/>
      <c r="AR165" s="148" t="s">
        <v>146</v>
      </c>
      <c r="AT165" s="148" t="s">
        <v>141</v>
      </c>
      <c r="AU165" s="148" t="s">
        <v>84</v>
      </c>
      <c r="AY165" s="19" t="s">
        <v>139</v>
      </c>
      <c r="BE165" s="149">
        <f>IF(N165="základní",J165,0)</f>
        <v>0</v>
      </c>
      <c r="BF165" s="149">
        <f>IF(N165="snížená",J165,0)</f>
        <v>0</v>
      </c>
      <c r="BG165" s="149">
        <f>IF(N165="zákl. přenesená",J165,0)</f>
        <v>0</v>
      </c>
      <c r="BH165" s="149">
        <f>IF(N165="sníž. přenesená",J165,0)</f>
        <v>0</v>
      </c>
      <c r="BI165" s="149">
        <f>IF(N165="nulová",J165,0)</f>
        <v>0</v>
      </c>
      <c r="BJ165" s="19" t="s">
        <v>82</v>
      </c>
      <c r="BK165" s="149">
        <f>ROUND(I165*H165,2)</f>
        <v>0</v>
      </c>
      <c r="BL165" s="19" t="s">
        <v>146</v>
      </c>
      <c r="BM165" s="148" t="s">
        <v>272</v>
      </c>
    </row>
    <row r="166" spans="1:65" s="2" customFormat="1">
      <c r="A166" s="32"/>
      <c r="B166" s="33"/>
      <c r="C166" s="32"/>
      <c r="D166" s="150" t="s">
        <v>148</v>
      </c>
      <c r="E166" s="32"/>
      <c r="F166" s="151" t="s">
        <v>273</v>
      </c>
      <c r="G166" s="32"/>
      <c r="H166" s="32"/>
      <c r="I166" s="32"/>
      <c r="J166" s="32"/>
      <c r="K166" s="32"/>
      <c r="L166" s="33"/>
      <c r="M166" s="152"/>
      <c r="N166" s="153"/>
      <c r="O166" s="53"/>
      <c r="P166" s="53"/>
      <c r="Q166" s="53"/>
      <c r="R166" s="53"/>
      <c r="S166" s="53"/>
      <c r="T166" s="54"/>
      <c r="U166" s="32"/>
      <c r="V166" s="32"/>
      <c r="W166" s="32"/>
      <c r="X166" s="32"/>
      <c r="Y166" s="32"/>
      <c r="Z166" s="32"/>
      <c r="AA166" s="32"/>
      <c r="AB166" s="32"/>
      <c r="AC166" s="32"/>
      <c r="AD166" s="32"/>
      <c r="AE166" s="32"/>
      <c r="AT166" s="19" t="s">
        <v>148</v>
      </c>
      <c r="AU166" s="19" t="s">
        <v>84</v>
      </c>
    </row>
    <row r="167" spans="1:65" s="2" customFormat="1" ht="29.25">
      <c r="A167" s="32"/>
      <c r="B167" s="33"/>
      <c r="C167" s="32"/>
      <c r="D167" s="150" t="s">
        <v>150</v>
      </c>
      <c r="E167" s="32"/>
      <c r="F167" s="154" t="s">
        <v>265</v>
      </c>
      <c r="G167" s="32"/>
      <c r="H167" s="32"/>
      <c r="I167" s="32"/>
      <c r="J167" s="32"/>
      <c r="K167" s="32"/>
      <c r="L167" s="33"/>
      <c r="M167" s="152"/>
      <c r="N167" s="153"/>
      <c r="O167" s="53"/>
      <c r="P167" s="53"/>
      <c r="Q167" s="53"/>
      <c r="R167" s="53"/>
      <c r="S167" s="53"/>
      <c r="T167" s="54"/>
      <c r="U167" s="32"/>
      <c r="V167" s="32"/>
      <c r="W167" s="32"/>
      <c r="X167" s="32"/>
      <c r="Y167" s="32"/>
      <c r="Z167" s="32"/>
      <c r="AA167" s="32"/>
      <c r="AB167" s="32"/>
      <c r="AC167" s="32"/>
      <c r="AD167" s="32"/>
      <c r="AE167" s="32"/>
      <c r="AT167" s="19" t="s">
        <v>150</v>
      </c>
      <c r="AU167" s="19" t="s">
        <v>84</v>
      </c>
    </row>
    <row r="168" spans="1:65" s="14" customFormat="1">
      <c r="B168" s="161"/>
      <c r="D168" s="150" t="s">
        <v>158</v>
      </c>
      <c r="E168" s="162" t="s">
        <v>3</v>
      </c>
      <c r="F168" s="163" t="s">
        <v>268</v>
      </c>
      <c r="H168" s="164">
        <v>153</v>
      </c>
      <c r="L168" s="161"/>
      <c r="M168" s="165"/>
      <c r="N168" s="166"/>
      <c r="O168" s="166"/>
      <c r="P168" s="166"/>
      <c r="Q168" s="166"/>
      <c r="R168" s="166"/>
      <c r="S168" s="166"/>
      <c r="T168" s="167"/>
      <c r="AT168" s="162" t="s">
        <v>158</v>
      </c>
      <c r="AU168" s="162" t="s">
        <v>84</v>
      </c>
      <c r="AV168" s="14" t="s">
        <v>84</v>
      </c>
      <c r="AW168" s="14" t="s">
        <v>36</v>
      </c>
      <c r="AX168" s="14" t="s">
        <v>82</v>
      </c>
      <c r="AY168" s="162" t="s">
        <v>139</v>
      </c>
    </row>
    <row r="169" spans="1:65" s="2" customFormat="1" ht="14.45" customHeight="1">
      <c r="A169" s="32"/>
      <c r="B169" s="137"/>
      <c r="C169" s="138" t="s">
        <v>160</v>
      </c>
      <c r="D169" s="138" t="s">
        <v>141</v>
      </c>
      <c r="E169" s="139" t="s">
        <v>274</v>
      </c>
      <c r="F169" s="140" t="s">
        <v>275</v>
      </c>
      <c r="G169" s="141" t="s">
        <v>254</v>
      </c>
      <c r="H169" s="142">
        <v>180.5</v>
      </c>
      <c r="I169" s="143"/>
      <c r="J169" s="143"/>
      <c r="K169" s="140" t="s">
        <v>145</v>
      </c>
      <c r="L169" s="33"/>
      <c r="M169" s="144" t="s">
        <v>3</v>
      </c>
      <c r="N169" s="145" t="s">
        <v>45</v>
      </c>
      <c r="O169" s="146">
        <v>0.21</v>
      </c>
      <c r="P169" s="146">
        <f>O169*H169</f>
        <v>37.905000000000001</v>
      </c>
      <c r="Q169" s="146">
        <v>0</v>
      </c>
      <c r="R169" s="146">
        <f>Q169*H169</f>
        <v>0</v>
      </c>
      <c r="S169" s="146">
        <v>2.48E-3</v>
      </c>
      <c r="T169" s="147">
        <f>S169*H169</f>
        <v>0.44763999999999998</v>
      </c>
      <c r="U169" s="32"/>
      <c r="V169" s="32"/>
      <c r="W169" s="32"/>
      <c r="X169" s="32"/>
      <c r="Y169" s="32"/>
      <c r="Z169" s="32"/>
      <c r="AA169" s="32"/>
      <c r="AB169" s="32"/>
      <c r="AC169" s="32"/>
      <c r="AD169" s="32"/>
      <c r="AE169" s="32"/>
      <c r="AR169" s="148" t="s">
        <v>146</v>
      </c>
      <c r="AT169" s="148" t="s">
        <v>141</v>
      </c>
      <c r="AU169" s="148" t="s">
        <v>84</v>
      </c>
      <c r="AY169" s="19" t="s">
        <v>139</v>
      </c>
      <c r="BE169" s="149">
        <f>IF(N169="základní",J169,0)</f>
        <v>0</v>
      </c>
      <c r="BF169" s="149">
        <f>IF(N169="snížená",J169,0)</f>
        <v>0</v>
      </c>
      <c r="BG169" s="149">
        <f>IF(N169="zákl. přenesená",J169,0)</f>
        <v>0</v>
      </c>
      <c r="BH169" s="149">
        <f>IF(N169="sníž. přenesená",J169,0)</f>
        <v>0</v>
      </c>
      <c r="BI169" s="149">
        <f>IF(N169="nulová",J169,0)</f>
        <v>0</v>
      </c>
      <c r="BJ169" s="19" t="s">
        <v>82</v>
      </c>
      <c r="BK169" s="149">
        <f>ROUND(I169*H169,2)</f>
        <v>0</v>
      </c>
      <c r="BL169" s="19" t="s">
        <v>146</v>
      </c>
      <c r="BM169" s="148" t="s">
        <v>276</v>
      </c>
    </row>
    <row r="170" spans="1:65" s="2" customFormat="1">
      <c r="A170" s="32"/>
      <c r="B170" s="33"/>
      <c r="C170" s="32"/>
      <c r="D170" s="150" t="s">
        <v>148</v>
      </c>
      <c r="E170" s="32"/>
      <c r="F170" s="151" t="s">
        <v>277</v>
      </c>
      <c r="G170" s="32"/>
      <c r="H170" s="32"/>
      <c r="I170" s="32"/>
      <c r="J170" s="32"/>
      <c r="K170" s="32"/>
      <c r="L170" s="33"/>
      <c r="M170" s="152"/>
      <c r="N170" s="153"/>
      <c r="O170" s="53"/>
      <c r="P170" s="53"/>
      <c r="Q170" s="53"/>
      <c r="R170" s="53"/>
      <c r="S170" s="53"/>
      <c r="T170" s="54"/>
      <c r="U170" s="32"/>
      <c r="V170" s="32"/>
      <c r="W170" s="32"/>
      <c r="X170" s="32"/>
      <c r="Y170" s="32"/>
      <c r="Z170" s="32"/>
      <c r="AA170" s="32"/>
      <c r="AB170" s="32"/>
      <c r="AC170" s="32"/>
      <c r="AD170" s="32"/>
      <c r="AE170" s="32"/>
      <c r="AT170" s="19" t="s">
        <v>148</v>
      </c>
      <c r="AU170" s="19" t="s">
        <v>84</v>
      </c>
    </row>
    <row r="171" spans="1:65" s="2" customFormat="1" ht="39">
      <c r="A171" s="32"/>
      <c r="B171" s="33"/>
      <c r="C171" s="32"/>
      <c r="D171" s="150" t="s">
        <v>150</v>
      </c>
      <c r="E171" s="32"/>
      <c r="F171" s="154" t="s">
        <v>278</v>
      </c>
      <c r="G171" s="32"/>
      <c r="H171" s="32"/>
      <c r="I171" s="32"/>
      <c r="J171" s="32"/>
      <c r="K171" s="32"/>
      <c r="L171" s="33"/>
      <c r="M171" s="152"/>
      <c r="N171" s="153"/>
      <c r="O171" s="53"/>
      <c r="P171" s="53"/>
      <c r="Q171" s="53"/>
      <c r="R171" s="53"/>
      <c r="S171" s="53"/>
      <c r="T171" s="54"/>
      <c r="U171" s="32"/>
      <c r="V171" s="32"/>
      <c r="W171" s="32"/>
      <c r="X171" s="32"/>
      <c r="Y171" s="32"/>
      <c r="Z171" s="32"/>
      <c r="AA171" s="32"/>
      <c r="AB171" s="32"/>
      <c r="AC171" s="32"/>
      <c r="AD171" s="32"/>
      <c r="AE171" s="32"/>
      <c r="AT171" s="19" t="s">
        <v>150</v>
      </c>
      <c r="AU171" s="19" t="s">
        <v>84</v>
      </c>
    </row>
    <row r="172" spans="1:65" s="2" customFormat="1" ht="14.45" customHeight="1">
      <c r="A172" s="32"/>
      <c r="B172" s="137"/>
      <c r="C172" s="138" t="s">
        <v>279</v>
      </c>
      <c r="D172" s="138" t="s">
        <v>141</v>
      </c>
      <c r="E172" s="139" t="s">
        <v>280</v>
      </c>
      <c r="F172" s="140" t="s">
        <v>281</v>
      </c>
      <c r="G172" s="141" t="s">
        <v>164</v>
      </c>
      <c r="H172" s="142">
        <v>1</v>
      </c>
      <c r="I172" s="143"/>
      <c r="J172" s="143"/>
      <c r="K172" s="140" t="s">
        <v>145</v>
      </c>
      <c r="L172" s="33"/>
      <c r="M172" s="144" t="s">
        <v>3</v>
      </c>
      <c r="N172" s="145" t="s">
        <v>45</v>
      </c>
      <c r="O172" s="146">
        <v>1.8480000000000001</v>
      </c>
      <c r="P172" s="146">
        <f>O172*H172</f>
        <v>1.8480000000000001</v>
      </c>
      <c r="Q172" s="146">
        <v>0</v>
      </c>
      <c r="R172" s="146">
        <f>Q172*H172</f>
        <v>0</v>
      </c>
      <c r="S172" s="146">
        <v>0.28499999999999998</v>
      </c>
      <c r="T172" s="147">
        <f>S172*H172</f>
        <v>0.28499999999999998</v>
      </c>
      <c r="U172" s="32"/>
      <c r="V172" s="32"/>
      <c r="W172" s="32"/>
      <c r="X172" s="32"/>
      <c r="Y172" s="32"/>
      <c r="Z172" s="32"/>
      <c r="AA172" s="32"/>
      <c r="AB172" s="32"/>
      <c r="AC172" s="32"/>
      <c r="AD172" s="32"/>
      <c r="AE172" s="32"/>
      <c r="AR172" s="148" t="s">
        <v>146</v>
      </c>
      <c r="AT172" s="148" t="s">
        <v>141</v>
      </c>
      <c r="AU172" s="148" t="s">
        <v>84</v>
      </c>
      <c r="AY172" s="19" t="s">
        <v>139</v>
      </c>
      <c r="BE172" s="149">
        <f>IF(N172="základní",J172,0)</f>
        <v>0</v>
      </c>
      <c r="BF172" s="149">
        <f>IF(N172="snížená",J172,0)</f>
        <v>0</v>
      </c>
      <c r="BG172" s="149">
        <f>IF(N172="zákl. přenesená",J172,0)</f>
        <v>0</v>
      </c>
      <c r="BH172" s="149">
        <f>IF(N172="sníž. přenesená",J172,0)</f>
        <v>0</v>
      </c>
      <c r="BI172" s="149">
        <f>IF(N172="nulová",J172,0)</f>
        <v>0</v>
      </c>
      <c r="BJ172" s="19" t="s">
        <v>82</v>
      </c>
      <c r="BK172" s="149">
        <f>ROUND(I172*H172,2)</f>
        <v>0</v>
      </c>
      <c r="BL172" s="19" t="s">
        <v>146</v>
      </c>
      <c r="BM172" s="148" t="s">
        <v>282</v>
      </c>
    </row>
    <row r="173" spans="1:65" s="2" customFormat="1">
      <c r="A173" s="32"/>
      <c r="B173" s="33"/>
      <c r="C173" s="32"/>
      <c r="D173" s="150" t="s">
        <v>148</v>
      </c>
      <c r="E173" s="32"/>
      <c r="F173" s="151" t="s">
        <v>283</v>
      </c>
      <c r="G173" s="32"/>
      <c r="H173" s="32"/>
      <c r="I173" s="32"/>
      <c r="J173" s="32"/>
      <c r="K173" s="32"/>
      <c r="L173" s="33"/>
      <c r="M173" s="152"/>
      <c r="N173" s="153"/>
      <c r="O173" s="53"/>
      <c r="P173" s="53"/>
      <c r="Q173" s="53"/>
      <c r="R173" s="53"/>
      <c r="S173" s="53"/>
      <c r="T173" s="54"/>
      <c r="U173" s="32"/>
      <c r="V173" s="32"/>
      <c r="W173" s="32"/>
      <c r="X173" s="32"/>
      <c r="Y173" s="32"/>
      <c r="Z173" s="32"/>
      <c r="AA173" s="32"/>
      <c r="AB173" s="32"/>
      <c r="AC173" s="32"/>
      <c r="AD173" s="32"/>
      <c r="AE173" s="32"/>
      <c r="AT173" s="19" t="s">
        <v>148</v>
      </c>
      <c r="AU173" s="19" t="s">
        <v>84</v>
      </c>
    </row>
    <row r="174" spans="1:65" s="2" customFormat="1" ht="29.25">
      <c r="A174" s="32"/>
      <c r="B174" s="33"/>
      <c r="C174" s="32"/>
      <c r="D174" s="150" t="s">
        <v>150</v>
      </c>
      <c r="E174" s="32"/>
      <c r="F174" s="154" t="s">
        <v>265</v>
      </c>
      <c r="G174" s="32"/>
      <c r="H174" s="32"/>
      <c r="I174" s="32"/>
      <c r="J174" s="32"/>
      <c r="K174" s="32"/>
      <c r="L174" s="33"/>
      <c r="M174" s="152"/>
      <c r="N174" s="153"/>
      <c r="O174" s="53"/>
      <c r="P174" s="53"/>
      <c r="Q174" s="53"/>
      <c r="R174" s="53"/>
      <c r="S174" s="53"/>
      <c r="T174" s="54"/>
      <c r="U174" s="32"/>
      <c r="V174" s="32"/>
      <c r="W174" s="32"/>
      <c r="X174" s="32"/>
      <c r="Y174" s="32"/>
      <c r="Z174" s="32"/>
      <c r="AA174" s="32"/>
      <c r="AB174" s="32"/>
      <c r="AC174" s="32"/>
      <c r="AD174" s="32"/>
      <c r="AE174" s="32"/>
      <c r="AT174" s="19" t="s">
        <v>150</v>
      </c>
      <c r="AU174" s="19" t="s">
        <v>84</v>
      </c>
    </row>
    <row r="175" spans="1:65" s="13" customFormat="1">
      <c r="B175" s="155"/>
      <c r="D175" s="150" t="s">
        <v>158</v>
      </c>
      <c r="E175" s="156" t="s">
        <v>3</v>
      </c>
      <c r="F175" s="157" t="s">
        <v>284</v>
      </c>
      <c r="H175" s="156" t="s">
        <v>3</v>
      </c>
      <c r="L175" s="155"/>
      <c r="M175" s="158"/>
      <c r="N175" s="159"/>
      <c r="O175" s="159"/>
      <c r="P175" s="159"/>
      <c r="Q175" s="159"/>
      <c r="R175" s="159"/>
      <c r="S175" s="159"/>
      <c r="T175" s="160"/>
      <c r="AT175" s="156" t="s">
        <v>158</v>
      </c>
      <c r="AU175" s="156" t="s">
        <v>84</v>
      </c>
      <c r="AV175" s="13" t="s">
        <v>82</v>
      </c>
      <c r="AW175" s="13" t="s">
        <v>36</v>
      </c>
      <c r="AX175" s="13" t="s">
        <v>74</v>
      </c>
      <c r="AY175" s="156" t="s">
        <v>139</v>
      </c>
    </row>
    <row r="176" spans="1:65" s="14" customFormat="1">
      <c r="B176" s="161"/>
      <c r="D176" s="150" t="s">
        <v>158</v>
      </c>
      <c r="E176" s="162" t="s">
        <v>3</v>
      </c>
      <c r="F176" s="163" t="s">
        <v>82</v>
      </c>
      <c r="H176" s="164">
        <v>1</v>
      </c>
      <c r="L176" s="161"/>
      <c r="M176" s="165"/>
      <c r="N176" s="166"/>
      <c r="O176" s="166"/>
      <c r="P176" s="166"/>
      <c r="Q176" s="166"/>
      <c r="R176" s="166"/>
      <c r="S176" s="166"/>
      <c r="T176" s="167"/>
      <c r="AT176" s="162" t="s">
        <v>158</v>
      </c>
      <c r="AU176" s="162" t="s">
        <v>84</v>
      </c>
      <c r="AV176" s="14" t="s">
        <v>84</v>
      </c>
      <c r="AW176" s="14" t="s">
        <v>36</v>
      </c>
      <c r="AX176" s="14" t="s">
        <v>82</v>
      </c>
      <c r="AY176" s="162" t="s">
        <v>139</v>
      </c>
    </row>
    <row r="177" spans="1:65" s="12" customFormat="1" ht="22.9" customHeight="1">
      <c r="B177" s="125"/>
      <c r="D177" s="126" t="s">
        <v>73</v>
      </c>
      <c r="E177" s="135" t="s">
        <v>285</v>
      </c>
      <c r="F177" s="135" t="s">
        <v>286</v>
      </c>
      <c r="J177" s="136"/>
      <c r="L177" s="125"/>
      <c r="M177" s="129"/>
      <c r="N177" s="130"/>
      <c r="O177" s="130"/>
      <c r="P177" s="131">
        <f>SUM(P178:P213)</f>
        <v>265.43200899999994</v>
      </c>
      <c r="Q177" s="130"/>
      <c r="R177" s="131">
        <f>SUM(R178:R213)</f>
        <v>0</v>
      </c>
      <c r="S177" s="130"/>
      <c r="T177" s="132">
        <f>SUM(T178:T213)</f>
        <v>0</v>
      </c>
      <c r="AR177" s="126" t="s">
        <v>82</v>
      </c>
      <c r="AT177" s="133" t="s">
        <v>73</v>
      </c>
      <c r="AU177" s="133" t="s">
        <v>82</v>
      </c>
      <c r="AY177" s="126" t="s">
        <v>139</v>
      </c>
      <c r="BK177" s="134">
        <f>SUM(BK178:BK213)</f>
        <v>0</v>
      </c>
    </row>
    <row r="178" spans="1:65" s="2" customFormat="1" ht="14.45" customHeight="1">
      <c r="A178" s="32"/>
      <c r="B178" s="137"/>
      <c r="C178" s="138" t="s">
        <v>287</v>
      </c>
      <c r="D178" s="138" t="s">
        <v>141</v>
      </c>
      <c r="E178" s="139" t="s">
        <v>288</v>
      </c>
      <c r="F178" s="140" t="s">
        <v>289</v>
      </c>
      <c r="G178" s="141" t="s">
        <v>290</v>
      </c>
      <c r="H178" s="142">
        <v>11.698</v>
      </c>
      <c r="I178" s="143"/>
      <c r="J178" s="143"/>
      <c r="K178" s="140" t="s">
        <v>145</v>
      </c>
      <c r="L178" s="33"/>
      <c r="M178" s="144" t="s">
        <v>3</v>
      </c>
      <c r="N178" s="145" t="s">
        <v>45</v>
      </c>
      <c r="O178" s="146">
        <v>0.125</v>
      </c>
      <c r="P178" s="146">
        <f>O178*H178</f>
        <v>1.46225</v>
      </c>
      <c r="Q178" s="146">
        <v>0</v>
      </c>
      <c r="R178" s="146">
        <f>Q178*H178</f>
        <v>0</v>
      </c>
      <c r="S178" s="146">
        <v>0</v>
      </c>
      <c r="T178" s="147">
        <f>S178*H178</f>
        <v>0</v>
      </c>
      <c r="U178" s="32"/>
      <c r="V178" s="32"/>
      <c r="W178" s="32"/>
      <c r="X178" s="32"/>
      <c r="Y178" s="32"/>
      <c r="Z178" s="32"/>
      <c r="AA178" s="32"/>
      <c r="AB178" s="32"/>
      <c r="AC178" s="32"/>
      <c r="AD178" s="32"/>
      <c r="AE178" s="32"/>
      <c r="AR178" s="148" t="s">
        <v>146</v>
      </c>
      <c r="AT178" s="148" t="s">
        <v>141</v>
      </c>
      <c r="AU178" s="148" t="s">
        <v>84</v>
      </c>
      <c r="AY178" s="19" t="s">
        <v>139</v>
      </c>
      <c r="BE178" s="149">
        <f>IF(N178="základní",J178,0)</f>
        <v>0</v>
      </c>
      <c r="BF178" s="149">
        <f>IF(N178="snížená",J178,0)</f>
        <v>0</v>
      </c>
      <c r="BG178" s="149">
        <f>IF(N178="zákl. přenesená",J178,0)</f>
        <v>0</v>
      </c>
      <c r="BH178" s="149">
        <f>IF(N178="sníž. přenesená",J178,0)</f>
        <v>0</v>
      </c>
      <c r="BI178" s="149">
        <f>IF(N178="nulová",J178,0)</f>
        <v>0</v>
      </c>
      <c r="BJ178" s="19" t="s">
        <v>82</v>
      </c>
      <c r="BK178" s="149">
        <f>ROUND(I178*H178,2)</f>
        <v>0</v>
      </c>
      <c r="BL178" s="19" t="s">
        <v>146</v>
      </c>
      <c r="BM178" s="148" t="s">
        <v>291</v>
      </c>
    </row>
    <row r="179" spans="1:65" s="2" customFormat="1">
      <c r="A179" s="32"/>
      <c r="B179" s="33"/>
      <c r="C179" s="32"/>
      <c r="D179" s="150" t="s">
        <v>148</v>
      </c>
      <c r="E179" s="32"/>
      <c r="F179" s="151" t="s">
        <v>292</v>
      </c>
      <c r="G179" s="32"/>
      <c r="H179" s="32"/>
      <c r="I179" s="32"/>
      <c r="J179" s="32"/>
      <c r="K179" s="32"/>
      <c r="L179" s="33"/>
      <c r="M179" s="152"/>
      <c r="N179" s="153"/>
      <c r="O179" s="53"/>
      <c r="P179" s="53"/>
      <c r="Q179" s="53"/>
      <c r="R179" s="53"/>
      <c r="S179" s="53"/>
      <c r="T179" s="54"/>
      <c r="U179" s="32"/>
      <c r="V179" s="32"/>
      <c r="W179" s="32"/>
      <c r="X179" s="32"/>
      <c r="Y179" s="32"/>
      <c r="Z179" s="32"/>
      <c r="AA179" s="32"/>
      <c r="AB179" s="32"/>
      <c r="AC179" s="32"/>
      <c r="AD179" s="32"/>
      <c r="AE179" s="32"/>
      <c r="AT179" s="19" t="s">
        <v>148</v>
      </c>
      <c r="AU179" s="19" t="s">
        <v>84</v>
      </c>
    </row>
    <row r="180" spans="1:65" s="2" customFormat="1" ht="58.5">
      <c r="A180" s="32"/>
      <c r="B180" s="33"/>
      <c r="C180" s="32"/>
      <c r="D180" s="150" t="s">
        <v>150</v>
      </c>
      <c r="E180" s="32"/>
      <c r="F180" s="154" t="s">
        <v>293</v>
      </c>
      <c r="G180" s="32"/>
      <c r="H180" s="32"/>
      <c r="I180" s="32"/>
      <c r="J180" s="32"/>
      <c r="K180" s="32"/>
      <c r="L180" s="33"/>
      <c r="M180" s="152"/>
      <c r="N180" s="153"/>
      <c r="O180" s="53"/>
      <c r="P180" s="53"/>
      <c r="Q180" s="53"/>
      <c r="R180" s="53"/>
      <c r="S180" s="53"/>
      <c r="T180" s="54"/>
      <c r="U180" s="32"/>
      <c r="V180" s="32"/>
      <c r="W180" s="32"/>
      <c r="X180" s="32"/>
      <c r="Y180" s="32"/>
      <c r="Z180" s="32"/>
      <c r="AA180" s="32"/>
      <c r="AB180" s="32"/>
      <c r="AC180" s="32"/>
      <c r="AD180" s="32"/>
      <c r="AE180" s="32"/>
      <c r="AT180" s="19" t="s">
        <v>150</v>
      </c>
      <c r="AU180" s="19" t="s">
        <v>84</v>
      </c>
    </row>
    <row r="181" spans="1:65" s="13" customFormat="1">
      <c r="B181" s="155"/>
      <c r="D181" s="150" t="s">
        <v>158</v>
      </c>
      <c r="E181" s="156" t="s">
        <v>3</v>
      </c>
      <c r="F181" s="157" t="s">
        <v>294</v>
      </c>
      <c r="H181" s="156" t="s">
        <v>3</v>
      </c>
      <c r="L181" s="155"/>
      <c r="M181" s="158"/>
      <c r="N181" s="159"/>
      <c r="O181" s="159"/>
      <c r="P181" s="159"/>
      <c r="Q181" s="159"/>
      <c r="R181" s="159"/>
      <c r="S181" s="159"/>
      <c r="T181" s="160"/>
      <c r="AT181" s="156" t="s">
        <v>158</v>
      </c>
      <c r="AU181" s="156" t="s">
        <v>84</v>
      </c>
      <c r="AV181" s="13" t="s">
        <v>82</v>
      </c>
      <c r="AW181" s="13" t="s">
        <v>36</v>
      </c>
      <c r="AX181" s="13" t="s">
        <v>74</v>
      </c>
      <c r="AY181" s="156" t="s">
        <v>139</v>
      </c>
    </row>
    <row r="182" spans="1:65" s="13" customFormat="1">
      <c r="B182" s="155"/>
      <c r="D182" s="150" t="s">
        <v>158</v>
      </c>
      <c r="E182" s="156" t="s">
        <v>3</v>
      </c>
      <c r="F182" s="157" t="s">
        <v>295</v>
      </c>
      <c r="H182" s="156" t="s">
        <v>3</v>
      </c>
      <c r="L182" s="155"/>
      <c r="M182" s="158"/>
      <c r="N182" s="159"/>
      <c r="O182" s="159"/>
      <c r="P182" s="159"/>
      <c r="Q182" s="159"/>
      <c r="R182" s="159"/>
      <c r="S182" s="159"/>
      <c r="T182" s="160"/>
      <c r="AT182" s="156" t="s">
        <v>158</v>
      </c>
      <c r="AU182" s="156" t="s">
        <v>84</v>
      </c>
      <c r="AV182" s="13" t="s">
        <v>82</v>
      </c>
      <c r="AW182" s="13" t="s">
        <v>36</v>
      </c>
      <c r="AX182" s="13" t="s">
        <v>74</v>
      </c>
      <c r="AY182" s="156" t="s">
        <v>139</v>
      </c>
    </row>
    <row r="183" spans="1:65" s="14" customFormat="1">
      <c r="B183" s="161"/>
      <c r="D183" s="150" t="s">
        <v>158</v>
      </c>
      <c r="E183" s="162" t="s">
        <v>3</v>
      </c>
      <c r="F183" s="163" t="s">
        <v>296</v>
      </c>
      <c r="H183" s="164">
        <v>10.052</v>
      </c>
      <c r="L183" s="161"/>
      <c r="M183" s="165"/>
      <c r="N183" s="166"/>
      <c r="O183" s="166"/>
      <c r="P183" s="166"/>
      <c r="Q183" s="166"/>
      <c r="R183" s="166"/>
      <c r="S183" s="166"/>
      <c r="T183" s="167"/>
      <c r="AT183" s="162" t="s">
        <v>158</v>
      </c>
      <c r="AU183" s="162" t="s">
        <v>84</v>
      </c>
      <c r="AV183" s="14" t="s">
        <v>84</v>
      </c>
      <c r="AW183" s="14" t="s">
        <v>36</v>
      </c>
      <c r="AX183" s="14" t="s">
        <v>74</v>
      </c>
      <c r="AY183" s="162" t="s">
        <v>139</v>
      </c>
    </row>
    <row r="184" spans="1:65" s="16" customFormat="1">
      <c r="B184" s="175"/>
      <c r="D184" s="150" t="s">
        <v>158</v>
      </c>
      <c r="E184" s="176" t="s">
        <v>3</v>
      </c>
      <c r="F184" s="177" t="s">
        <v>297</v>
      </c>
      <c r="H184" s="178">
        <v>10.052</v>
      </c>
      <c r="L184" s="175"/>
      <c r="M184" s="179"/>
      <c r="N184" s="180"/>
      <c r="O184" s="180"/>
      <c r="P184" s="180"/>
      <c r="Q184" s="180"/>
      <c r="R184" s="180"/>
      <c r="S184" s="180"/>
      <c r="T184" s="181"/>
      <c r="AT184" s="176" t="s">
        <v>158</v>
      </c>
      <c r="AU184" s="176" t="s">
        <v>84</v>
      </c>
      <c r="AV184" s="16" t="s">
        <v>161</v>
      </c>
      <c r="AW184" s="16" t="s">
        <v>36</v>
      </c>
      <c r="AX184" s="16" t="s">
        <v>74</v>
      </c>
      <c r="AY184" s="176" t="s">
        <v>139</v>
      </c>
    </row>
    <row r="185" spans="1:65" s="13" customFormat="1">
      <c r="B185" s="155"/>
      <c r="D185" s="150" t="s">
        <v>158</v>
      </c>
      <c r="E185" s="156" t="s">
        <v>3</v>
      </c>
      <c r="F185" s="157" t="s">
        <v>298</v>
      </c>
      <c r="H185" s="156" t="s">
        <v>3</v>
      </c>
      <c r="L185" s="155"/>
      <c r="M185" s="158"/>
      <c r="N185" s="159"/>
      <c r="O185" s="159"/>
      <c r="P185" s="159"/>
      <c r="Q185" s="159"/>
      <c r="R185" s="159"/>
      <c r="S185" s="159"/>
      <c r="T185" s="160"/>
      <c r="AT185" s="156" t="s">
        <v>158</v>
      </c>
      <c r="AU185" s="156" t="s">
        <v>84</v>
      </c>
      <c r="AV185" s="13" t="s">
        <v>82</v>
      </c>
      <c r="AW185" s="13" t="s">
        <v>36</v>
      </c>
      <c r="AX185" s="13" t="s">
        <v>74</v>
      </c>
      <c r="AY185" s="156" t="s">
        <v>139</v>
      </c>
    </row>
    <row r="186" spans="1:65" s="13" customFormat="1">
      <c r="B186" s="155"/>
      <c r="D186" s="150" t="s">
        <v>158</v>
      </c>
      <c r="E186" s="156" t="s">
        <v>3</v>
      </c>
      <c r="F186" s="157" t="s">
        <v>299</v>
      </c>
      <c r="H186" s="156" t="s">
        <v>3</v>
      </c>
      <c r="L186" s="155"/>
      <c r="M186" s="158"/>
      <c r="N186" s="159"/>
      <c r="O186" s="159"/>
      <c r="P186" s="159"/>
      <c r="Q186" s="159"/>
      <c r="R186" s="159"/>
      <c r="S186" s="159"/>
      <c r="T186" s="160"/>
      <c r="AT186" s="156" t="s">
        <v>158</v>
      </c>
      <c r="AU186" s="156" t="s">
        <v>84</v>
      </c>
      <c r="AV186" s="13" t="s">
        <v>82</v>
      </c>
      <c r="AW186" s="13" t="s">
        <v>36</v>
      </c>
      <c r="AX186" s="13" t="s">
        <v>74</v>
      </c>
      <c r="AY186" s="156" t="s">
        <v>139</v>
      </c>
    </row>
    <row r="187" spans="1:65" s="14" customFormat="1">
      <c r="B187" s="161"/>
      <c r="D187" s="150" t="s">
        <v>158</v>
      </c>
      <c r="E187" s="162" t="s">
        <v>3</v>
      </c>
      <c r="F187" s="163" t="s">
        <v>300</v>
      </c>
      <c r="H187" s="164">
        <v>0.91300000000000003</v>
      </c>
      <c r="L187" s="161"/>
      <c r="M187" s="165"/>
      <c r="N187" s="166"/>
      <c r="O187" s="166"/>
      <c r="P187" s="166"/>
      <c r="Q187" s="166"/>
      <c r="R187" s="166"/>
      <c r="S187" s="166"/>
      <c r="T187" s="167"/>
      <c r="AT187" s="162" t="s">
        <v>158</v>
      </c>
      <c r="AU187" s="162" t="s">
        <v>84</v>
      </c>
      <c r="AV187" s="14" t="s">
        <v>84</v>
      </c>
      <c r="AW187" s="14" t="s">
        <v>36</v>
      </c>
      <c r="AX187" s="14" t="s">
        <v>74</v>
      </c>
      <c r="AY187" s="162" t="s">
        <v>139</v>
      </c>
    </row>
    <row r="188" spans="1:65" s="13" customFormat="1">
      <c r="B188" s="155"/>
      <c r="D188" s="150" t="s">
        <v>158</v>
      </c>
      <c r="E188" s="156" t="s">
        <v>3</v>
      </c>
      <c r="F188" s="157" t="s">
        <v>301</v>
      </c>
      <c r="H188" s="156" t="s">
        <v>3</v>
      </c>
      <c r="L188" s="155"/>
      <c r="M188" s="158"/>
      <c r="N188" s="159"/>
      <c r="O188" s="159"/>
      <c r="P188" s="159"/>
      <c r="Q188" s="159"/>
      <c r="R188" s="159"/>
      <c r="S188" s="159"/>
      <c r="T188" s="160"/>
      <c r="AT188" s="156" t="s">
        <v>158</v>
      </c>
      <c r="AU188" s="156" t="s">
        <v>84</v>
      </c>
      <c r="AV188" s="13" t="s">
        <v>82</v>
      </c>
      <c r="AW188" s="13" t="s">
        <v>36</v>
      </c>
      <c r="AX188" s="13" t="s">
        <v>74</v>
      </c>
      <c r="AY188" s="156" t="s">
        <v>139</v>
      </c>
    </row>
    <row r="189" spans="1:65" s="14" customFormat="1">
      <c r="B189" s="161"/>
      <c r="D189" s="150" t="s">
        <v>158</v>
      </c>
      <c r="E189" s="162" t="s">
        <v>3</v>
      </c>
      <c r="F189" s="163" t="s">
        <v>302</v>
      </c>
      <c r="H189" s="164">
        <v>0.44800000000000001</v>
      </c>
      <c r="L189" s="161"/>
      <c r="M189" s="165"/>
      <c r="N189" s="166"/>
      <c r="O189" s="166"/>
      <c r="P189" s="166"/>
      <c r="Q189" s="166"/>
      <c r="R189" s="166"/>
      <c r="S189" s="166"/>
      <c r="T189" s="167"/>
      <c r="AT189" s="162" t="s">
        <v>158</v>
      </c>
      <c r="AU189" s="162" t="s">
        <v>84</v>
      </c>
      <c r="AV189" s="14" t="s">
        <v>84</v>
      </c>
      <c r="AW189" s="14" t="s">
        <v>36</v>
      </c>
      <c r="AX189" s="14" t="s">
        <v>74</v>
      </c>
      <c r="AY189" s="162" t="s">
        <v>139</v>
      </c>
    </row>
    <row r="190" spans="1:65" s="13" customFormat="1">
      <c r="B190" s="155"/>
      <c r="D190" s="150" t="s">
        <v>158</v>
      </c>
      <c r="E190" s="156" t="s">
        <v>3</v>
      </c>
      <c r="F190" s="157" t="s">
        <v>303</v>
      </c>
      <c r="H190" s="156" t="s">
        <v>3</v>
      </c>
      <c r="L190" s="155"/>
      <c r="M190" s="158"/>
      <c r="N190" s="159"/>
      <c r="O190" s="159"/>
      <c r="P190" s="159"/>
      <c r="Q190" s="159"/>
      <c r="R190" s="159"/>
      <c r="S190" s="159"/>
      <c r="T190" s="160"/>
      <c r="AT190" s="156" t="s">
        <v>158</v>
      </c>
      <c r="AU190" s="156" t="s">
        <v>84</v>
      </c>
      <c r="AV190" s="13" t="s">
        <v>82</v>
      </c>
      <c r="AW190" s="13" t="s">
        <v>36</v>
      </c>
      <c r="AX190" s="13" t="s">
        <v>74</v>
      </c>
      <c r="AY190" s="156" t="s">
        <v>139</v>
      </c>
    </row>
    <row r="191" spans="1:65" s="14" customFormat="1">
      <c r="B191" s="161"/>
      <c r="D191" s="150" t="s">
        <v>158</v>
      </c>
      <c r="E191" s="162" t="s">
        <v>3</v>
      </c>
      <c r="F191" s="163" t="s">
        <v>304</v>
      </c>
      <c r="H191" s="164">
        <v>0.28499999999999998</v>
      </c>
      <c r="L191" s="161"/>
      <c r="M191" s="165"/>
      <c r="N191" s="166"/>
      <c r="O191" s="166"/>
      <c r="P191" s="166"/>
      <c r="Q191" s="166"/>
      <c r="R191" s="166"/>
      <c r="S191" s="166"/>
      <c r="T191" s="167"/>
      <c r="AT191" s="162" t="s">
        <v>158</v>
      </c>
      <c r="AU191" s="162" t="s">
        <v>84</v>
      </c>
      <c r="AV191" s="14" t="s">
        <v>84</v>
      </c>
      <c r="AW191" s="14" t="s">
        <v>36</v>
      </c>
      <c r="AX191" s="14" t="s">
        <v>74</v>
      </c>
      <c r="AY191" s="162" t="s">
        <v>139</v>
      </c>
    </row>
    <row r="192" spans="1:65" s="16" customFormat="1">
      <c r="B192" s="175"/>
      <c r="D192" s="150" t="s">
        <v>158</v>
      </c>
      <c r="E192" s="176" t="s">
        <v>3</v>
      </c>
      <c r="F192" s="177" t="s">
        <v>297</v>
      </c>
      <c r="H192" s="178">
        <v>1.6459999999999999</v>
      </c>
      <c r="L192" s="175"/>
      <c r="M192" s="179"/>
      <c r="N192" s="180"/>
      <c r="O192" s="180"/>
      <c r="P192" s="180"/>
      <c r="Q192" s="180"/>
      <c r="R192" s="180"/>
      <c r="S192" s="180"/>
      <c r="T192" s="181"/>
      <c r="AT192" s="176" t="s">
        <v>158</v>
      </c>
      <c r="AU192" s="176" t="s">
        <v>84</v>
      </c>
      <c r="AV192" s="16" t="s">
        <v>161</v>
      </c>
      <c r="AW192" s="16" t="s">
        <v>36</v>
      </c>
      <c r="AX192" s="16" t="s">
        <v>74</v>
      </c>
      <c r="AY192" s="176" t="s">
        <v>139</v>
      </c>
    </row>
    <row r="193" spans="1:65" s="15" customFormat="1">
      <c r="B193" s="168"/>
      <c r="D193" s="150" t="s">
        <v>158</v>
      </c>
      <c r="E193" s="169" t="s">
        <v>3</v>
      </c>
      <c r="F193" s="170" t="s">
        <v>234</v>
      </c>
      <c r="H193" s="171">
        <v>11.698</v>
      </c>
      <c r="L193" s="168"/>
      <c r="M193" s="172"/>
      <c r="N193" s="173"/>
      <c r="O193" s="173"/>
      <c r="P193" s="173"/>
      <c r="Q193" s="173"/>
      <c r="R193" s="173"/>
      <c r="S193" s="173"/>
      <c r="T193" s="174"/>
      <c r="AT193" s="169" t="s">
        <v>158</v>
      </c>
      <c r="AU193" s="169" t="s">
        <v>84</v>
      </c>
      <c r="AV193" s="15" t="s">
        <v>146</v>
      </c>
      <c r="AW193" s="15" t="s">
        <v>36</v>
      </c>
      <c r="AX193" s="15" t="s">
        <v>82</v>
      </c>
      <c r="AY193" s="169" t="s">
        <v>139</v>
      </c>
    </row>
    <row r="194" spans="1:65" s="2" customFormat="1" ht="14.45" customHeight="1">
      <c r="A194" s="32"/>
      <c r="B194" s="137"/>
      <c r="C194" s="138" t="s">
        <v>8</v>
      </c>
      <c r="D194" s="138" t="s">
        <v>141</v>
      </c>
      <c r="E194" s="139" t="s">
        <v>305</v>
      </c>
      <c r="F194" s="140" t="s">
        <v>306</v>
      </c>
      <c r="G194" s="141" t="s">
        <v>290</v>
      </c>
      <c r="H194" s="142">
        <v>14.814</v>
      </c>
      <c r="I194" s="143"/>
      <c r="J194" s="143"/>
      <c r="K194" s="140" t="s">
        <v>145</v>
      </c>
      <c r="L194" s="33"/>
      <c r="M194" s="144" t="s">
        <v>3</v>
      </c>
      <c r="N194" s="145" t="s">
        <v>45</v>
      </c>
      <c r="O194" s="146">
        <v>6.0000000000000001E-3</v>
      </c>
      <c r="P194" s="146">
        <f>O194*H194</f>
        <v>8.8884000000000005E-2</v>
      </c>
      <c r="Q194" s="146">
        <v>0</v>
      </c>
      <c r="R194" s="146">
        <f>Q194*H194</f>
        <v>0</v>
      </c>
      <c r="S194" s="146">
        <v>0</v>
      </c>
      <c r="T194" s="147">
        <f>S194*H194</f>
        <v>0</v>
      </c>
      <c r="U194" s="32"/>
      <c r="V194" s="32"/>
      <c r="W194" s="32"/>
      <c r="X194" s="32"/>
      <c r="Y194" s="32"/>
      <c r="Z194" s="32"/>
      <c r="AA194" s="32"/>
      <c r="AB194" s="32"/>
      <c r="AC194" s="32"/>
      <c r="AD194" s="32"/>
      <c r="AE194" s="32"/>
      <c r="AR194" s="148" t="s">
        <v>146</v>
      </c>
      <c r="AT194" s="148" t="s">
        <v>141</v>
      </c>
      <c r="AU194" s="148" t="s">
        <v>84</v>
      </c>
      <c r="AY194" s="19" t="s">
        <v>139</v>
      </c>
      <c r="BE194" s="149">
        <f>IF(N194="základní",J194,0)</f>
        <v>0</v>
      </c>
      <c r="BF194" s="149">
        <f>IF(N194="snížená",J194,0)</f>
        <v>0</v>
      </c>
      <c r="BG194" s="149">
        <f>IF(N194="zákl. přenesená",J194,0)</f>
        <v>0</v>
      </c>
      <c r="BH194" s="149">
        <f>IF(N194="sníž. přenesená",J194,0)</f>
        <v>0</v>
      </c>
      <c r="BI194" s="149">
        <f>IF(N194="nulová",J194,0)</f>
        <v>0</v>
      </c>
      <c r="BJ194" s="19" t="s">
        <v>82</v>
      </c>
      <c r="BK194" s="149">
        <f>ROUND(I194*H194,2)</f>
        <v>0</v>
      </c>
      <c r="BL194" s="19" t="s">
        <v>146</v>
      </c>
      <c r="BM194" s="148" t="s">
        <v>307</v>
      </c>
    </row>
    <row r="195" spans="1:65" s="2" customFormat="1" ht="19.5">
      <c r="A195" s="32"/>
      <c r="B195" s="33"/>
      <c r="C195" s="32"/>
      <c r="D195" s="150" t="s">
        <v>148</v>
      </c>
      <c r="E195" s="32"/>
      <c r="F195" s="151" t="s">
        <v>308</v>
      </c>
      <c r="G195" s="32"/>
      <c r="H195" s="32"/>
      <c r="I195" s="32"/>
      <c r="J195" s="32"/>
      <c r="K195" s="32"/>
      <c r="L195" s="33"/>
      <c r="M195" s="152"/>
      <c r="N195" s="153"/>
      <c r="O195" s="53"/>
      <c r="P195" s="53"/>
      <c r="Q195" s="53"/>
      <c r="R195" s="53"/>
      <c r="S195" s="53"/>
      <c r="T195" s="54"/>
      <c r="U195" s="32"/>
      <c r="V195" s="32"/>
      <c r="W195" s="32"/>
      <c r="X195" s="32"/>
      <c r="Y195" s="32"/>
      <c r="Z195" s="32"/>
      <c r="AA195" s="32"/>
      <c r="AB195" s="32"/>
      <c r="AC195" s="32"/>
      <c r="AD195" s="32"/>
      <c r="AE195" s="32"/>
      <c r="AT195" s="19" t="s">
        <v>148</v>
      </c>
      <c r="AU195" s="19" t="s">
        <v>84</v>
      </c>
    </row>
    <row r="196" spans="1:65" s="2" customFormat="1" ht="58.5">
      <c r="A196" s="32"/>
      <c r="B196" s="33"/>
      <c r="C196" s="32"/>
      <c r="D196" s="150" t="s">
        <v>150</v>
      </c>
      <c r="E196" s="32"/>
      <c r="F196" s="154" t="s">
        <v>293</v>
      </c>
      <c r="G196" s="32"/>
      <c r="H196" s="32"/>
      <c r="I196" s="32"/>
      <c r="J196" s="32"/>
      <c r="K196" s="32"/>
      <c r="L196" s="33"/>
      <c r="M196" s="152"/>
      <c r="N196" s="153"/>
      <c r="O196" s="53"/>
      <c r="P196" s="53"/>
      <c r="Q196" s="53"/>
      <c r="R196" s="53"/>
      <c r="S196" s="53"/>
      <c r="T196" s="54"/>
      <c r="U196" s="32"/>
      <c r="V196" s="32"/>
      <c r="W196" s="32"/>
      <c r="X196" s="32"/>
      <c r="Y196" s="32"/>
      <c r="Z196" s="32"/>
      <c r="AA196" s="32"/>
      <c r="AB196" s="32"/>
      <c r="AC196" s="32"/>
      <c r="AD196" s="32"/>
      <c r="AE196" s="32"/>
      <c r="AT196" s="19" t="s">
        <v>150</v>
      </c>
      <c r="AU196" s="19" t="s">
        <v>84</v>
      </c>
    </row>
    <row r="197" spans="1:65" s="13" customFormat="1">
      <c r="B197" s="155"/>
      <c r="D197" s="150" t="s">
        <v>158</v>
      </c>
      <c r="E197" s="156" t="s">
        <v>3</v>
      </c>
      <c r="F197" s="157" t="s">
        <v>298</v>
      </c>
      <c r="H197" s="156" t="s">
        <v>3</v>
      </c>
      <c r="L197" s="155"/>
      <c r="M197" s="158"/>
      <c r="N197" s="159"/>
      <c r="O197" s="159"/>
      <c r="P197" s="159"/>
      <c r="Q197" s="159"/>
      <c r="R197" s="159"/>
      <c r="S197" s="159"/>
      <c r="T197" s="160"/>
      <c r="AT197" s="156" t="s">
        <v>158</v>
      </c>
      <c r="AU197" s="156" t="s">
        <v>84</v>
      </c>
      <c r="AV197" s="13" t="s">
        <v>82</v>
      </c>
      <c r="AW197" s="13" t="s">
        <v>36</v>
      </c>
      <c r="AX197" s="13" t="s">
        <v>74</v>
      </c>
      <c r="AY197" s="156" t="s">
        <v>139</v>
      </c>
    </row>
    <row r="198" spans="1:65" s="13" customFormat="1">
      <c r="B198" s="155"/>
      <c r="D198" s="150" t="s">
        <v>158</v>
      </c>
      <c r="E198" s="156" t="s">
        <v>3</v>
      </c>
      <c r="F198" s="157" t="s">
        <v>299</v>
      </c>
      <c r="H198" s="156" t="s">
        <v>3</v>
      </c>
      <c r="L198" s="155"/>
      <c r="M198" s="158"/>
      <c r="N198" s="159"/>
      <c r="O198" s="159"/>
      <c r="P198" s="159"/>
      <c r="Q198" s="159"/>
      <c r="R198" s="159"/>
      <c r="S198" s="159"/>
      <c r="T198" s="160"/>
      <c r="AT198" s="156" t="s">
        <v>158</v>
      </c>
      <c r="AU198" s="156" t="s">
        <v>84</v>
      </c>
      <c r="AV198" s="13" t="s">
        <v>82</v>
      </c>
      <c r="AW198" s="13" t="s">
        <v>36</v>
      </c>
      <c r="AX198" s="13" t="s">
        <v>74</v>
      </c>
      <c r="AY198" s="156" t="s">
        <v>139</v>
      </c>
    </row>
    <row r="199" spans="1:65" s="14" customFormat="1">
      <c r="B199" s="161"/>
      <c r="D199" s="150" t="s">
        <v>158</v>
      </c>
      <c r="E199" s="162" t="s">
        <v>3</v>
      </c>
      <c r="F199" s="163" t="s">
        <v>300</v>
      </c>
      <c r="H199" s="164">
        <v>0.91300000000000003</v>
      </c>
      <c r="L199" s="161"/>
      <c r="M199" s="165"/>
      <c r="N199" s="166"/>
      <c r="O199" s="166"/>
      <c r="P199" s="166"/>
      <c r="Q199" s="166"/>
      <c r="R199" s="166"/>
      <c r="S199" s="166"/>
      <c r="T199" s="167"/>
      <c r="AT199" s="162" t="s">
        <v>158</v>
      </c>
      <c r="AU199" s="162" t="s">
        <v>84</v>
      </c>
      <c r="AV199" s="14" t="s">
        <v>84</v>
      </c>
      <c r="AW199" s="14" t="s">
        <v>36</v>
      </c>
      <c r="AX199" s="14" t="s">
        <v>74</v>
      </c>
      <c r="AY199" s="162" t="s">
        <v>139</v>
      </c>
    </row>
    <row r="200" spans="1:65" s="13" customFormat="1">
      <c r="B200" s="155"/>
      <c r="D200" s="150" t="s">
        <v>158</v>
      </c>
      <c r="E200" s="156" t="s">
        <v>3</v>
      </c>
      <c r="F200" s="157" t="s">
        <v>301</v>
      </c>
      <c r="H200" s="156" t="s">
        <v>3</v>
      </c>
      <c r="L200" s="155"/>
      <c r="M200" s="158"/>
      <c r="N200" s="159"/>
      <c r="O200" s="159"/>
      <c r="P200" s="159"/>
      <c r="Q200" s="159"/>
      <c r="R200" s="159"/>
      <c r="S200" s="159"/>
      <c r="T200" s="160"/>
      <c r="AT200" s="156" t="s">
        <v>158</v>
      </c>
      <c r="AU200" s="156" t="s">
        <v>84</v>
      </c>
      <c r="AV200" s="13" t="s">
        <v>82</v>
      </c>
      <c r="AW200" s="13" t="s">
        <v>36</v>
      </c>
      <c r="AX200" s="13" t="s">
        <v>74</v>
      </c>
      <c r="AY200" s="156" t="s">
        <v>139</v>
      </c>
    </row>
    <row r="201" spans="1:65" s="14" customFormat="1">
      <c r="B201" s="161"/>
      <c r="D201" s="150" t="s">
        <v>158</v>
      </c>
      <c r="E201" s="162" t="s">
        <v>3</v>
      </c>
      <c r="F201" s="163" t="s">
        <v>302</v>
      </c>
      <c r="H201" s="164">
        <v>0.44800000000000001</v>
      </c>
      <c r="L201" s="161"/>
      <c r="M201" s="165"/>
      <c r="N201" s="166"/>
      <c r="O201" s="166"/>
      <c r="P201" s="166"/>
      <c r="Q201" s="166"/>
      <c r="R201" s="166"/>
      <c r="S201" s="166"/>
      <c r="T201" s="167"/>
      <c r="AT201" s="162" t="s">
        <v>158</v>
      </c>
      <c r="AU201" s="162" t="s">
        <v>84</v>
      </c>
      <c r="AV201" s="14" t="s">
        <v>84</v>
      </c>
      <c r="AW201" s="14" t="s">
        <v>36</v>
      </c>
      <c r="AX201" s="14" t="s">
        <v>74</v>
      </c>
      <c r="AY201" s="162" t="s">
        <v>139</v>
      </c>
    </row>
    <row r="202" spans="1:65" s="13" customFormat="1">
      <c r="B202" s="155"/>
      <c r="D202" s="150" t="s">
        <v>158</v>
      </c>
      <c r="E202" s="156" t="s">
        <v>3</v>
      </c>
      <c r="F202" s="157" t="s">
        <v>303</v>
      </c>
      <c r="H202" s="156" t="s">
        <v>3</v>
      </c>
      <c r="L202" s="155"/>
      <c r="M202" s="158"/>
      <c r="N202" s="159"/>
      <c r="O202" s="159"/>
      <c r="P202" s="159"/>
      <c r="Q202" s="159"/>
      <c r="R202" s="159"/>
      <c r="S202" s="159"/>
      <c r="T202" s="160"/>
      <c r="AT202" s="156" t="s">
        <v>158</v>
      </c>
      <c r="AU202" s="156" t="s">
        <v>84</v>
      </c>
      <c r="AV202" s="13" t="s">
        <v>82</v>
      </c>
      <c r="AW202" s="13" t="s">
        <v>36</v>
      </c>
      <c r="AX202" s="13" t="s">
        <v>74</v>
      </c>
      <c r="AY202" s="156" t="s">
        <v>139</v>
      </c>
    </row>
    <row r="203" spans="1:65" s="14" customFormat="1">
      <c r="B203" s="161"/>
      <c r="D203" s="150" t="s">
        <v>158</v>
      </c>
      <c r="E203" s="162" t="s">
        <v>3</v>
      </c>
      <c r="F203" s="163" t="s">
        <v>304</v>
      </c>
      <c r="H203" s="164">
        <v>0.28499999999999998</v>
      </c>
      <c r="L203" s="161"/>
      <c r="M203" s="165"/>
      <c r="N203" s="166"/>
      <c r="O203" s="166"/>
      <c r="P203" s="166"/>
      <c r="Q203" s="166"/>
      <c r="R203" s="166"/>
      <c r="S203" s="166"/>
      <c r="T203" s="167"/>
      <c r="AT203" s="162" t="s">
        <v>158</v>
      </c>
      <c r="AU203" s="162" t="s">
        <v>84</v>
      </c>
      <c r="AV203" s="14" t="s">
        <v>84</v>
      </c>
      <c r="AW203" s="14" t="s">
        <v>36</v>
      </c>
      <c r="AX203" s="14" t="s">
        <v>74</v>
      </c>
      <c r="AY203" s="162" t="s">
        <v>139</v>
      </c>
    </row>
    <row r="204" spans="1:65" s="15" customFormat="1">
      <c r="B204" s="168"/>
      <c r="D204" s="150" t="s">
        <v>158</v>
      </c>
      <c r="E204" s="169" t="s">
        <v>3</v>
      </c>
      <c r="F204" s="170" t="s">
        <v>234</v>
      </c>
      <c r="H204" s="171">
        <v>1.6459999999999999</v>
      </c>
      <c r="L204" s="168"/>
      <c r="M204" s="172"/>
      <c r="N204" s="173"/>
      <c r="O204" s="173"/>
      <c r="P204" s="173"/>
      <c r="Q204" s="173"/>
      <c r="R204" s="173"/>
      <c r="S204" s="173"/>
      <c r="T204" s="174"/>
      <c r="AT204" s="169" t="s">
        <v>158</v>
      </c>
      <c r="AU204" s="169" t="s">
        <v>84</v>
      </c>
      <c r="AV204" s="15" t="s">
        <v>146</v>
      </c>
      <c r="AW204" s="15" t="s">
        <v>36</v>
      </c>
      <c r="AX204" s="15" t="s">
        <v>82</v>
      </c>
      <c r="AY204" s="169" t="s">
        <v>139</v>
      </c>
    </row>
    <row r="205" spans="1:65" s="14" customFormat="1">
      <c r="B205" s="161"/>
      <c r="D205" s="150" t="s">
        <v>158</v>
      </c>
      <c r="F205" s="163" t="s">
        <v>309</v>
      </c>
      <c r="H205" s="164">
        <v>14.814</v>
      </c>
      <c r="L205" s="161"/>
      <c r="M205" s="165"/>
      <c r="N205" s="166"/>
      <c r="O205" s="166"/>
      <c r="P205" s="166"/>
      <c r="Q205" s="166"/>
      <c r="R205" s="166"/>
      <c r="S205" s="166"/>
      <c r="T205" s="167"/>
      <c r="AT205" s="162" t="s">
        <v>158</v>
      </c>
      <c r="AU205" s="162" t="s">
        <v>84</v>
      </c>
      <c r="AV205" s="14" t="s">
        <v>84</v>
      </c>
      <c r="AW205" s="14" t="s">
        <v>4</v>
      </c>
      <c r="AX205" s="14" t="s">
        <v>82</v>
      </c>
      <c r="AY205" s="162" t="s">
        <v>139</v>
      </c>
    </row>
    <row r="206" spans="1:65" s="2" customFormat="1" ht="14.45" customHeight="1">
      <c r="A206" s="32"/>
      <c r="B206" s="137"/>
      <c r="C206" s="138" t="s">
        <v>310</v>
      </c>
      <c r="D206" s="138" t="s">
        <v>141</v>
      </c>
      <c r="E206" s="139" t="s">
        <v>311</v>
      </c>
      <c r="F206" s="140" t="s">
        <v>312</v>
      </c>
      <c r="G206" s="141" t="s">
        <v>290</v>
      </c>
      <c r="H206" s="142">
        <v>316.02499999999998</v>
      </c>
      <c r="I206" s="143"/>
      <c r="J206" s="143"/>
      <c r="K206" s="140" t="s">
        <v>145</v>
      </c>
      <c r="L206" s="33"/>
      <c r="M206" s="144" t="s">
        <v>3</v>
      </c>
      <c r="N206" s="145" t="s">
        <v>45</v>
      </c>
      <c r="O206" s="146">
        <v>0.83499999999999996</v>
      </c>
      <c r="P206" s="146">
        <f>O206*H206</f>
        <v>263.88087499999995</v>
      </c>
      <c r="Q206" s="146">
        <v>0</v>
      </c>
      <c r="R206" s="146">
        <f>Q206*H206</f>
        <v>0</v>
      </c>
      <c r="S206" s="146">
        <v>0</v>
      </c>
      <c r="T206" s="147">
        <f>S206*H206</f>
        <v>0</v>
      </c>
      <c r="U206" s="32"/>
      <c r="V206" s="32"/>
      <c r="W206" s="32"/>
      <c r="X206" s="32"/>
      <c r="Y206" s="32"/>
      <c r="Z206" s="32"/>
      <c r="AA206" s="32"/>
      <c r="AB206" s="32"/>
      <c r="AC206" s="32"/>
      <c r="AD206" s="32"/>
      <c r="AE206" s="32"/>
      <c r="AR206" s="148" t="s">
        <v>146</v>
      </c>
      <c r="AT206" s="148" t="s">
        <v>141</v>
      </c>
      <c r="AU206" s="148" t="s">
        <v>84</v>
      </c>
      <c r="AY206" s="19" t="s">
        <v>139</v>
      </c>
      <c r="BE206" s="149">
        <f>IF(N206="základní",J206,0)</f>
        <v>0</v>
      </c>
      <c r="BF206" s="149">
        <f>IF(N206="snížená",J206,0)</f>
        <v>0</v>
      </c>
      <c r="BG206" s="149">
        <f>IF(N206="zákl. přenesená",J206,0)</f>
        <v>0</v>
      </c>
      <c r="BH206" s="149">
        <f>IF(N206="sníž. přenesená",J206,0)</f>
        <v>0</v>
      </c>
      <c r="BI206" s="149">
        <f>IF(N206="nulová",J206,0)</f>
        <v>0</v>
      </c>
      <c r="BJ206" s="19" t="s">
        <v>82</v>
      </c>
      <c r="BK206" s="149">
        <f>ROUND(I206*H206,2)</f>
        <v>0</v>
      </c>
      <c r="BL206" s="19" t="s">
        <v>146</v>
      </c>
      <c r="BM206" s="148" t="s">
        <v>313</v>
      </c>
    </row>
    <row r="207" spans="1:65" s="2" customFormat="1">
      <c r="A207" s="32"/>
      <c r="B207" s="33"/>
      <c r="C207" s="32"/>
      <c r="D207" s="150" t="s">
        <v>148</v>
      </c>
      <c r="E207" s="32"/>
      <c r="F207" s="151" t="s">
        <v>314</v>
      </c>
      <c r="G207" s="32"/>
      <c r="H207" s="32"/>
      <c r="I207" s="32"/>
      <c r="J207" s="32"/>
      <c r="K207" s="32"/>
      <c r="L207" s="33"/>
      <c r="M207" s="152"/>
      <c r="N207" s="153"/>
      <c r="O207" s="53"/>
      <c r="P207" s="53"/>
      <c r="Q207" s="53"/>
      <c r="R207" s="53"/>
      <c r="S207" s="53"/>
      <c r="T207" s="54"/>
      <c r="U207" s="32"/>
      <c r="V207" s="32"/>
      <c r="W207" s="32"/>
      <c r="X207" s="32"/>
      <c r="Y207" s="32"/>
      <c r="Z207" s="32"/>
      <c r="AA207" s="32"/>
      <c r="AB207" s="32"/>
      <c r="AC207" s="32"/>
      <c r="AD207" s="32"/>
      <c r="AE207" s="32"/>
      <c r="AT207" s="19" t="s">
        <v>148</v>
      </c>
      <c r="AU207" s="19" t="s">
        <v>84</v>
      </c>
    </row>
    <row r="208" spans="1:65" s="2" customFormat="1" ht="48.75">
      <c r="A208" s="32"/>
      <c r="B208" s="33"/>
      <c r="C208" s="32"/>
      <c r="D208" s="150" t="s">
        <v>150</v>
      </c>
      <c r="E208" s="32"/>
      <c r="F208" s="154" t="s">
        <v>315</v>
      </c>
      <c r="G208" s="32"/>
      <c r="H208" s="32"/>
      <c r="I208" s="32"/>
      <c r="J208" s="32"/>
      <c r="K208" s="32"/>
      <c r="L208" s="33"/>
      <c r="M208" s="152"/>
      <c r="N208" s="153"/>
      <c r="O208" s="53"/>
      <c r="P208" s="53"/>
      <c r="Q208" s="53"/>
      <c r="R208" s="53"/>
      <c r="S208" s="53"/>
      <c r="T208" s="54"/>
      <c r="U208" s="32"/>
      <c r="V208" s="32"/>
      <c r="W208" s="32"/>
      <c r="X208" s="32"/>
      <c r="Y208" s="32"/>
      <c r="Z208" s="32"/>
      <c r="AA208" s="32"/>
      <c r="AB208" s="32"/>
      <c r="AC208" s="32"/>
      <c r="AD208" s="32"/>
      <c r="AE208" s="32"/>
      <c r="AT208" s="19" t="s">
        <v>150</v>
      </c>
      <c r="AU208" s="19" t="s">
        <v>84</v>
      </c>
    </row>
    <row r="209" spans="1:51" s="13" customFormat="1">
      <c r="B209" s="155"/>
      <c r="D209" s="150" t="s">
        <v>158</v>
      </c>
      <c r="E209" s="156" t="s">
        <v>3</v>
      </c>
      <c r="F209" s="157" t="s">
        <v>316</v>
      </c>
      <c r="H209" s="156" t="s">
        <v>3</v>
      </c>
      <c r="L209" s="155"/>
      <c r="M209" s="158"/>
      <c r="N209" s="159"/>
      <c r="O209" s="159"/>
      <c r="P209" s="159"/>
      <c r="Q209" s="159"/>
      <c r="R209" s="159"/>
      <c r="S209" s="159"/>
      <c r="T209" s="160"/>
      <c r="AT209" s="156" t="s">
        <v>158</v>
      </c>
      <c r="AU209" s="156" t="s">
        <v>84</v>
      </c>
      <c r="AV209" s="13" t="s">
        <v>82</v>
      </c>
      <c r="AW209" s="13" t="s">
        <v>36</v>
      </c>
      <c r="AX209" s="13" t="s">
        <v>74</v>
      </c>
      <c r="AY209" s="156" t="s">
        <v>139</v>
      </c>
    </row>
    <row r="210" spans="1:51" s="14" customFormat="1">
      <c r="B210" s="161"/>
      <c r="D210" s="150" t="s">
        <v>158</v>
      </c>
      <c r="E210" s="162" t="s">
        <v>3</v>
      </c>
      <c r="F210" s="163" t="s">
        <v>317</v>
      </c>
      <c r="H210" s="164">
        <v>259.67500000000001</v>
      </c>
      <c r="L210" s="161"/>
      <c r="M210" s="165"/>
      <c r="N210" s="166"/>
      <c r="O210" s="166"/>
      <c r="P210" s="166"/>
      <c r="Q210" s="166"/>
      <c r="R210" s="166"/>
      <c r="S210" s="166"/>
      <c r="T210" s="167"/>
      <c r="AT210" s="162" t="s">
        <v>158</v>
      </c>
      <c r="AU210" s="162" t="s">
        <v>84</v>
      </c>
      <c r="AV210" s="14" t="s">
        <v>84</v>
      </c>
      <c r="AW210" s="14" t="s">
        <v>36</v>
      </c>
      <c r="AX210" s="14" t="s">
        <v>74</v>
      </c>
      <c r="AY210" s="162" t="s">
        <v>139</v>
      </c>
    </row>
    <row r="211" spans="1:51" s="13" customFormat="1">
      <c r="B211" s="155"/>
      <c r="D211" s="150" t="s">
        <v>158</v>
      </c>
      <c r="E211" s="156" t="s">
        <v>3</v>
      </c>
      <c r="F211" s="157" t="s">
        <v>318</v>
      </c>
      <c r="H211" s="156" t="s">
        <v>3</v>
      </c>
      <c r="L211" s="155"/>
      <c r="M211" s="158"/>
      <c r="N211" s="159"/>
      <c r="O211" s="159"/>
      <c r="P211" s="159"/>
      <c r="Q211" s="159"/>
      <c r="R211" s="159"/>
      <c r="S211" s="159"/>
      <c r="T211" s="160"/>
      <c r="AT211" s="156" t="s">
        <v>158</v>
      </c>
      <c r="AU211" s="156" t="s">
        <v>84</v>
      </c>
      <c r="AV211" s="13" t="s">
        <v>82</v>
      </c>
      <c r="AW211" s="13" t="s">
        <v>36</v>
      </c>
      <c r="AX211" s="13" t="s">
        <v>74</v>
      </c>
      <c r="AY211" s="156" t="s">
        <v>139</v>
      </c>
    </row>
    <row r="212" spans="1:51" s="14" customFormat="1">
      <c r="B212" s="161"/>
      <c r="D212" s="150" t="s">
        <v>158</v>
      </c>
      <c r="E212" s="162" t="s">
        <v>3</v>
      </c>
      <c r="F212" s="163" t="s">
        <v>319</v>
      </c>
      <c r="H212" s="164">
        <v>56.35</v>
      </c>
      <c r="L212" s="161"/>
      <c r="M212" s="165"/>
      <c r="N212" s="166"/>
      <c r="O212" s="166"/>
      <c r="P212" s="166"/>
      <c r="Q212" s="166"/>
      <c r="R212" s="166"/>
      <c r="S212" s="166"/>
      <c r="T212" s="167"/>
      <c r="AT212" s="162" t="s">
        <v>158</v>
      </c>
      <c r="AU212" s="162" t="s">
        <v>84</v>
      </c>
      <c r="AV212" s="14" t="s">
        <v>84</v>
      </c>
      <c r="AW212" s="14" t="s">
        <v>36</v>
      </c>
      <c r="AX212" s="14" t="s">
        <v>74</v>
      </c>
      <c r="AY212" s="162" t="s">
        <v>139</v>
      </c>
    </row>
    <row r="213" spans="1:51" s="15" customFormat="1">
      <c r="B213" s="168"/>
      <c r="D213" s="150" t="s">
        <v>158</v>
      </c>
      <c r="E213" s="169" t="s">
        <v>3</v>
      </c>
      <c r="F213" s="170" t="s">
        <v>234</v>
      </c>
      <c r="H213" s="171">
        <v>316.02500000000003</v>
      </c>
      <c r="L213" s="168"/>
      <c r="M213" s="182"/>
      <c r="N213" s="183"/>
      <c r="O213" s="183"/>
      <c r="P213" s="183"/>
      <c r="Q213" s="183"/>
      <c r="R213" s="183"/>
      <c r="S213" s="183"/>
      <c r="T213" s="184"/>
      <c r="AT213" s="169" t="s">
        <v>158</v>
      </c>
      <c r="AU213" s="169" t="s">
        <v>84</v>
      </c>
      <c r="AV213" s="15" t="s">
        <v>146</v>
      </c>
      <c r="AW213" s="15" t="s">
        <v>36</v>
      </c>
      <c r="AX213" s="15" t="s">
        <v>82</v>
      </c>
      <c r="AY213" s="169" t="s">
        <v>139</v>
      </c>
    </row>
    <row r="214" spans="1:51" s="2" customFormat="1" ht="6.95" customHeight="1">
      <c r="A214" s="32"/>
      <c r="B214" s="42"/>
      <c r="C214" s="43"/>
      <c r="D214" s="43"/>
      <c r="E214" s="43"/>
      <c r="F214" s="43"/>
      <c r="G214" s="43"/>
      <c r="H214" s="43"/>
      <c r="I214" s="43"/>
      <c r="J214" s="43"/>
      <c r="K214" s="43"/>
      <c r="L214" s="33"/>
      <c r="M214" s="32"/>
      <c r="O214" s="32"/>
      <c r="P214" s="32"/>
      <c r="Q214" s="32"/>
      <c r="R214" s="32"/>
      <c r="S214" s="32"/>
      <c r="T214" s="32"/>
      <c r="U214" s="32"/>
      <c r="V214" s="32"/>
      <c r="W214" s="32"/>
      <c r="X214" s="32"/>
      <c r="Y214" s="32"/>
      <c r="Z214" s="32"/>
      <c r="AA214" s="32"/>
      <c r="AB214" s="32"/>
      <c r="AC214" s="32"/>
      <c r="AD214" s="32"/>
      <c r="AE214" s="32"/>
    </row>
  </sheetData>
  <autoFilter ref="C82:K213"/>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sheetPr>
    <pageSetUpPr fitToPage="1"/>
  </sheetPr>
  <dimension ref="A1:BM167"/>
  <sheetViews>
    <sheetView showGridLines="0" workbookViewId="0">
      <selection activeCell="K107" sqref="K107"/>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8"/>
    </row>
    <row r="2" spans="1:46" s="1" customFormat="1" ht="36.950000000000003" customHeight="1">
      <c r="L2" s="311" t="s">
        <v>6</v>
      </c>
      <c r="M2" s="312"/>
      <c r="N2" s="312"/>
      <c r="O2" s="312"/>
      <c r="P2" s="312"/>
      <c r="Q2" s="312"/>
      <c r="R2" s="312"/>
      <c r="S2" s="312"/>
      <c r="T2" s="312"/>
      <c r="U2" s="312"/>
      <c r="V2" s="312"/>
      <c r="AT2" s="19" t="s">
        <v>87</v>
      </c>
    </row>
    <row r="3" spans="1:46" s="1" customFormat="1" ht="6.95" customHeight="1">
      <c r="B3" s="20"/>
      <c r="C3" s="21"/>
      <c r="D3" s="21"/>
      <c r="E3" s="21"/>
      <c r="F3" s="21"/>
      <c r="G3" s="21"/>
      <c r="H3" s="21"/>
      <c r="I3" s="21"/>
      <c r="J3" s="21"/>
      <c r="K3" s="21"/>
      <c r="L3" s="22"/>
      <c r="AT3" s="19" t="s">
        <v>84</v>
      </c>
    </row>
    <row r="4" spans="1:46" s="1" customFormat="1" ht="24.95" customHeight="1">
      <c r="B4" s="22"/>
      <c r="D4" s="23" t="s">
        <v>113</v>
      </c>
      <c r="L4" s="22"/>
      <c r="M4" s="89" t="s">
        <v>11</v>
      </c>
      <c r="AT4" s="19" t="s">
        <v>4</v>
      </c>
    </row>
    <row r="5" spans="1:46" s="1" customFormat="1" ht="6.95" customHeight="1">
      <c r="B5" s="22"/>
      <c r="L5" s="22"/>
    </row>
    <row r="6" spans="1:46" s="1" customFormat="1" ht="12" customHeight="1">
      <c r="B6" s="22"/>
      <c r="D6" s="28" t="s">
        <v>14</v>
      </c>
      <c r="L6" s="22"/>
    </row>
    <row r="7" spans="1:46" s="1" customFormat="1" ht="16.5" customHeight="1">
      <c r="B7" s="22"/>
      <c r="E7" s="328" t="str">
        <f>'Rekapitulace stavby'!K6</f>
        <v>Skládka TKO Štěpánovice - III.etepa - 3.část</v>
      </c>
      <c r="F7" s="329"/>
      <c r="G7" s="329"/>
      <c r="H7" s="329"/>
      <c r="L7" s="22"/>
    </row>
    <row r="8" spans="1:46" s="2" customFormat="1" ht="12" customHeight="1">
      <c r="A8" s="32"/>
      <c r="B8" s="33"/>
      <c r="C8" s="32"/>
      <c r="D8" s="28" t="s">
        <v>114</v>
      </c>
      <c r="E8" s="32"/>
      <c r="F8" s="32"/>
      <c r="G8" s="32"/>
      <c r="H8" s="32"/>
      <c r="I8" s="32"/>
      <c r="J8" s="32"/>
      <c r="K8" s="32"/>
      <c r="L8" s="90"/>
      <c r="S8" s="32"/>
      <c r="T8" s="32"/>
      <c r="U8" s="32"/>
      <c r="V8" s="32"/>
      <c r="W8" s="32"/>
      <c r="X8" s="32"/>
      <c r="Y8" s="32"/>
      <c r="Z8" s="32"/>
      <c r="AA8" s="32"/>
      <c r="AB8" s="32"/>
      <c r="AC8" s="32"/>
      <c r="AD8" s="32"/>
      <c r="AE8" s="32"/>
    </row>
    <row r="9" spans="1:46" s="2" customFormat="1" ht="16.5" customHeight="1">
      <c r="A9" s="32"/>
      <c r="B9" s="33"/>
      <c r="C9" s="32"/>
      <c r="D9" s="32"/>
      <c r="E9" s="305" t="s">
        <v>320</v>
      </c>
      <c r="F9" s="327"/>
      <c r="G9" s="327"/>
      <c r="H9" s="327"/>
      <c r="I9" s="32"/>
      <c r="J9" s="32"/>
      <c r="K9" s="32"/>
      <c r="L9" s="90"/>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0"/>
      <c r="S10" s="32"/>
      <c r="T10" s="32"/>
      <c r="U10" s="32"/>
      <c r="V10" s="32"/>
      <c r="W10" s="32"/>
      <c r="X10" s="32"/>
      <c r="Y10" s="32"/>
      <c r="Z10" s="32"/>
      <c r="AA10" s="32"/>
      <c r="AB10" s="32"/>
      <c r="AC10" s="32"/>
      <c r="AD10" s="32"/>
      <c r="AE10" s="32"/>
    </row>
    <row r="11" spans="1:46" s="2" customFormat="1" ht="12" customHeight="1">
      <c r="A11" s="32"/>
      <c r="B11" s="33"/>
      <c r="C11" s="32"/>
      <c r="D11" s="28" t="s">
        <v>16</v>
      </c>
      <c r="E11" s="32"/>
      <c r="F11" s="26" t="s">
        <v>3</v>
      </c>
      <c r="G11" s="32"/>
      <c r="H11" s="32"/>
      <c r="I11" s="28" t="s">
        <v>18</v>
      </c>
      <c r="J11" s="26" t="s">
        <v>3</v>
      </c>
      <c r="K11" s="32"/>
      <c r="L11" s="90"/>
      <c r="S11" s="32"/>
      <c r="T11" s="32"/>
      <c r="U11" s="32"/>
      <c r="V11" s="32"/>
      <c r="W11" s="32"/>
      <c r="X11" s="32"/>
      <c r="Y11" s="32"/>
      <c r="Z11" s="32"/>
      <c r="AA11" s="32"/>
      <c r="AB11" s="32"/>
      <c r="AC11" s="32"/>
      <c r="AD11" s="32"/>
      <c r="AE11" s="32"/>
    </row>
    <row r="12" spans="1:46" s="2" customFormat="1" ht="12" customHeight="1">
      <c r="A12" s="32"/>
      <c r="B12" s="33"/>
      <c r="C12" s="32"/>
      <c r="D12" s="28" t="s">
        <v>20</v>
      </c>
      <c r="E12" s="32"/>
      <c r="F12" s="26" t="s">
        <v>21</v>
      </c>
      <c r="G12" s="32"/>
      <c r="H12" s="32"/>
      <c r="I12" s="28" t="s">
        <v>22</v>
      </c>
      <c r="J12" s="50" t="str">
        <f>'Rekapitulace stavby'!AN8</f>
        <v>24. 9. 2020</v>
      </c>
      <c r="K12" s="32"/>
      <c r="L12" s="90"/>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0"/>
      <c r="S13" s="32"/>
      <c r="T13" s="32"/>
      <c r="U13" s="32"/>
      <c r="V13" s="32"/>
      <c r="W13" s="32"/>
      <c r="X13" s="32"/>
      <c r="Y13" s="32"/>
      <c r="Z13" s="32"/>
      <c r="AA13" s="32"/>
      <c r="AB13" s="32"/>
      <c r="AC13" s="32"/>
      <c r="AD13" s="32"/>
      <c r="AE13" s="32"/>
    </row>
    <row r="14" spans="1:46" s="2" customFormat="1" ht="12" customHeight="1">
      <c r="A14" s="32"/>
      <c r="B14" s="33"/>
      <c r="C14" s="32"/>
      <c r="D14" s="28" t="s">
        <v>28</v>
      </c>
      <c r="E14" s="32"/>
      <c r="F14" s="32"/>
      <c r="G14" s="32"/>
      <c r="H14" s="32"/>
      <c r="I14" s="28" t="s">
        <v>29</v>
      </c>
      <c r="J14" s="26" t="s">
        <v>3</v>
      </c>
      <c r="K14" s="32"/>
      <c r="L14" s="90"/>
      <c r="S14" s="32"/>
      <c r="T14" s="32"/>
      <c r="U14" s="32"/>
      <c r="V14" s="32"/>
      <c r="W14" s="32"/>
      <c r="X14" s="32"/>
      <c r="Y14" s="32"/>
      <c r="Z14" s="32"/>
      <c r="AA14" s="32"/>
      <c r="AB14" s="32"/>
      <c r="AC14" s="32"/>
      <c r="AD14" s="32"/>
      <c r="AE14" s="32"/>
    </row>
    <row r="15" spans="1:46" s="2" customFormat="1" ht="18" customHeight="1">
      <c r="A15" s="32"/>
      <c r="B15" s="33"/>
      <c r="C15" s="32"/>
      <c r="D15" s="32"/>
      <c r="E15" s="26" t="s">
        <v>30</v>
      </c>
      <c r="F15" s="32"/>
      <c r="G15" s="32"/>
      <c r="H15" s="32"/>
      <c r="I15" s="28" t="s">
        <v>31</v>
      </c>
      <c r="J15" s="26" t="s">
        <v>3</v>
      </c>
      <c r="K15" s="32"/>
      <c r="L15" s="90"/>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90"/>
      <c r="S16" s="32"/>
      <c r="T16" s="32"/>
      <c r="U16" s="32"/>
      <c r="V16" s="32"/>
      <c r="W16" s="32"/>
      <c r="X16" s="32"/>
      <c r="Y16" s="32"/>
      <c r="Z16" s="32"/>
      <c r="AA16" s="32"/>
      <c r="AB16" s="32"/>
      <c r="AC16" s="32"/>
      <c r="AD16" s="32"/>
      <c r="AE16" s="32"/>
    </row>
    <row r="17" spans="1:31" s="2" customFormat="1" ht="12" customHeight="1">
      <c r="A17" s="32"/>
      <c r="B17" s="33"/>
      <c r="C17" s="32"/>
      <c r="D17" s="28" t="s">
        <v>32</v>
      </c>
      <c r="E17" s="32"/>
      <c r="F17" s="32"/>
      <c r="G17" s="32"/>
      <c r="H17" s="32"/>
      <c r="I17" s="28" t="s">
        <v>29</v>
      </c>
      <c r="J17" s="26" t="str">
        <f>'Rekapitulace stavby'!AN13</f>
        <v/>
      </c>
      <c r="K17" s="32"/>
      <c r="L17" s="90"/>
      <c r="S17" s="32"/>
      <c r="T17" s="32"/>
      <c r="U17" s="32"/>
      <c r="V17" s="32"/>
      <c r="W17" s="32"/>
      <c r="X17" s="32"/>
      <c r="Y17" s="32"/>
      <c r="Z17" s="32"/>
      <c r="AA17" s="32"/>
      <c r="AB17" s="32"/>
      <c r="AC17" s="32"/>
      <c r="AD17" s="32"/>
      <c r="AE17" s="32"/>
    </row>
    <row r="18" spans="1:31" s="2" customFormat="1" ht="18" customHeight="1">
      <c r="A18" s="32"/>
      <c r="B18" s="33"/>
      <c r="C18" s="32"/>
      <c r="D18" s="32"/>
      <c r="E18" s="322" t="str">
        <f>'Rekapitulace stavby'!E14</f>
        <v xml:space="preserve"> </v>
      </c>
      <c r="F18" s="322"/>
      <c r="G18" s="322"/>
      <c r="H18" s="322"/>
      <c r="I18" s="28" t="s">
        <v>31</v>
      </c>
      <c r="J18" s="26" t="str">
        <f>'Rekapitulace stavby'!AN14</f>
        <v/>
      </c>
      <c r="K18" s="32"/>
      <c r="L18" s="90"/>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90"/>
      <c r="S19" s="32"/>
      <c r="T19" s="32"/>
      <c r="U19" s="32"/>
      <c r="V19" s="32"/>
      <c r="W19" s="32"/>
      <c r="X19" s="32"/>
      <c r="Y19" s="32"/>
      <c r="Z19" s="32"/>
      <c r="AA19" s="32"/>
      <c r="AB19" s="32"/>
      <c r="AC19" s="32"/>
      <c r="AD19" s="32"/>
      <c r="AE19" s="32"/>
    </row>
    <row r="20" spans="1:31" s="2" customFormat="1" ht="12" customHeight="1">
      <c r="A20" s="32"/>
      <c r="B20" s="33"/>
      <c r="C20" s="32"/>
      <c r="D20" s="28" t="s">
        <v>34</v>
      </c>
      <c r="E20" s="32"/>
      <c r="F20" s="32"/>
      <c r="G20" s="32"/>
      <c r="H20" s="32"/>
      <c r="I20" s="28" t="s">
        <v>29</v>
      </c>
      <c r="J20" s="26" t="s">
        <v>3</v>
      </c>
      <c r="K20" s="32"/>
      <c r="L20" s="90"/>
      <c r="S20" s="32"/>
      <c r="T20" s="32"/>
      <c r="U20" s="32"/>
      <c r="V20" s="32"/>
      <c r="W20" s="32"/>
      <c r="X20" s="32"/>
      <c r="Y20" s="32"/>
      <c r="Z20" s="32"/>
      <c r="AA20" s="32"/>
      <c r="AB20" s="32"/>
      <c r="AC20" s="32"/>
      <c r="AD20" s="32"/>
      <c r="AE20" s="32"/>
    </row>
    <row r="21" spans="1:31" s="2" customFormat="1" ht="18" customHeight="1">
      <c r="A21" s="32"/>
      <c r="B21" s="33"/>
      <c r="C21" s="32"/>
      <c r="D21" s="32"/>
      <c r="E21" s="26" t="s">
        <v>35</v>
      </c>
      <c r="F21" s="32"/>
      <c r="G21" s="32"/>
      <c r="H21" s="32"/>
      <c r="I21" s="28" t="s">
        <v>31</v>
      </c>
      <c r="J21" s="26" t="s">
        <v>3</v>
      </c>
      <c r="K21" s="32"/>
      <c r="L21" s="90"/>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90"/>
      <c r="S22" s="32"/>
      <c r="T22" s="32"/>
      <c r="U22" s="32"/>
      <c r="V22" s="32"/>
      <c r="W22" s="32"/>
      <c r="X22" s="32"/>
      <c r="Y22" s="32"/>
      <c r="Z22" s="32"/>
      <c r="AA22" s="32"/>
      <c r="AB22" s="32"/>
      <c r="AC22" s="32"/>
      <c r="AD22" s="32"/>
      <c r="AE22" s="32"/>
    </row>
    <row r="23" spans="1:31" s="2" customFormat="1" ht="12" customHeight="1">
      <c r="A23" s="32"/>
      <c r="B23" s="33"/>
      <c r="C23" s="32"/>
      <c r="D23" s="28" t="s">
        <v>37</v>
      </c>
      <c r="E23" s="32"/>
      <c r="F23" s="32"/>
      <c r="G23" s="32"/>
      <c r="H23" s="32"/>
      <c r="I23" s="28" t="s">
        <v>29</v>
      </c>
      <c r="J23" s="26" t="str">
        <f>IF('Rekapitulace stavby'!AN19="","",'Rekapitulace stavby'!AN19)</f>
        <v/>
      </c>
      <c r="K23" s="32"/>
      <c r="L23" s="90"/>
      <c r="S23" s="32"/>
      <c r="T23" s="32"/>
      <c r="U23" s="32"/>
      <c r="V23" s="32"/>
      <c r="W23" s="32"/>
      <c r="X23" s="32"/>
      <c r="Y23" s="32"/>
      <c r="Z23" s="32"/>
      <c r="AA23" s="32"/>
      <c r="AB23" s="32"/>
      <c r="AC23" s="32"/>
      <c r="AD23" s="32"/>
      <c r="AE23" s="32"/>
    </row>
    <row r="24" spans="1:31" s="2" customFormat="1" ht="18" customHeight="1">
      <c r="A24" s="32"/>
      <c r="B24" s="33"/>
      <c r="C24" s="32"/>
      <c r="D24" s="32"/>
      <c r="E24" s="26" t="str">
        <f>IF('Rekapitulace stavby'!E20="","",'Rekapitulace stavby'!E20)</f>
        <v xml:space="preserve"> </v>
      </c>
      <c r="F24" s="32"/>
      <c r="G24" s="32"/>
      <c r="H24" s="32"/>
      <c r="I24" s="28" t="s">
        <v>31</v>
      </c>
      <c r="J24" s="26" t="str">
        <f>IF('Rekapitulace stavby'!AN20="","",'Rekapitulace stavby'!AN20)</f>
        <v/>
      </c>
      <c r="K24" s="32"/>
      <c r="L24" s="90"/>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90"/>
      <c r="S25" s="32"/>
      <c r="T25" s="32"/>
      <c r="U25" s="32"/>
      <c r="V25" s="32"/>
      <c r="W25" s="32"/>
      <c r="X25" s="32"/>
      <c r="Y25" s="32"/>
      <c r="Z25" s="32"/>
      <c r="AA25" s="32"/>
      <c r="AB25" s="32"/>
      <c r="AC25" s="32"/>
      <c r="AD25" s="32"/>
      <c r="AE25" s="32"/>
    </row>
    <row r="26" spans="1:31" s="2" customFormat="1" ht="12" customHeight="1">
      <c r="A26" s="32"/>
      <c r="B26" s="33"/>
      <c r="C26" s="32"/>
      <c r="D26" s="28" t="s">
        <v>38</v>
      </c>
      <c r="E26" s="32"/>
      <c r="F26" s="32"/>
      <c r="G26" s="32"/>
      <c r="H26" s="32"/>
      <c r="I26" s="32"/>
      <c r="J26" s="32"/>
      <c r="K26" s="32"/>
      <c r="L26" s="90"/>
      <c r="S26" s="32"/>
      <c r="T26" s="32"/>
      <c r="U26" s="32"/>
      <c r="V26" s="32"/>
      <c r="W26" s="32"/>
      <c r="X26" s="32"/>
      <c r="Y26" s="32"/>
      <c r="Z26" s="32"/>
      <c r="AA26" s="32"/>
      <c r="AB26" s="32"/>
      <c r="AC26" s="32"/>
      <c r="AD26" s="32"/>
      <c r="AE26" s="32"/>
    </row>
    <row r="27" spans="1:31" s="8" customFormat="1" ht="16.5" customHeight="1">
      <c r="A27" s="91"/>
      <c r="B27" s="92"/>
      <c r="C27" s="91"/>
      <c r="D27" s="91"/>
      <c r="E27" s="301" t="s">
        <v>3</v>
      </c>
      <c r="F27" s="301"/>
      <c r="G27" s="301"/>
      <c r="H27" s="301"/>
      <c r="I27" s="91"/>
      <c r="J27" s="91"/>
      <c r="K27" s="91"/>
      <c r="L27" s="93"/>
      <c r="S27" s="91"/>
      <c r="T27" s="91"/>
      <c r="U27" s="91"/>
      <c r="V27" s="91"/>
      <c r="W27" s="91"/>
      <c r="X27" s="91"/>
      <c r="Y27" s="91"/>
      <c r="Z27" s="91"/>
      <c r="AA27" s="91"/>
      <c r="AB27" s="91"/>
      <c r="AC27" s="91"/>
      <c r="AD27" s="91"/>
      <c r="AE27" s="91"/>
    </row>
    <row r="28" spans="1:31" s="2" customFormat="1" ht="6.95" customHeight="1">
      <c r="A28" s="32"/>
      <c r="B28" s="33"/>
      <c r="C28" s="32"/>
      <c r="D28" s="32"/>
      <c r="E28" s="32"/>
      <c r="F28" s="32"/>
      <c r="G28" s="32"/>
      <c r="H28" s="32"/>
      <c r="I28" s="32"/>
      <c r="J28" s="32"/>
      <c r="K28" s="32"/>
      <c r="L28" s="90"/>
      <c r="S28" s="32"/>
      <c r="T28" s="32"/>
      <c r="U28" s="32"/>
      <c r="V28" s="32"/>
      <c r="W28" s="32"/>
      <c r="X28" s="32"/>
      <c r="Y28" s="32"/>
      <c r="Z28" s="32"/>
      <c r="AA28" s="32"/>
      <c r="AB28" s="32"/>
      <c r="AC28" s="32"/>
      <c r="AD28" s="32"/>
      <c r="AE28" s="32"/>
    </row>
    <row r="29" spans="1:31" s="2" customFormat="1" ht="6.95" customHeight="1">
      <c r="A29" s="32"/>
      <c r="B29" s="33"/>
      <c r="C29" s="32"/>
      <c r="D29" s="61"/>
      <c r="E29" s="61"/>
      <c r="F29" s="61"/>
      <c r="G29" s="61"/>
      <c r="H29" s="61"/>
      <c r="I29" s="61"/>
      <c r="J29" s="61"/>
      <c r="K29" s="61"/>
      <c r="L29" s="90"/>
      <c r="S29" s="32"/>
      <c r="T29" s="32"/>
      <c r="U29" s="32"/>
      <c r="V29" s="32"/>
      <c r="W29" s="32"/>
      <c r="X29" s="32"/>
      <c r="Y29" s="32"/>
      <c r="Z29" s="32"/>
      <c r="AA29" s="32"/>
      <c r="AB29" s="32"/>
      <c r="AC29" s="32"/>
      <c r="AD29" s="32"/>
      <c r="AE29" s="32"/>
    </row>
    <row r="30" spans="1:31" s="2" customFormat="1" ht="25.35" customHeight="1">
      <c r="A30" s="32"/>
      <c r="B30" s="33"/>
      <c r="C30" s="32"/>
      <c r="D30" s="94" t="s">
        <v>40</v>
      </c>
      <c r="E30" s="32"/>
      <c r="F30" s="32"/>
      <c r="G30" s="32"/>
      <c r="H30" s="32"/>
      <c r="I30" s="32"/>
      <c r="J30" s="66">
        <f>ROUND(J82, 2)</f>
        <v>0</v>
      </c>
      <c r="K30" s="32"/>
      <c r="L30" s="90"/>
      <c r="S30" s="32"/>
      <c r="T30" s="32"/>
      <c r="U30" s="32"/>
      <c r="V30" s="32"/>
      <c r="W30" s="32"/>
      <c r="X30" s="32"/>
      <c r="Y30" s="32"/>
      <c r="Z30" s="32"/>
      <c r="AA30" s="32"/>
      <c r="AB30" s="32"/>
      <c r="AC30" s="32"/>
      <c r="AD30" s="32"/>
      <c r="AE30" s="32"/>
    </row>
    <row r="31" spans="1:31" s="2" customFormat="1" ht="6.95" customHeight="1">
      <c r="A31" s="32"/>
      <c r="B31" s="33"/>
      <c r="C31" s="32"/>
      <c r="D31" s="61"/>
      <c r="E31" s="61"/>
      <c r="F31" s="61"/>
      <c r="G31" s="61"/>
      <c r="H31" s="61"/>
      <c r="I31" s="61"/>
      <c r="J31" s="61"/>
      <c r="K31" s="61"/>
      <c r="L31" s="90"/>
      <c r="S31" s="32"/>
      <c r="T31" s="32"/>
      <c r="U31" s="32"/>
      <c r="V31" s="32"/>
      <c r="W31" s="32"/>
      <c r="X31" s="32"/>
      <c r="Y31" s="32"/>
      <c r="Z31" s="32"/>
      <c r="AA31" s="32"/>
      <c r="AB31" s="32"/>
      <c r="AC31" s="32"/>
      <c r="AD31" s="32"/>
      <c r="AE31" s="32"/>
    </row>
    <row r="32" spans="1:31" s="2" customFormat="1" ht="14.45" customHeight="1">
      <c r="A32" s="32"/>
      <c r="B32" s="33"/>
      <c r="C32" s="32"/>
      <c r="D32" s="32"/>
      <c r="E32" s="32"/>
      <c r="F32" s="36" t="s">
        <v>42</v>
      </c>
      <c r="G32" s="32"/>
      <c r="H32" s="32"/>
      <c r="I32" s="36" t="s">
        <v>41</v>
      </c>
      <c r="J32" s="36" t="s">
        <v>43</v>
      </c>
      <c r="K32" s="32"/>
      <c r="L32" s="90"/>
      <c r="S32" s="32"/>
      <c r="T32" s="32"/>
      <c r="U32" s="32"/>
      <c r="V32" s="32"/>
      <c r="W32" s="32"/>
      <c r="X32" s="32"/>
      <c r="Y32" s="32"/>
      <c r="Z32" s="32"/>
      <c r="AA32" s="32"/>
      <c r="AB32" s="32"/>
      <c r="AC32" s="32"/>
      <c r="AD32" s="32"/>
      <c r="AE32" s="32"/>
    </row>
    <row r="33" spans="1:31" s="2" customFormat="1" ht="14.45" customHeight="1">
      <c r="A33" s="32"/>
      <c r="B33" s="33"/>
      <c r="C33" s="32"/>
      <c r="D33" s="95" t="s">
        <v>44</v>
      </c>
      <c r="E33" s="28" t="s">
        <v>45</v>
      </c>
      <c r="F33" s="96">
        <f>ROUND((SUM(BE82:BE166)),  2)</f>
        <v>0</v>
      </c>
      <c r="G33" s="32"/>
      <c r="H33" s="32"/>
      <c r="I33" s="97">
        <v>0.21</v>
      </c>
      <c r="J33" s="96">
        <f>ROUND(((SUM(BE82:BE166))*I33),  2)</f>
        <v>0</v>
      </c>
      <c r="K33" s="32"/>
      <c r="L33" s="90"/>
      <c r="S33" s="32"/>
      <c r="T33" s="32"/>
      <c r="U33" s="32"/>
      <c r="V33" s="32"/>
      <c r="W33" s="32"/>
      <c r="X33" s="32"/>
      <c r="Y33" s="32"/>
      <c r="Z33" s="32"/>
      <c r="AA33" s="32"/>
      <c r="AB33" s="32"/>
      <c r="AC33" s="32"/>
      <c r="AD33" s="32"/>
      <c r="AE33" s="32"/>
    </row>
    <row r="34" spans="1:31" s="2" customFormat="1" ht="14.45" customHeight="1">
      <c r="A34" s="32"/>
      <c r="B34" s="33"/>
      <c r="C34" s="32"/>
      <c r="D34" s="32"/>
      <c r="E34" s="28" t="s">
        <v>46</v>
      </c>
      <c r="F34" s="96">
        <f>ROUND((SUM(BF82:BF166)),  2)</f>
        <v>0</v>
      </c>
      <c r="G34" s="32"/>
      <c r="H34" s="32"/>
      <c r="I34" s="97">
        <v>0.15</v>
      </c>
      <c r="J34" s="96">
        <f>ROUND(((SUM(BF82:BF166))*I34),  2)</f>
        <v>0</v>
      </c>
      <c r="K34" s="32"/>
      <c r="L34" s="90"/>
      <c r="S34" s="32"/>
      <c r="T34" s="32"/>
      <c r="U34" s="32"/>
      <c r="V34" s="32"/>
      <c r="W34" s="32"/>
      <c r="X34" s="32"/>
      <c r="Y34" s="32"/>
      <c r="Z34" s="32"/>
      <c r="AA34" s="32"/>
      <c r="AB34" s="32"/>
      <c r="AC34" s="32"/>
      <c r="AD34" s="32"/>
      <c r="AE34" s="32"/>
    </row>
    <row r="35" spans="1:31" s="2" customFormat="1" ht="14.45" hidden="1" customHeight="1">
      <c r="A35" s="32"/>
      <c r="B35" s="33"/>
      <c r="C35" s="32"/>
      <c r="D35" s="32"/>
      <c r="E35" s="28" t="s">
        <v>47</v>
      </c>
      <c r="F35" s="96">
        <f>ROUND((SUM(BG82:BG166)),  2)</f>
        <v>0</v>
      </c>
      <c r="G35" s="32"/>
      <c r="H35" s="32"/>
      <c r="I35" s="97">
        <v>0.21</v>
      </c>
      <c r="J35" s="96">
        <f>0</f>
        <v>0</v>
      </c>
      <c r="K35" s="32"/>
      <c r="L35" s="90"/>
      <c r="S35" s="32"/>
      <c r="T35" s="32"/>
      <c r="U35" s="32"/>
      <c r="V35" s="32"/>
      <c r="W35" s="32"/>
      <c r="X35" s="32"/>
      <c r="Y35" s="32"/>
      <c r="Z35" s="32"/>
      <c r="AA35" s="32"/>
      <c r="AB35" s="32"/>
      <c r="AC35" s="32"/>
      <c r="AD35" s="32"/>
      <c r="AE35" s="32"/>
    </row>
    <row r="36" spans="1:31" s="2" customFormat="1" ht="14.45" hidden="1" customHeight="1">
      <c r="A36" s="32"/>
      <c r="B36" s="33"/>
      <c r="C36" s="32"/>
      <c r="D36" s="32"/>
      <c r="E36" s="28" t="s">
        <v>48</v>
      </c>
      <c r="F36" s="96">
        <f>ROUND((SUM(BH82:BH166)),  2)</f>
        <v>0</v>
      </c>
      <c r="G36" s="32"/>
      <c r="H36" s="32"/>
      <c r="I36" s="97">
        <v>0.15</v>
      </c>
      <c r="J36" s="96">
        <f>0</f>
        <v>0</v>
      </c>
      <c r="K36" s="32"/>
      <c r="L36" s="90"/>
      <c r="S36" s="32"/>
      <c r="T36" s="32"/>
      <c r="U36" s="32"/>
      <c r="V36" s="32"/>
      <c r="W36" s="32"/>
      <c r="X36" s="32"/>
      <c r="Y36" s="32"/>
      <c r="Z36" s="32"/>
      <c r="AA36" s="32"/>
      <c r="AB36" s="32"/>
      <c r="AC36" s="32"/>
      <c r="AD36" s="32"/>
      <c r="AE36" s="32"/>
    </row>
    <row r="37" spans="1:31" s="2" customFormat="1" ht="14.45" hidden="1" customHeight="1">
      <c r="A37" s="32"/>
      <c r="B37" s="33"/>
      <c r="C37" s="32"/>
      <c r="D37" s="32"/>
      <c r="E37" s="28" t="s">
        <v>49</v>
      </c>
      <c r="F37" s="96">
        <f>ROUND((SUM(BI82:BI166)),  2)</f>
        <v>0</v>
      </c>
      <c r="G37" s="32"/>
      <c r="H37" s="32"/>
      <c r="I37" s="97">
        <v>0</v>
      </c>
      <c r="J37" s="96">
        <f>0</f>
        <v>0</v>
      </c>
      <c r="K37" s="32"/>
      <c r="L37" s="90"/>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90"/>
      <c r="S38" s="32"/>
      <c r="T38" s="32"/>
      <c r="U38" s="32"/>
      <c r="V38" s="32"/>
      <c r="W38" s="32"/>
      <c r="X38" s="32"/>
      <c r="Y38" s="32"/>
      <c r="Z38" s="32"/>
      <c r="AA38" s="32"/>
      <c r="AB38" s="32"/>
      <c r="AC38" s="32"/>
      <c r="AD38" s="32"/>
      <c r="AE38" s="32"/>
    </row>
    <row r="39" spans="1:31" s="2" customFormat="1" ht="25.35" customHeight="1">
      <c r="A39" s="32"/>
      <c r="B39" s="33"/>
      <c r="C39" s="98"/>
      <c r="D39" s="99" t="s">
        <v>50</v>
      </c>
      <c r="E39" s="55"/>
      <c r="F39" s="55"/>
      <c r="G39" s="100" t="s">
        <v>51</v>
      </c>
      <c r="H39" s="101" t="s">
        <v>52</v>
      </c>
      <c r="I39" s="55"/>
      <c r="J39" s="102">
        <f>SUM(J30:J37)</f>
        <v>0</v>
      </c>
      <c r="K39" s="103"/>
      <c r="L39" s="90"/>
      <c r="S39" s="32"/>
      <c r="T39" s="32"/>
      <c r="U39" s="32"/>
      <c r="V39" s="32"/>
      <c r="W39" s="32"/>
      <c r="X39" s="32"/>
      <c r="Y39" s="32"/>
      <c r="Z39" s="32"/>
      <c r="AA39" s="32"/>
      <c r="AB39" s="32"/>
      <c r="AC39" s="32"/>
      <c r="AD39" s="32"/>
      <c r="AE39" s="32"/>
    </row>
    <row r="40" spans="1:31" s="2" customFormat="1" ht="14.45" customHeight="1">
      <c r="A40" s="32"/>
      <c r="B40" s="42"/>
      <c r="C40" s="43"/>
      <c r="D40" s="43"/>
      <c r="E40" s="43"/>
      <c r="F40" s="43"/>
      <c r="G40" s="43"/>
      <c r="H40" s="43"/>
      <c r="I40" s="43"/>
      <c r="J40" s="43"/>
      <c r="K40" s="43"/>
      <c r="L40" s="90"/>
      <c r="S40" s="32"/>
      <c r="T40" s="32"/>
      <c r="U40" s="32"/>
      <c r="V40" s="32"/>
      <c r="W40" s="32"/>
      <c r="X40" s="32"/>
      <c r="Y40" s="32"/>
      <c r="Z40" s="32"/>
      <c r="AA40" s="32"/>
      <c r="AB40" s="32"/>
      <c r="AC40" s="32"/>
      <c r="AD40" s="32"/>
      <c r="AE40" s="32"/>
    </row>
    <row r="44" spans="1:31" s="2" customFormat="1" ht="6.95" customHeight="1">
      <c r="A44" s="32"/>
      <c r="B44" s="44"/>
      <c r="C44" s="45"/>
      <c r="D44" s="45"/>
      <c r="E44" s="45"/>
      <c r="F44" s="45"/>
      <c r="G44" s="45"/>
      <c r="H44" s="45"/>
      <c r="I44" s="45"/>
      <c r="J44" s="45"/>
      <c r="K44" s="45"/>
      <c r="L44" s="90"/>
      <c r="S44" s="32"/>
      <c r="T44" s="32"/>
      <c r="U44" s="32"/>
      <c r="V44" s="32"/>
      <c r="W44" s="32"/>
      <c r="X44" s="32"/>
      <c r="Y44" s="32"/>
      <c r="Z44" s="32"/>
      <c r="AA44" s="32"/>
      <c r="AB44" s="32"/>
      <c r="AC44" s="32"/>
      <c r="AD44" s="32"/>
      <c r="AE44" s="32"/>
    </row>
    <row r="45" spans="1:31" s="2" customFormat="1" ht="24.95" customHeight="1">
      <c r="A45" s="32"/>
      <c r="B45" s="33"/>
      <c r="C45" s="23" t="s">
        <v>116</v>
      </c>
      <c r="D45" s="32"/>
      <c r="E45" s="32"/>
      <c r="F45" s="32"/>
      <c r="G45" s="32"/>
      <c r="H45" s="32"/>
      <c r="I45" s="32"/>
      <c r="J45" s="32"/>
      <c r="K45" s="32"/>
      <c r="L45" s="90"/>
      <c r="S45" s="32"/>
      <c r="T45" s="32"/>
      <c r="U45" s="32"/>
      <c r="V45" s="32"/>
      <c r="W45" s="32"/>
      <c r="X45" s="32"/>
      <c r="Y45" s="32"/>
      <c r="Z45" s="32"/>
      <c r="AA45" s="32"/>
      <c r="AB45" s="32"/>
      <c r="AC45" s="32"/>
      <c r="AD45" s="32"/>
      <c r="AE45" s="32"/>
    </row>
    <row r="46" spans="1:31" s="2" customFormat="1" ht="6.95" customHeight="1">
      <c r="A46" s="32"/>
      <c r="B46" s="33"/>
      <c r="C46" s="32"/>
      <c r="D46" s="32"/>
      <c r="E46" s="32"/>
      <c r="F46" s="32"/>
      <c r="G46" s="32"/>
      <c r="H46" s="32"/>
      <c r="I46" s="32"/>
      <c r="J46" s="32"/>
      <c r="K46" s="32"/>
      <c r="L46" s="90"/>
      <c r="S46" s="32"/>
      <c r="T46" s="32"/>
      <c r="U46" s="32"/>
      <c r="V46" s="32"/>
      <c r="W46" s="32"/>
      <c r="X46" s="32"/>
      <c r="Y46" s="32"/>
      <c r="Z46" s="32"/>
      <c r="AA46" s="32"/>
      <c r="AB46" s="32"/>
      <c r="AC46" s="32"/>
      <c r="AD46" s="32"/>
      <c r="AE46" s="32"/>
    </row>
    <row r="47" spans="1:31" s="2" customFormat="1" ht="12" customHeight="1">
      <c r="A47" s="32"/>
      <c r="B47" s="33"/>
      <c r="C47" s="28" t="s">
        <v>14</v>
      </c>
      <c r="D47" s="32"/>
      <c r="E47" s="32"/>
      <c r="F47" s="32"/>
      <c r="G47" s="32"/>
      <c r="H47" s="32"/>
      <c r="I47" s="32"/>
      <c r="J47" s="32"/>
      <c r="K47" s="32"/>
      <c r="L47" s="90"/>
      <c r="S47" s="32"/>
      <c r="T47" s="32"/>
      <c r="U47" s="32"/>
      <c r="V47" s="32"/>
      <c r="W47" s="32"/>
      <c r="X47" s="32"/>
      <c r="Y47" s="32"/>
      <c r="Z47" s="32"/>
      <c r="AA47" s="32"/>
      <c r="AB47" s="32"/>
      <c r="AC47" s="32"/>
      <c r="AD47" s="32"/>
      <c r="AE47" s="32"/>
    </row>
    <row r="48" spans="1:31" s="2" customFormat="1" ht="16.5" customHeight="1">
      <c r="A48" s="32"/>
      <c r="B48" s="33"/>
      <c r="C48" s="32"/>
      <c r="D48" s="32"/>
      <c r="E48" s="328" t="str">
        <f>E7</f>
        <v>Skládka TKO Štěpánovice - III.etepa - 3.část</v>
      </c>
      <c r="F48" s="329"/>
      <c r="G48" s="329"/>
      <c r="H48" s="329"/>
      <c r="I48" s="32"/>
      <c r="J48" s="32"/>
      <c r="K48" s="32"/>
      <c r="L48" s="90"/>
      <c r="S48" s="32"/>
      <c r="T48" s="32"/>
      <c r="U48" s="32"/>
      <c r="V48" s="32"/>
      <c r="W48" s="32"/>
      <c r="X48" s="32"/>
      <c r="Y48" s="32"/>
      <c r="Z48" s="32"/>
      <c r="AA48" s="32"/>
      <c r="AB48" s="32"/>
      <c r="AC48" s="32"/>
      <c r="AD48" s="32"/>
      <c r="AE48" s="32"/>
    </row>
    <row r="49" spans="1:47" s="2" customFormat="1" ht="12" customHeight="1">
      <c r="A49" s="32"/>
      <c r="B49" s="33"/>
      <c r="C49" s="28" t="s">
        <v>114</v>
      </c>
      <c r="D49" s="32"/>
      <c r="E49" s="32"/>
      <c r="F49" s="32"/>
      <c r="G49" s="32"/>
      <c r="H49" s="32"/>
      <c r="I49" s="32"/>
      <c r="J49" s="32"/>
      <c r="K49" s="32"/>
      <c r="L49" s="90"/>
      <c r="S49" s="32"/>
      <c r="T49" s="32"/>
      <c r="U49" s="32"/>
      <c r="V49" s="32"/>
      <c r="W49" s="32"/>
      <c r="X49" s="32"/>
      <c r="Y49" s="32"/>
      <c r="Z49" s="32"/>
      <c r="AA49" s="32"/>
      <c r="AB49" s="32"/>
      <c r="AC49" s="32"/>
      <c r="AD49" s="32"/>
      <c r="AE49" s="32"/>
    </row>
    <row r="50" spans="1:47" s="2" customFormat="1" ht="16.5" customHeight="1">
      <c r="A50" s="32"/>
      <c r="B50" s="33"/>
      <c r="C50" s="32"/>
      <c r="D50" s="32"/>
      <c r="E50" s="305" t="str">
        <f>E9</f>
        <v>SO 02 - Hráz</v>
      </c>
      <c r="F50" s="327"/>
      <c r="G50" s="327"/>
      <c r="H50" s="327"/>
      <c r="I50" s="32"/>
      <c r="J50" s="32"/>
      <c r="K50" s="32"/>
      <c r="L50" s="90"/>
      <c r="S50" s="32"/>
      <c r="T50" s="32"/>
      <c r="U50" s="32"/>
      <c r="V50" s="32"/>
      <c r="W50" s="32"/>
      <c r="X50" s="32"/>
      <c r="Y50" s="32"/>
      <c r="Z50" s="32"/>
      <c r="AA50" s="32"/>
      <c r="AB50" s="32"/>
      <c r="AC50" s="32"/>
      <c r="AD50" s="32"/>
      <c r="AE50" s="32"/>
    </row>
    <row r="51" spans="1:47" s="2" customFormat="1" ht="6.95" customHeight="1">
      <c r="A51" s="32"/>
      <c r="B51" s="33"/>
      <c r="C51" s="32"/>
      <c r="D51" s="32"/>
      <c r="E51" s="32"/>
      <c r="F51" s="32"/>
      <c r="G51" s="32"/>
      <c r="H51" s="32"/>
      <c r="I51" s="32"/>
      <c r="J51" s="32"/>
      <c r="K51" s="32"/>
      <c r="L51" s="90"/>
      <c r="S51" s="32"/>
      <c r="T51" s="32"/>
      <c r="U51" s="32"/>
      <c r="V51" s="32"/>
      <c r="W51" s="32"/>
      <c r="X51" s="32"/>
      <c r="Y51" s="32"/>
      <c r="Z51" s="32"/>
      <c r="AA51" s="32"/>
      <c r="AB51" s="32"/>
      <c r="AC51" s="32"/>
      <c r="AD51" s="32"/>
      <c r="AE51" s="32"/>
    </row>
    <row r="52" spans="1:47" s="2" customFormat="1" ht="12" customHeight="1">
      <c r="A52" s="32"/>
      <c r="B52" s="33"/>
      <c r="C52" s="28" t="s">
        <v>20</v>
      </c>
      <c r="D52" s="32"/>
      <c r="E52" s="32"/>
      <c r="F52" s="26" t="str">
        <f>F12</f>
        <v>k.ú.Štěpánovice u Klatov, k.ú.Dehtín</v>
      </c>
      <c r="G52" s="32"/>
      <c r="H52" s="32"/>
      <c r="I52" s="28" t="s">
        <v>22</v>
      </c>
      <c r="J52" s="50" t="str">
        <f>IF(J12="","",J12)</f>
        <v>24. 9. 2020</v>
      </c>
      <c r="K52" s="32"/>
      <c r="L52" s="90"/>
      <c r="S52" s="32"/>
      <c r="T52" s="32"/>
      <c r="U52" s="32"/>
      <c r="V52" s="32"/>
      <c r="W52" s="32"/>
      <c r="X52" s="32"/>
      <c r="Y52" s="32"/>
      <c r="Z52" s="32"/>
      <c r="AA52" s="32"/>
      <c r="AB52" s="32"/>
      <c r="AC52" s="32"/>
      <c r="AD52" s="32"/>
      <c r="AE52" s="32"/>
    </row>
    <row r="53" spans="1:47" s="2" customFormat="1" ht="6.95" customHeight="1">
      <c r="A53" s="32"/>
      <c r="B53" s="33"/>
      <c r="C53" s="32"/>
      <c r="D53" s="32"/>
      <c r="E53" s="32"/>
      <c r="F53" s="32"/>
      <c r="G53" s="32"/>
      <c r="H53" s="32"/>
      <c r="I53" s="32"/>
      <c r="J53" s="32"/>
      <c r="K53" s="32"/>
      <c r="L53" s="90"/>
      <c r="S53" s="32"/>
      <c r="T53" s="32"/>
      <c r="U53" s="32"/>
      <c r="V53" s="32"/>
      <c r="W53" s="32"/>
      <c r="X53" s="32"/>
      <c r="Y53" s="32"/>
      <c r="Z53" s="32"/>
      <c r="AA53" s="32"/>
      <c r="AB53" s="32"/>
      <c r="AC53" s="32"/>
      <c r="AD53" s="32"/>
      <c r="AE53" s="32"/>
    </row>
    <row r="54" spans="1:47" s="2" customFormat="1" ht="40.15" customHeight="1">
      <c r="A54" s="32"/>
      <c r="B54" s="33"/>
      <c r="C54" s="28" t="s">
        <v>28</v>
      </c>
      <c r="D54" s="32"/>
      <c r="E54" s="32"/>
      <c r="F54" s="26" t="str">
        <f>E15</f>
        <v>Město Klatovy, Nám.Míru 62/I,339 01 Klatovy</v>
      </c>
      <c r="G54" s="32"/>
      <c r="H54" s="32"/>
      <c r="I54" s="28" t="s">
        <v>34</v>
      </c>
      <c r="J54" s="30" t="str">
        <f>E21</f>
        <v>INTERPROJEKT ODPADY s.r.o., Praha 6</v>
      </c>
      <c r="K54" s="32"/>
      <c r="L54" s="90"/>
      <c r="S54" s="32"/>
      <c r="T54" s="32"/>
      <c r="U54" s="32"/>
      <c r="V54" s="32"/>
      <c r="W54" s="32"/>
      <c r="X54" s="32"/>
      <c r="Y54" s="32"/>
      <c r="Z54" s="32"/>
      <c r="AA54" s="32"/>
      <c r="AB54" s="32"/>
      <c r="AC54" s="32"/>
      <c r="AD54" s="32"/>
      <c r="AE54" s="32"/>
    </row>
    <row r="55" spans="1:47" s="2" customFormat="1" ht="15.2" customHeight="1">
      <c r="A55" s="32"/>
      <c r="B55" s="33"/>
      <c r="C55" s="28" t="s">
        <v>32</v>
      </c>
      <c r="D55" s="32"/>
      <c r="E55" s="32"/>
      <c r="F55" s="26" t="str">
        <f>IF(E18="","",E18)</f>
        <v xml:space="preserve"> </v>
      </c>
      <c r="G55" s="32"/>
      <c r="H55" s="32"/>
      <c r="I55" s="28" t="s">
        <v>37</v>
      </c>
      <c r="J55" s="30" t="str">
        <f>E24</f>
        <v xml:space="preserve"> </v>
      </c>
      <c r="K55" s="32"/>
      <c r="L55" s="90"/>
      <c r="S55" s="32"/>
      <c r="T55" s="32"/>
      <c r="U55" s="32"/>
      <c r="V55" s="32"/>
      <c r="W55" s="32"/>
      <c r="X55" s="32"/>
      <c r="Y55" s="32"/>
      <c r="Z55" s="32"/>
      <c r="AA55" s="32"/>
      <c r="AB55" s="32"/>
      <c r="AC55" s="32"/>
      <c r="AD55" s="32"/>
      <c r="AE55" s="32"/>
    </row>
    <row r="56" spans="1:47" s="2" customFormat="1" ht="10.35" customHeight="1">
      <c r="A56" s="32"/>
      <c r="B56" s="33"/>
      <c r="C56" s="32"/>
      <c r="D56" s="32"/>
      <c r="E56" s="32"/>
      <c r="F56" s="32"/>
      <c r="G56" s="32"/>
      <c r="H56" s="32"/>
      <c r="I56" s="32"/>
      <c r="J56" s="32"/>
      <c r="K56" s="32"/>
      <c r="L56" s="90"/>
      <c r="S56" s="32"/>
      <c r="T56" s="32"/>
      <c r="U56" s="32"/>
      <c r="V56" s="32"/>
      <c r="W56" s="32"/>
      <c r="X56" s="32"/>
      <c r="Y56" s="32"/>
      <c r="Z56" s="32"/>
      <c r="AA56" s="32"/>
      <c r="AB56" s="32"/>
      <c r="AC56" s="32"/>
      <c r="AD56" s="32"/>
      <c r="AE56" s="32"/>
    </row>
    <row r="57" spans="1:47" s="2" customFormat="1" ht="29.25" customHeight="1">
      <c r="A57" s="32"/>
      <c r="B57" s="33"/>
      <c r="C57" s="104" t="s">
        <v>117</v>
      </c>
      <c r="D57" s="98"/>
      <c r="E57" s="98"/>
      <c r="F57" s="98"/>
      <c r="G57" s="98"/>
      <c r="H57" s="98"/>
      <c r="I57" s="98"/>
      <c r="J57" s="105" t="s">
        <v>118</v>
      </c>
      <c r="K57" s="98"/>
      <c r="L57" s="90"/>
      <c r="S57" s="32"/>
      <c r="T57" s="32"/>
      <c r="U57" s="32"/>
      <c r="V57" s="32"/>
      <c r="W57" s="32"/>
      <c r="X57" s="32"/>
      <c r="Y57" s="32"/>
      <c r="Z57" s="32"/>
      <c r="AA57" s="32"/>
      <c r="AB57" s="32"/>
      <c r="AC57" s="32"/>
      <c r="AD57" s="32"/>
      <c r="AE57" s="32"/>
    </row>
    <row r="58" spans="1:47" s="2" customFormat="1" ht="10.35" customHeight="1">
      <c r="A58" s="32"/>
      <c r="B58" s="33"/>
      <c r="C58" s="32"/>
      <c r="D58" s="32"/>
      <c r="E58" s="32"/>
      <c r="F58" s="32"/>
      <c r="G58" s="32"/>
      <c r="H58" s="32"/>
      <c r="I58" s="32"/>
      <c r="J58" s="32"/>
      <c r="K58" s="32"/>
      <c r="L58" s="90"/>
      <c r="S58" s="32"/>
      <c r="T58" s="32"/>
      <c r="U58" s="32"/>
      <c r="V58" s="32"/>
      <c r="W58" s="32"/>
      <c r="X58" s="32"/>
      <c r="Y58" s="32"/>
      <c r="Z58" s="32"/>
      <c r="AA58" s="32"/>
      <c r="AB58" s="32"/>
      <c r="AC58" s="32"/>
      <c r="AD58" s="32"/>
      <c r="AE58" s="32"/>
    </row>
    <row r="59" spans="1:47" s="2" customFormat="1" ht="22.9" customHeight="1">
      <c r="A59" s="32"/>
      <c r="B59" s="33"/>
      <c r="C59" s="106" t="s">
        <v>72</v>
      </c>
      <c r="D59" s="32"/>
      <c r="E59" s="32"/>
      <c r="F59" s="32"/>
      <c r="G59" s="32"/>
      <c r="H59" s="32"/>
      <c r="I59" s="32"/>
      <c r="J59" s="66">
        <f>J82</f>
        <v>0</v>
      </c>
      <c r="K59" s="32"/>
      <c r="L59" s="90"/>
      <c r="S59" s="32"/>
      <c r="T59" s="32"/>
      <c r="U59" s="32"/>
      <c r="V59" s="32"/>
      <c r="W59" s="32"/>
      <c r="X59" s="32"/>
      <c r="Y59" s="32"/>
      <c r="Z59" s="32"/>
      <c r="AA59" s="32"/>
      <c r="AB59" s="32"/>
      <c r="AC59" s="32"/>
      <c r="AD59" s="32"/>
      <c r="AE59" s="32"/>
      <c r="AU59" s="19" t="s">
        <v>119</v>
      </c>
    </row>
    <row r="60" spans="1:47" s="9" customFormat="1" ht="24.95" customHeight="1">
      <c r="B60" s="107"/>
      <c r="D60" s="108" t="s">
        <v>120</v>
      </c>
      <c r="E60" s="109"/>
      <c r="F60" s="109"/>
      <c r="G60" s="109"/>
      <c r="H60" s="109"/>
      <c r="I60" s="109"/>
      <c r="J60" s="110">
        <f>J83</f>
        <v>0</v>
      </c>
      <c r="L60" s="107"/>
    </row>
    <row r="61" spans="1:47" s="10" customFormat="1" ht="19.899999999999999" customHeight="1">
      <c r="B61" s="111"/>
      <c r="D61" s="112" t="s">
        <v>121</v>
      </c>
      <c r="E61" s="113"/>
      <c r="F61" s="113"/>
      <c r="G61" s="113"/>
      <c r="H61" s="113"/>
      <c r="I61" s="113"/>
      <c r="J61" s="114">
        <f>J84</f>
        <v>0</v>
      </c>
      <c r="L61" s="111"/>
    </row>
    <row r="62" spans="1:47" s="10" customFormat="1" ht="19.899999999999999" customHeight="1">
      <c r="B62" s="111"/>
      <c r="D62" s="112" t="s">
        <v>122</v>
      </c>
      <c r="E62" s="113"/>
      <c r="F62" s="113"/>
      <c r="G62" s="113"/>
      <c r="H62" s="113"/>
      <c r="I62" s="113"/>
      <c r="J62" s="114">
        <f>J160</f>
        <v>0</v>
      </c>
      <c r="L62" s="111"/>
    </row>
    <row r="63" spans="1:47" s="2" customFormat="1" ht="21.75" customHeight="1">
      <c r="A63" s="32"/>
      <c r="B63" s="33"/>
      <c r="C63" s="32"/>
      <c r="D63" s="32"/>
      <c r="E63" s="32"/>
      <c r="F63" s="32"/>
      <c r="G63" s="32"/>
      <c r="H63" s="32"/>
      <c r="I63" s="32"/>
      <c r="J63" s="32"/>
      <c r="K63" s="32"/>
      <c r="L63" s="90"/>
      <c r="S63" s="32"/>
      <c r="T63" s="32"/>
      <c r="U63" s="32"/>
      <c r="V63" s="32"/>
      <c r="W63" s="32"/>
      <c r="X63" s="32"/>
      <c r="Y63" s="32"/>
      <c r="Z63" s="32"/>
      <c r="AA63" s="32"/>
      <c r="AB63" s="32"/>
      <c r="AC63" s="32"/>
      <c r="AD63" s="32"/>
      <c r="AE63" s="32"/>
    </row>
    <row r="64" spans="1:47" s="2" customFormat="1" ht="6.95" customHeight="1">
      <c r="A64" s="32"/>
      <c r="B64" s="42"/>
      <c r="C64" s="43"/>
      <c r="D64" s="43"/>
      <c r="E64" s="43"/>
      <c r="F64" s="43"/>
      <c r="G64" s="43"/>
      <c r="H64" s="43"/>
      <c r="I64" s="43"/>
      <c r="J64" s="43"/>
      <c r="K64" s="43"/>
      <c r="L64" s="90"/>
      <c r="S64" s="32"/>
      <c r="T64" s="32"/>
      <c r="U64" s="32"/>
      <c r="V64" s="32"/>
      <c r="W64" s="32"/>
      <c r="X64" s="32"/>
      <c r="Y64" s="32"/>
      <c r="Z64" s="32"/>
      <c r="AA64" s="32"/>
      <c r="AB64" s="32"/>
      <c r="AC64" s="32"/>
      <c r="AD64" s="32"/>
      <c r="AE64" s="32"/>
    </row>
    <row r="68" spans="1:31" s="2" customFormat="1" ht="6.95" customHeight="1">
      <c r="A68" s="32"/>
      <c r="B68" s="44"/>
      <c r="C68" s="45"/>
      <c r="D68" s="45"/>
      <c r="E68" s="45"/>
      <c r="F68" s="45"/>
      <c r="G68" s="45"/>
      <c r="H68" s="45"/>
      <c r="I68" s="45"/>
      <c r="J68" s="45"/>
      <c r="K68" s="45"/>
      <c r="L68" s="90"/>
      <c r="S68" s="32"/>
      <c r="T68" s="32"/>
      <c r="U68" s="32"/>
      <c r="V68" s="32"/>
      <c r="W68" s="32"/>
      <c r="X68" s="32"/>
      <c r="Y68" s="32"/>
      <c r="Z68" s="32"/>
      <c r="AA68" s="32"/>
      <c r="AB68" s="32"/>
      <c r="AC68" s="32"/>
      <c r="AD68" s="32"/>
      <c r="AE68" s="32"/>
    </row>
    <row r="69" spans="1:31" s="2" customFormat="1" ht="24.95" customHeight="1">
      <c r="A69" s="32"/>
      <c r="B69" s="33"/>
      <c r="C69" s="23" t="s">
        <v>124</v>
      </c>
      <c r="D69" s="32"/>
      <c r="E69" s="32"/>
      <c r="F69" s="32"/>
      <c r="G69" s="32"/>
      <c r="H69" s="32"/>
      <c r="I69" s="32"/>
      <c r="J69" s="32"/>
      <c r="K69" s="32"/>
      <c r="L69" s="90"/>
      <c r="S69" s="32"/>
      <c r="T69" s="32"/>
      <c r="U69" s="32"/>
      <c r="V69" s="32"/>
      <c r="W69" s="32"/>
      <c r="X69" s="32"/>
      <c r="Y69" s="32"/>
      <c r="Z69" s="32"/>
      <c r="AA69" s="32"/>
      <c r="AB69" s="32"/>
      <c r="AC69" s="32"/>
      <c r="AD69" s="32"/>
      <c r="AE69" s="32"/>
    </row>
    <row r="70" spans="1:31" s="2" customFormat="1" ht="6.95" customHeight="1">
      <c r="A70" s="32"/>
      <c r="B70" s="33"/>
      <c r="C70" s="32"/>
      <c r="D70" s="32"/>
      <c r="E70" s="32"/>
      <c r="F70" s="32"/>
      <c r="G70" s="32"/>
      <c r="H70" s="32"/>
      <c r="I70" s="32"/>
      <c r="J70" s="32"/>
      <c r="K70" s="32"/>
      <c r="L70" s="90"/>
      <c r="S70" s="32"/>
      <c r="T70" s="32"/>
      <c r="U70" s="32"/>
      <c r="V70" s="32"/>
      <c r="W70" s="32"/>
      <c r="X70" s="32"/>
      <c r="Y70" s="32"/>
      <c r="Z70" s="32"/>
      <c r="AA70" s="32"/>
      <c r="AB70" s="32"/>
      <c r="AC70" s="32"/>
      <c r="AD70" s="32"/>
      <c r="AE70" s="32"/>
    </row>
    <row r="71" spans="1:31" s="2" customFormat="1" ht="12" customHeight="1">
      <c r="A71" s="32"/>
      <c r="B71" s="33"/>
      <c r="C71" s="28" t="s">
        <v>14</v>
      </c>
      <c r="D71" s="32"/>
      <c r="E71" s="32"/>
      <c r="F71" s="32"/>
      <c r="G71" s="32"/>
      <c r="H71" s="32"/>
      <c r="I71" s="32"/>
      <c r="J71" s="32"/>
      <c r="K71" s="32"/>
      <c r="L71" s="90"/>
      <c r="S71" s="32"/>
      <c r="T71" s="32"/>
      <c r="U71" s="32"/>
      <c r="V71" s="32"/>
      <c r="W71" s="32"/>
      <c r="X71" s="32"/>
      <c r="Y71" s="32"/>
      <c r="Z71" s="32"/>
      <c r="AA71" s="32"/>
      <c r="AB71" s="32"/>
      <c r="AC71" s="32"/>
      <c r="AD71" s="32"/>
      <c r="AE71" s="32"/>
    </row>
    <row r="72" spans="1:31" s="2" customFormat="1" ht="16.5" customHeight="1">
      <c r="A72" s="32"/>
      <c r="B72" s="33"/>
      <c r="C72" s="32"/>
      <c r="D72" s="32"/>
      <c r="E72" s="328" t="str">
        <f>E7</f>
        <v>Skládka TKO Štěpánovice - III.etepa - 3.část</v>
      </c>
      <c r="F72" s="329"/>
      <c r="G72" s="329"/>
      <c r="H72" s="329"/>
      <c r="I72" s="32"/>
      <c r="J72" s="32"/>
      <c r="K72" s="32"/>
      <c r="L72" s="90"/>
      <c r="S72" s="32"/>
      <c r="T72" s="32"/>
      <c r="U72" s="32"/>
      <c r="V72" s="32"/>
      <c r="W72" s="32"/>
      <c r="X72" s="32"/>
      <c r="Y72" s="32"/>
      <c r="Z72" s="32"/>
      <c r="AA72" s="32"/>
      <c r="AB72" s="32"/>
      <c r="AC72" s="32"/>
      <c r="AD72" s="32"/>
      <c r="AE72" s="32"/>
    </row>
    <row r="73" spans="1:31" s="2" customFormat="1" ht="12" customHeight="1">
      <c r="A73" s="32"/>
      <c r="B73" s="33"/>
      <c r="C73" s="28" t="s">
        <v>114</v>
      </c>
      <c r="D73" s="32"/>
      <c r="E73" s="32"/>
      <c r="F73" s="32"/>
      <c r="G73" s="32"/>
      <c r="H73" s="32"/>
      <c r="I73" s="32"/>
      <c r="J73" s="32"/>
      <c r="K73" s="32"/>
      <c r="L73" s="90"/>
      <c r="S73" s="32"/>
      <c r="T73" s="32"/>
      <c r="U73" s="32"/>
      <c r="V73" s="32"/>
      <c r="W73" s="32"/>
      <c r="X73" s="32"/>
      <c r="Y73" s="32"/>
      <c r="Z73" s="32"/>
      <c r="AA73" s="32"/>
      <c r="AB73" s="32"/>
      <c r="AC73" s="32"/>
      <c r="AD73" s="32"/>
      <c r="AE73" s="32"/>
    </row>
    <row r="74" spans="1:31" s="2" customFormat="1" ht="16.5" customHeight="1">
      <c r="A74" s="32"/>
      <c r="B74" s="33"/>
      <c r="C74" s="32"/>
      <c r="D74" s="32"/>
      <c r="E74" s="305" t="str">
        <f>E9</f>
        <v>SO 02 - Hráz</v>
      </c>
      <c r="F74" s="327"/>
      <c r="G74" s="327"/>
      <c r="H74" s="327"/>
      <c r="I74" s="32"/>
      <c r="J74" s="32"/>
      <c r="K74" s="32"/>
      <c r="L74" s="90"/>
      <c r="S74" s="32"/>
      <c r="T74" s="32"/>
      <c r="U74" s="32"/>
      <c r="V74" s="32"/>
      <c r="W74" s="32"/>
      <c r="X74" s="32"/>
      <c r="Y74" s="32"/>
      <c r="Z74" s="32"/>
      <c r="AA74" s="32"/>
      <c r="AB74" s="32"/>
      <c r="AC74" s="32"/>
      <c r="AD74" s="32"/>
      <c r="AE74" s="32"/>
    </row>
    <row r="75" spans="1:31" s="2" customFormat="1" ht="6.95" customHeight="1">
      <c r="A75" s="32"/>
      <c r="B75" s="33"/>
      <c r="C75" s="32"/>
      <c r="D75" s="32"/>
      <c r="E75" s="32"/>
      <c r="F75" s="32"/>
      <c r="G75" s="32"/>
      <c r="H75" s="32"/>
      <c r="I75" s="32"/>
      <c r="J75" s="32"/>
      <c r="K75" s="32"/>
      <c r="L75" s="90"/>
      <c r="S75" s="32"/>
      <c r="T75" s="32"/>
      <c r="U75" s="32"/>
      <c r="V75" s="32"/>
      <c r="W75" s="32"/>
      <c r="X75" s="32"/>
      <c r="Y75" s="32"/>
      <c r="Z75" s="32"/>
      <c r="AA75" s="32"/>
      <c r="AB75" s="32"/>
      <c r="AC75" s="32"/>
      <c r="AD75" s="32"/>
      <c r="AE75" s="32"/>
    </row>
    <row r="76" spans="1:31" s="2" customFormat="1" ht="12" customHeight="1">
      <c r="A76" s="32"/>
      <c r="B76" s="33"/>
      <c r="C76" s="28" t="s">
        <v>20</v>
      </c>
      <c r="D76" s="32"/>
      <c r="E76" s="32"/>
      <c r="F76" s="26" t="str">
        <f>F12</f>
        <v>k.ú.Štěpánovice u Klatov, k.ú.Dehtín</v>
      </c>
      <c r="G76" s="32"/>
      <c r="H76" s="32"/>
      <c r="I76" s="28" t="s">
        <v>22</v>
      </c>
      <c r="J76" s="50" t="str">
        <f>IF(J12="","",J12)</f>
        <v>24. 9. 2020</v>
      </c>
      <c r="K76" s="32"/>
      <c r="L76" s="90"/>
      <c r="S76" s="32"/>
      <c r="T76" s="32"/>
      <c r="U76" s="32"/>
      <c r="V76" s="32"/>
      <c r="W76" s="32"/>
      <c r="X76" s="32"/>
      <c r="Y76" s="32"/>
      <c r="Z76" s="32"/>
      <c r="AA76" s="32"/>
      <c r="AB76" s="32"/>
      <c r="AC76" s="32"/>
      <c r="AD76" s="32"/>
      <c r="AE76" s="32"/>
    </row>
    <row r="77" spans="1:31" s="2" customFormat="1" ht="6.95" customHeight="1">
      <c r="A77" s="32"/>
      <c r="B77" s="33"/>
      <c r="C77" s="32"/>
      <c r="D77" s="32"/>
      <c r="E77" s="32"/>
      <c r="F77" s="32"/>
      <c r="G77" s="32"/>
      <c r="H77" s="32"/>
      <c r="I77" s="32"/>
      <c r="J77" s="32"/>
      <c r="K77" s="32"/>
      <c r="L77" s="90"/>
      <c r="S77" s="32"/>
      <c r="T77" s="32"/>
      <c r="U77" s="32"/>
      <c r="V77" s="32"/>
      <c r="W77" s="32"/>
      <c r="X77" s="32"/>
      <c r="Y77" s="32"/>
      <c r="Z77" s="32"/>
      <c r="AA77" s="32"/>
      <c r="AB77" s="32"/>
      <c r="AC77" s="32"/>
      <c r="AD77" s="32"/>
      <c r="AE77" s="32"/>
    </row>
    <row r="78" spans="1:31" s="2" customFormat="1" ht="40.15" customHeight="1">
      <c r="A78" s="32"/>
      <c r="B78" s="33"/>
      <c r="C78" s="28" t="s">
        <v>28</v>
      </c>
      <c r="D78" s="32"/>
      <c r="E78" s="32"/>
      <c r="F78" s="26" t="str">
        <f>E15</f>
        <v>Město Klatovy, Nám.Míru 62/I,339 01 Klatovy</v>
      </c>
      <c r="G78" s="32"/>
      <c r="H78" s="32"/>
      <c r="I78" s="28" t="s">
        <v>34</v>
      </c>
      <c r="J78" s="30" t="str">
        <f>E21</f>
        <v>INTERPROJEKT ODPADY s.r.o., Praha 6</v>
      </c>
      <c r="K78" s="32"/>
      <c r="L78" s="90"/>
      <c r="S78" s="32"/>
      <c r="T78" s="32"/>
      <c r="U78" s="32"/>
      <c r="V78" s="32"/>
      <c r="W78" s="32"/>
      <c r="X78" s="32"/>
      <c r="Y78" s="32"/>
      <c r="Z78" s="32"/>
      <c r="AA78" s="32"/>
      <c r="AB78" s="32"/>
      <c r="AC78" s="32"/>
      <c r="AD78" s="32"/>
      <c r="AE78" s="32"/>
    </row>
    <row r="79" spans="1:31" s="2" customFormat="1" ht="15.2" customHeight="1">
      <c r="A79" s="32"/>
      <c r="B79" s="33"/>
      <c r="C79" s="28" t="s">
        <v>32</v>
      </c>
      <c r="D79" s="32"/>
      <c r="E79" s="32"/>
      <c r="F79" s="26" t="str">
        <f>IF(E18="","",E18)</f>
        <v xml:space="preserve"> </v>
      </c>
      <c r="G79" s="32"/>
      <c r="H79" s="32"/>
      <c r="I79" s="28" t="s">
        <v>37</v>
      </c>
      <c r="J79" s="30" t="str">
        <f>E24</f>
        <v xml:space="preserve"> </v>
      </c>
      <c r="K79" s="32"/>
      <c r="L79" s="90"/>
      <c r="S79" s="32"/>
      <c r="T79" s="32"/>
      <c r="U79" s="32"/>
      <c r="V79" s="32"/>
      <c r="W79" s="32"/>
      <c r="X79" s="32"/>
      <c r="Y79" s="32"/>
      <c r="Z79" s="32"/>
      <c r="AA79" s="32"/>
      <c r="AB79" s="32"/>
      <c r="AC79" s="32"/>
      <c r="AD79" s="32"/>
      <c r="AE79" s="32"/>
    </row>
    <row r="80" spans="1:31" s="2" customFormat="1" ht="10.35" customHeight="1">
      <c r="A80" s="32"/>
      <c r="B80" s="33"/>
      <c r="C80" s="32"/>
      <c r="D80" s="32"/>
      <c r="E80" s="32"/>
      <c r="F80" s="32"/>
      <c r="G80" s="32"/>
      <c r="H80" s="32"/>
      <c r="I80" s="32"/>
      <c r="J80" s="32"/>
      <c r="K80" s="32"/>
      <c r="L80" s="90"/>
      <c r="S80" s="32"/>
      <c r="T80" s="32"/>
      <c r="U80" s="32"/>
      <c r="V80" s="32"/>
      <c r="W80" s="32"/>
      <c r="X80" s="32"/>
      <c r="Y80" s="32"/>
      <c r="Z80" s="32"/>
      <c r="AA80" s="32"/>
      <c r="AB80" s="32"/>
      <c r="AC80" s="32"/>
      <c r="AD80" s="32"/>
      <c r="AE80" s="32"/>
    </row>
    <row r="81" spans="1:65" s="11" customFormat="1" ht="29.25" customHeight="1">
      <c r="A81" s="115"/>
      <c r="B81" s="116"/>
      <c r="C81" s="117" t="s">
        <v>125</v>
      </c>
      <c r="D81" s="118" t="s">
        <v>59</v>
      </c>
      <c r="E81" s="118" t="s">
        <v>55</v>
      </c>
      <c r="F81" s="118" t="s">
        <v>56</v>
      </c>
      <c r="G81" s="118" t="s">
        <v>126</v>
      </c>
      <c r="H81" s="118" t="s">
        <v>127</v>
      </c>
      <c r="I81" s="118" t="s">
        <v>128</v>
      </c>
      <c r="J81" s="118" t="s">
        <v>118</v>
      </c>
      <c r="K81" s="119" t="s">
        <v>129</v>
      </c>
      <c r="L81" s="120"/>
      <c r="M81" s="57" t="s">
        <v>3</v>
      </c>
      <c r="N81" s="58" t="s">
        <v>44</v>
      </c>
      <c r="O81" s="58" t="s">
        <v>130</v>
      </c>
      <c r="P81" s="58" t="s">
        <v>131</v>
      </c>
      <c r="Q81" s="58" t="s">
        <v>132</v>
      </c>
      <c r="R81" s="58" t="s">
        <v>133</v>
      </c>
      <c r="S81" s="58" t="s">
        <v>134</v>
      </c>
      <c r="T81" s="59" t="s">
        <v>135</v>
      </c>
      <c r="U81" s="115"/>
      <c r="V81" s="115"/>
      <c r="W81" s="115"/>
      <c r="X81" s="115"/>
      <c r="Y81" s="115"/>
      <c r="Z81" s="115"/>
      <c r="AA81" s="115"/>
      <c r="AB81" s="115"/>
      <c r="AC81" s="115"/>
      <c r="AD81" s="115"/>
      <c r="AE81" s="115"/>
    </row>
    <row r="82" spans="1:65" s="2" customFormat="1" ht="22.9" customHeight="1">
      <c r="A82" s="32"/>
      <c r="B82" s="33"/>
      <c r="C82" s="64" t="s">
        <v>136</v>
      </c>
      <c r="D82" s="32"/>
      <c r="E82" s="32"/>
      <c r="F82" s="32"/>
      <c r="G82" s="32"/>
      <c r="H82" s="32"/>
      <c r="I82" s="32"/>
      <c r="J82" s="121">
        <f>BK82</f>
        <v>0</v>
      </c>
      <c r="K82" s="32"/>
      <c r="L82" s="33"/>
      <c r="M82" s="60"/>
      <c r="N82" s="51"/>
      <c r="O82" s="61"/>
      <c r="P82" s="122">
        <f>P83</f>
        <v>1491.2895900000001</v>
      </c>
      <c r="Q82" s="61"/>
      <c r="R82" s="122">
        <f>R83</f>
        <v>1.604382</v>
      </c>
      <c r="S82" s="61"/>
      <c r="T82" s="123">
        <f>T83</f>
        <v>0</v>
      </c>
      <c r="U82" s="32"/>
      <c r="V82" s="32"/>
      <c r="W82" s="32"/>
      <c r="X82" s="32"/>
      <c r="Y82" s="32"/>
      <c r="Z82" s="32"/>
      <c r="AA82" s="32"/>
      <c r="AB82" s="32"/>
      <c r="AC82" s="32"/>
      <c r="AD82" s="32"/>
      <c r="AE82" s="32"/>
      <c r="AT82" s="19" t="s">
        <v>73</v>
      </c>
      <c r="AU82" s="19" t="s">
        <v>119</v>
      </c>
      <c r="BK82" s="124">
        <f>BK83</f>
        <v>0</v>
      </c>
    </row>
    <row r="83" spans="1:65" s="12" customFormat="1" ht="25.9" customHeight="1">
      <c r="B83" s="125"/>
      <c r="D83" s="126" t="s">
        <v>73</v>
      </c>
      <c r="E83" s="127" t="s">
        <v>137</v>
      </c>
      <c r="F83" s="127" t="s">
        <v>138</v>
      </c>
      <c r="J83" s="128">
        <f>BK83</f>
        <v>0</v>
      </c>
      <c r="L83" s="125"/>
      <c r="M83" s="129"/>
      <c r="N83" s="130"/>
      <c r="O83" s="130"/>
      <c r="P83" s="131">
        <f>P84+P160</f>
        <v>1491.2895900000001</v>
      </c>
      <c r="Q83" s="130"/>
      <c r="R83" s="131">
        <f>R84+R160</f>
        <v>1.604382</v>
      </c>
      <c r="S83" s="130"/>
      <c r="T83" s="132">
        <f>T84+T160</f>
        <v>0</v>
      </c>
      <c r="AR83" s="126" t="s">
        <v>82</v>
      </c>
      <c r="AT83" s="133" t="s">
        <v>73</v>
      </c>
      <c r="AU83" s="133" t="s">
        <v>74</v>
      </c>
      <c r="AY83" s="126" t="s">
        <v>139</v>
      </c>
      <c r="BK83" s="134">
        <f>BK84+BK160</f>
        <v>0</v>
      </c>
    </row>
    <row r="84" spans="1:65" s="12" customFormat="1" ht="22.9" customHeight="1">
      <c r="B84" s="125"/>
      <c r="D84" s="126" t="s">
        <v>73</v>
      </c>
      <c r="E84" s="135" t="s">
        <v>82</v>
      </c>
      <c r="F84" s="135" t="s">
        <v>140</v>
      </c>
      <c r="J84" s="136">
        <f>BK84</f>
        <v>0</v>
      </c>
      <c r="L84" s="125"/>
      <c r="M84" s="129"/>
      <c r="N84" s="130"/>
      <c r="O84" s="130"/>
      <c r="P84" s="131">
        <f>SUM(P85:P159)</f>
        <v>1366.80159</v>
      </c>
      <c r="Q84" s="130"/>
      <c r="R84" s="131">
        <f>SUM(R85:R159)</f>
        <v>1.7160000000000002E-2</v>
      </c>
      <c r="S84" s="130"/>
      <c r="T84" s="132">
        <f>SUM(T85:T159)</f>
        <v>0</v>
      </c>
      <c r="AR84" s="126" t="s">
        <v>82</v>
      </c>
      <c r="AT84" s="133" t="s">
        <v>73</v>
      </c>
      <c r="AU84" s="133" t="s">
        <v>82</v>
      </c>
      <c r="AY84" s="126" t="s">
        <v>139</v>
      </c>
      <c r="BK84" s="134">
        <f>SUM(BK85:BK159)</f>
        <v>0</v>
      </c>
    </row>
    <row r="85" spans="1:65" s="2" customFormat="1" ht="14.45" customHeight="1">
      <c r="A85" s="32"/>
      <c r="B85" s="137"/>
      <c r="C85" s="138" t="s">
        <v>82</v>
      </c>
      <c r="D85" s="138" t="s">
        <v>141</v>
      </c>
      <c r="E85" s="139" t="s">
        <v>321</v>
      </c>
      <c r="F85" s="140" t="s">
        <v>322</v>
      </c>
      <c r="G85" s="141" t="s">
        <v>154</v>
      </c>
      <c r="H85" s="142">
        <v>358.3</v>
      </c>
      <c r="I85" s="143"/>
      <c r="J85" s="143"/>
      <c r="K85" s="140" t="s">
        <v>145</v>
      </c>
      <c r="L85" s="33"/>
      <c r="M85" s="144" t="s">
        <v>3</v>
      </c>
      <c r="N85" s="145" t="s">
        <v>45</v>
      </c>
      <c r="O85" s="146">
        <v>0.21199999999999999</v>
      </c>
      <c r="P85" s="146">
        <f>O85*H85</f>
        <v>75.959599999999995</v>
      </c>
      <c r="Q85" s="146">
        <v>0</v>
      </c>
      <c r="R85" s="146">
        <f>Q85*H85</f>
        <v>0</v>
      </c>
      <c r="S85" s="146">
        <v>0</v>
      </c>
      <c r="T85" s="147">
        <f>S85*H85</f>
        <v>0</v>
      </c>
      <c r="U85" s="32"/>
      <c r="V85" s="32"/>
      <c r="W85" s="32"/>
      <c r="X85" s="32"/>
      <c r="Y85" s="32"/>
      <c r="Z85" s="32"/>
      <c r="AA85" s="32"/>
      <c r="AB85" s="32"/>
      <c r="AC85" s="32"/>
      <c r="AD85" s="32"/>
      <c r="AE85" s="32"/>
      <c r="AR85" s="148" t="s">
        <v>146</v>
      </c>
      <c r="AT85" s="148" t="s">
        <v>141</v>
      </c>
      <c r="AU85" s="148" t="s">
        <v>84</v>
      </c>
      <c r="AY85" s="19" t="s">
        <v>139</v>
      </c>
      <c r="BE85" s="149">
        <f>IF(N85="základní",J85,0)</f>
        <v>0</v>
      </c>
      <c r="BF85" s="149">
        <f>IF(N85="snížená",J85,0)</f>
        <v>0</v>
      </c>
      <c r="BG85" s="149">
        <f>IF(N85="zákl. přenesená",J85,0)</f>
        <v>0</v>
      </c>
      <c r="BH85" s="149">
        <f>IF(N85="sníž. přenesená",J85,0)</f>
        <v>0</v>
      </c>
      <c r="BI85" s="149">
        <f>IF(N85="nulová",J85,0)</f>
        <v>0</v>
      </c>
      <c r="BJ85" s="19" t="s">
        <v>82</v>
      </c>
      <c r="BK85" s="149">
        <f>ROUND(I85*H85,2)</f>
        <v>0</v>
      </c>
      <c r="BL85" s="19" t="s">
        <v>146</v>
      </c>
      <c r="BM85" s="148" t="s">
        <v>323</v>
      </c>
    </row>
    <row r="86" spans="1:65" s="2" customFormat="1">
      <c r="A86" s="32"/>
      <c r="B86" s="33"/>
      <c r="C86" s="32"/>
      <c r="D86" s="150" t="s">
        <v>148</v>
      </c>
      <c r="E86" s="32"/>
      <c r="F86" s="151" t="s">
        <v>324</v>
      </c>
      <c r="G86" s="32"/>
      <c r="H86" s="32"/>
      <c r="I86" s="32"/>
      <c r="J86" s="32"/>
      <c r="K86" s="32"/>
      <c r="L86" s="33"/>
      <c r="M86" s="152"/>
      <c r="N86" s="153"/>
      <c r="O86" s="53"/>
      <c r="P86" s="53"/>
      <c r="Q86" s="53"/>
      <c r="R86" s="53"/>
      <c r="S86" s="53"/>
      <c r="T86" s="54"/>
      <c r="U86" s="32"/>
      <c r="V86" s="32"/>
      <c r="W86" s="32"/>
      <c r="X86" s="32"/>
      <c r="Y86" s="32"/>
      <c r="Z86" s="32"/>
      <c r="AA86" s="32"/>
      <c r="AB86" s="32"/>
      <c r="AC86" s="32"/>
      <c r="AD86" s="32"/>
      <c r="AE86" s="32"/>
      <c r="AT86" s="19" t="s">
        <v>148</v>
      </c>
      <c r="AU86" s="19" t="s">
        <v>84</v>
      </c>
    </row>
    <row r="87" spans="1:65" s="2" customFormat="1" ht="29.25">
      <c r="A87" s="32"/>
      <c r="B87" s="33"/>
      <c r="C87" s="32"/>
      <c r="D87" s="150" t="s">
        <v>150</v>
      </c>
      <c r="E87" s="32"/>
      <c r="F87" s="154" t="s">
        <v>207</v>
      </c>
      <c r="G87" s="32"/>
      <c r="H87" s="32"/>
      <c r="I87" s="32"/>
      <c r="J87" s="32"/>
      <c r="K87" s="32"/>
      <c r="L87" s="33"/>
      <c r="M87" s="152"/>
      <c r="N87" s="153"/>
      <c r="O87" s="53"/>
      <c r="P87" s="53"/>
      <c r="Q87" s="53"/>
      <c r="R87" s="53"/>
      <c r="S87" s="53"/>
      <c r="T87" s="54"/>
      <c r="U87" s="32"/>
      <c r="V87" s="32"/>
      <c r="W87" s="32"/>
      <c r="X87" s="32"/>
      <c r="Y87" s="32"/>
      <c r="Z87" s="32"/>
      <c r="AA87" s="32"/>
      <c r="AB87" s="32"/>
      <c r="AC87" s="32"/>
      <c r="AD87" s="32"/>
      <c r="AE87" s="32"/>
      <c r="AT87" s="19" t="s">
        <v>150</v>
      </c>
      <c r="AU87" s="19" t="s">
        <v>84</v>
      </c>
    </row>
    <row r="88" spans="1:65" s="13" customFormat="1">
      <c r="B88" s="155"/>
      <c r="D88" s="150" t="s">
        <v>158</v>
      </c>
      <c r="E88" s="156" t="s">
        <v>3</v>
      </c>
      <c r="F88" s="157" t="s">
        <v>325</v>
      </c>
      <c r="H88" s="156" t="s">
        <v>3</v>
      </c>
      <c r="L88" s="155"/>
      <c r="M88" s="158"/>
      <c r="N88" s="159"/>
      <c r="O88" s="159"/>
      <c r="P88" s="159"/>
      <c r="Q88" s="159"/>
      <c r="R88" s="159"/>
      <c r="S88" s="159"/>
      <c r="T88" s="160"/>
      <c r="AT88" s="156" t="s">
        <v>158</v>
      </c>
      <c r="AU88" s="156" t="s">
        <v>84</v>
      </c>
      <c r="AV88" s="13" t="s">
        <v>82</v>
      </c>
      <c r="AW88" s="13" t="s">
        <v>36</v>
      </c>
      <c r="AX88" s="13" t="s">
        <v>74</v>
      </c>
      <c r="AY88" s="156" t="s">
        <v>139</v>
      </c>
    </row>
    <row r="89" spans="1:65" s="13" customFormat="1">
      <c r="B89" s="155"/>
      <c r="D89" s="150" t="s">
        <v>158</v>
      </c>
      <c r="E89" s="156" t="s">
        <v>3</v>
      </c>
      <c r="F89" s="157" t="s">
        <v>326</v>
      </c>
      <c r="H89" s="156" t="s">
        <v>3</v>
      </c>
      <c r="L89" s="155"/>
      <c r="M89" s="158"/>
      <c r="N89" s="159"/>
      <c r="O89" s="159"/>
      <c r="P89" s="159"/>
      <c r="Q89" s="159"/>
      <c r="R89" s="159"/>
      <c r="S89" s="159"/>
      <c r="T89" s="160"/>
      <c r="AT89" s="156" t="s">
        <v>158</v>
      </c>
      <c r="AU89" s="156" t="s">
        <v>84</v>
      </c>
      <c r="AV89" s="13" t="s">
        <v>82</v>
      </c>
      <c r="AW89" s="13" t="s">
        <v>36</v>
      </c>
      <c r="AX89" s="13" t="s">
        <v>74</v>
      </c>
      <c r="AY89" s="156" t="s">
        <v>139</v>
      </c>
    </row>
    <row r="90" spans="1:65" s="13" customFormat="1">
      <c r="B90" s="155"/>
      <c r="D90" s="150" t="s">
        <v>158</v>
      </c>
      <c r="E90" s="156" t="s">
        <v>3</v>
      </c>
      <c r="F90" s="157" t="s">
        <v>327</v>
      </c>
      <c r="H90" s="156" t="s">
        <v>3</v>
      </c>
      <c r="L90" s="155"/>
      <c r="M90" s="158"/>
      <c r="N90" s="159"/>
      <c r="O90" s="159"/>
      <c r="P90" s="159"/>
      <c r="Q90" s="159"/>
      <c r="R90" s="159"/>
      <c r="S90" s="159"/>
      <c r="T90" s="160"/>
      <c r="AT90" s="156" t="s">
        <v>158</v>
      </c>
      <c r="AU90" s="156" t="s">
        <v>84</v>
      </c>
      <c r="AV90" s="13" t="s">
        <v>82</v>
      </c>
      <c r="AW90" s="13" t="s">
        <v>36</v>
      </c>
      <c r="AX90" s="13" t="s">
        <v>74</v>
      </c>
      <c r="AY90" s="156" t="s">
        <v>139</v>
      </c>
    </row>
    <row r="91" spans="1:65" s="14" customFormat="1">
      <c r="B91" s="161"/>
      <c r="D91" s="150" t="s">
        <v>158</v>
      </c>
      <c r="E91" s="162" t="s">
        <v>3</v>
      </c>
      <c r="F91" s="163" t="s">
        <v>328</v>
      </c>
      <c r="H91" s="164">
        <v>358.3</v>
      </c>
      <c r="L91" s="161"/>
      <c r="M91" s="165"/>
      <c r="N91" s="166"/>
      <c r="O91" s="166"/>
      <c r="P91" s="166"/>
      <c r="Q91" s="166"/>
      <c r="R91" s="166"/>
      <c r="S91" s="166"/>
      <c r="T91" s="167"/>
      <c r="AT91" s="162" t="s">
        <v>158</v>
      </c>
      <c r="AU91" s="162" t="s">
        <v>84</v>
      </c>
      <c r="AV91" s="14" t="s">
        <v>84</v>
      </c>
      <c r="AW91" s="14" t="s">
        <v>36</v>
      </c>
      <c r="AX91" s="14" t="s">
        <v>82</v>
      </c>
      <c r="AY91" s="162" t="s">
        <v>139</v>
      </c>
    </row>
    <row r="92" spans="1:65" s="2" customFormat="1" ht="14.45" customHeight="1">
      <c r="A92" s="32"/>
      <c r="B92" s="137"/>
      <c r="C92" s="138" t="s">
        <v>84</v>
      </c>
      <c r="D92" s="138" t="s">
        <v>141</v>
      </c>
      <c r="E92" s="139" t="s">
        <v>225</v>
      </c>
      <c r="F92" s="140" t="s">
        <v>226</v>
      </c>
      <c r="G92" s="141" t="s">
        <v>154</v>
      </c>
      <c r="H92" s="142">
        <v>3082.8</v>
      </c>
      <c r="I92" s="143"/>
      <c r="J92" s="143"/>
      <c r="K92" s="140" t="s">
        <v>145</v>
      </c>
      <c r="L92" s="33"/>
      <c r="M92" s="144" t="s">
        <v>3</v>
      </c>
      <c r="N92" s="145" t="s">
        <v>45</v>
      </c>
      <c r="O92" s="146">
        <v>4.3999999999999997E-2</v>
      </c>
      <c r="P92" s="146">
        <f>O92*H92</f>
        <v>135.64320000000001</v>
      </c>
      <c r="Q92" s="146">
        <v>0</v>
      </c>
      <c r="R92" s="146">
        <f>Q92*H92</f>
        <v>0</v>
      </c>
      <c r="S92" s="146">
        <v>0</v>
      </c>
      <c r="T92" s="147">
        <f>S92*H92</f>
        <v>0</v>
      </c>
      <c r="U92" s="32"/>
      <c r="V92" s="32"/>
      <c r="W92" s="32"/>
      <c r="X92" s="32"/>
      <c r="Y92" s="32"/>
      <c r="Z92" s="32"/>
      <c r="AA92" s="32"/>
      <c r="AB92" s="32"/>
      <c r="AC92" s="32"/>
      <c r="AD92" s="32"/>
      <c r="AE92" s="32"/>
      <c r="AR92" s="148" t="s">
        <v>146</v>
      </c>
      <c r="AT92" s="148" t="s">
        <v>141</v>
      </c>
      <c r="AU92" s="148" t="s">
        <v>84</v>
      </c>
      <c r="AY92" s="19" t="s">
        <v>139</v>
      </c>
      <c r="BE92" s="149">
        <f>IF(N92="základní",J92,0)</f>
        <v>0</v>
      </c>
      <c r="BF92" s="149">
        <f>IF(N92="snížená",J92,0)</f>
        <v>0</v>
      </c>
      <c r="BG92" s="149">
        <f>IF(N92="zákl. přenesená",J92,0)</f>
        <v>0</v>
      </c>
      <c r="BH92" s="149">
        <f>IF(N92="sníž. přenesená",J92,0)</f>
        <v>0</v>
      </c>
      <c r="BI92" s="149">
        <f>IF(N92="nulová",J92,0)</f>
        <v>0</v>
      </c>
      <c r="BJ92" s="19" t="s">
        <v>82</v>
      </c>
      <c r="BK92" s="149">
        <f>ROUND(I92*H92,2)</f>
        <v>0</v>
      </c>
      <c r="BL92" s="19" t="s">
        <v>146</v>
      </c>
      <c r="BM92" s="148" t="s">
        <v>329</v>
      </c>
    </row>
    <row r="93" spans="1:65" s="2" customFormat="1" ht="19.5">
      <c r="A93" s="32"/>
      <c r="B93" s="33"/>
      <c r="C93" s="32"/>
      <c r="D93" s="150" t="s">
        <v>148</v>
      </c>
      <c r="E93" s="32"/>
      <c r="F93" s="151" t="s">
        <v>228</v>
      </c>
      <c r="G93" s="32"/>
      <c r="H93" s="32"/>
      <c r="I93" s="32"/>
      <c r="J93" s="32"/>
      <c r="K93" s="32"/>
      <c r="L93" s="33"/>
      <c r="M93" s="152"/>
      <c r="N93" s="153"/>
      <c r="O93" s="53"/>
      <c r="P93" s="53"/>
      <c r="Q93" s="53"/>
      <c r="R93" s="53"/>
      <c r="S93" s="53"/>
      <c r="T93" s="54"/>
      <c r="U93" s="32"/>
      <c r="V93" s="32"/>
      <c r="W93" s="32"/>
      <c r="X93" s="32"/>
      <c r="Y93" s="32"/>
      <c r="Z93" s="32"/>
      <c r="AA93" s="32"/>
      <c r="AB93" s="32"/>
      <c r="AC93" s="32"/>
      <c r="AD93" s="32"/>
      <c r="AE93" s="32"/>
      <c r="AT93" s="19" t="s">
        <v>148</v>
      </c>
      <c r="AU93" s="19" t="s">
        <v>84</v>
      </c>
    </row>
    <row r="94" spans="1:65" s="2" customFormat="1" ht="58.5">
      <c r="A94" s="32"/>
      <c r="B94" s="33"/>
      <c r="C94" s="32"/>
      <c r="D94" s="150" t="s">
        <v>150</v>
      </c>
      <c r="E94" s="32"/>
      <c r="F94" s="154" t="s">
        <v>229</v>
      </c>
      <c r="G94" s="32"/>
      <c r="H94" s="32"/>
      <c r="I94" s="32"/>
      <c r="J94" s="32"/>
      <c r="K94" s="32"/>
      <c r="L94" s="33"/>
      <c r="M94" s="152"/>
      <c r="N94" s="153"/>
      <c r="O94" s="53"/>
      <c r="P94" s="53"/>
      <c r="Q94" s="53"/>
      <c r="R94" s="53"/>
      <c r="S94" s="53"/>
      <c r="T94" s="54"/>
      <c r="U94" s="32"/>
      <c r="V94" s="32"/>
      <c r="W94" s="32"/>
      <c r="X94" s="32"/>
      <c r="Y94" s="32"/>
      <c r="Z94" s="32"/>
      <c r="AA94" s="32"/>
      <c r="AB94" s="32"/>
      <c r="AC94" s="32"/>
      <c r="AD94" s="32"/>
      <c r="AE94" s="32"/>
      <c r="AT94" s="19" t="s">
        <v>150</v>
      </c>
      <c r="AU94" s="19" t="s">
        <v>84</v>
      </c>
    </row>
    <row r="95" spans="1:65" s="13" customFormat="1">
      <c r="B95" s="155"/>
      <c r="D95" s="150" t="s">
        <v>158</v>
      </c>
      <c r="E95" s="156" t="s">
        <v>3</v>
      </c>
      <c r="F95" s="157" t="s">
        <v>330</v>
      </c>
      <c r="H95" s="156" t="s">
        <v>3</v>
      </c>
      <c r="L95" s="155"/>
      <c r="M95" s="158"/>
      <c r="N95" s="159"/>
      <c r="O95" s="159"/>
      <c r="P95" s="159"/>
      <c r="Q95" s="159"/>
      <c r="R95" s="159"/>
      <c r="S95" s="159"/>
      <c r="T95" s="160"/>
      <c r="AT95" s="156" t="s">
        <v>158</v>
      </c>
      <c r="AU95" s="156" t="s">
        <v>84</v>
      </c>
      <c r="AV95" s="13" t="s">
        <v>82</v>
      </c>
      <c r="AW95" s="13" t="s">
        <v>36</v>
      </c>
      <c r="AX95" s="13" t="s">
        <v>74</v>
      </c>
      <c r="AY95" s="156" t="s">
        <v>139</v>
      </c>
    </row>
    <row r="96" spans="1:65" s="13" customFormat="1">
      <c r="B96" s="155"/>
      <c r="D96" s="150" t="s">
        <v>158</v>
      </c>
      <c r="E96" s="156" t="s">
        <v>3</v>
      </c>
      <c r="F96" s="157" t="s">
        <v>331</v>
      </c>
      <c r="H96" s="156" t="s">
        <v>3</v>
      </c>
      <c r="L96" s="155"/>
      <c r="M96" s="158"/>
      <c r="N96" s="159"/>
      <c r="O96" s="159"/>
      <c r="P96" s="159"/>
      <c r="Q96" s="159"/>
      <c r="R96" s="159"/>
      <c r="S96" s="159"/>
      <c r="T96" s="160"/>
      <c r="AT96" s="156" t="s">
        <v>158</v>
      </c>
      <c r="AU96" s="156" t="s">
        <v>84</v>
      </c>
      <c r="AV96" s="13" t="s">
        <v>82</v>
      </c>
      <c r="AW96" s="13" t="s">
        <v>36</v>
      </c>
      <c r="AX96" s="13" t="s">
        <v>74</v>
      </c>
      <c r="AY96" s="156" t="s">
        <v>139</v>
      </c>
    </row>
    <row r="97" spans="1:65" s="14" customFormat="1">
      <c r="B97" s="161"/>
      <c r="D97" s="150" t="s">
        <v>158</v>
      </c>
      <c r="E97" s="162" t="s">
        <v>3</v>
      </c>
      <c r="F97" s="163" t="s">
        <v>328</v>
      </c>
      <c r="H97" s="164">
        <v>358.3</v>
      </c>
      <c r="L97" s="161"/>
      <c r="M97" s="165"/>
      <c r="N97" s="166"/>
      <c r="O97" s="166"/>
      <c r="P97" s="166"/>
      <c r="Q97" s="166"/>
      <c r="R97" s="166"/>
      <c r="S97" s="166"/>
      <c r="T97" s="167"/>
      <c r="AT97" s="162" t="s">
        <v>158</v>
      </c>
      <c r="AU97" s="162" t="s">
        <v>84</v>
      </c>
      <c r="AV97" s="14" t="s">
        <v>84</v>
      </c>
      <c r="AW97" s="14" t="s">
        <v>36</v>
      </c>
      <c r="AX97" s="14" t="s">
        <v>74</v>
      </c>
      <c r="AY97" s="162" t="s">
        <v>139</v>
      </c>
    </row>
    <row r="98" spans="1:65" s="13" customFormat="1">
      <c r="B98" s="155"/>
      <c r="D98" s="150" t="s">
        <v>158</v>
      </c>
      <c r="E98" s="156" t="s">
        <v>3</v>
      </c>
      <c r="F98" s="157" t="s">
        <v>332</v>
      </c>
      <c r="H98" s="156" t="s">
        <v>3</v>
      </c>
      <c r="L98" s="155"/>
      <c r="M98" s="158"/>
      <c r="N98" s="159"/>
      <c r="O98" s="159"/>
      <c r="P98" s="159"/>
      <c r="Q98" s="159"/>
      <c r="R98" s="159"/>
      <c r="S98" s="159"/>
      <c r="T98" s="160"/>
      <c r="AT98" s="156" t="s">
        <v>158</v>
      </c>
      <c r="AU98" s="156" t="s">
        <v>84</v>
      </c>
      <c r="AV98" s="13" t="s">
        <v>82</v>
      </c>
      <c r="AW98" s="13" t="s">
        <v>36</v>
      </c>
      <c r="AX98" s="13" t="s">
        <v>74</v>
      </c>
      <c r="AY98" s="156" t="s">
        <v>139</v>
      </c>
    </row>
    <row r="99" spans="1:65" s="14" customFormat="1">
      <c r="B99" s="161"/>
      <c r="D99" s="150" t="s">
        <v>158</v>
      </c>
      <c r="E99" s="162" t="s">
        <v>3</v>
      </c>
      <c r="F99" s="163" t="s">
        <v>333</v>
      </c>
      <c r="H99" s="164">
        <v>1480.7</v>
      </c>
      <c r="L99" s="161"/>
      <c r="M99" s="165"/>
      <c r="N99" s="166"/>
      <c r="O99" s="166"/>
      <c r="P99" s="166"/>
      <c r="Q99" s="166"/>
      <c r="R99" s="166"/>
      <c r="S99" s="166"/>
      <c r="T99" s="167"/>
      <c r="AT99" s="162" t="s">
        <v>158</v>
      </c>
      <c r="AU99" s="162" t="s">
        <v>84</v>
      </c>
      <c r="AV99" s="14" t="s">
        <v>84</v>
      </c>
      <c r="AW99" s="14" t="s">
        <v>36</v>
      </c>
      <c r="AX99" s="14" t="s">
        <v>74</v>
      </c>
      <c r="AY99" s="162" t="s">
        <v>139</v>
      </c>
    </row>
    <row r="100" spans="1:65" s="13" customFormat="1">
      <c r="B100" s="155"/>
      <c r="D100" s="150" t="s">
        <v>158</v>
      </c>
      <c r="E100" s="156" t="s">
        <v>3</v>
      </c>
      <c r="F100" s="157" t="s">
        <v>334</v>
      </c>
      <c r="H100" s="156" t="s">
        <v>3</v>
      </c>
      <c r="L100" s="155"/>
      <c r="M100" s="158"/>
      <c r="N100" s="159"/>
      <c r="O100" s="159"/>
      <c r="P100" s="159"/>
      <c r="Q100" s="159"/>
      <c r="R100" s="159"/>
      <c r="S100" s="159"/>
      <c r="T100" s="160"/>
      <c r="AT100" s="156" t="s">
        <v>158</v>
      </c>
      <c r="AU100" s="156" t="s">
        <v>84</v>
      </c>
      <c r="AV100" s="13" t="s">
        <v>82</v>
      </c>
      <c r="AW100" s="13" t="s">
        <v>36</v>
      </c>
      <c r="AX100" s="13" t="s">
        <v>74</v>
      </c>
      <c r="AY100" s="156" t="s">
        <v>139</v>
      </c>
    </row>
    <row r="101" spans="1:65" s="14" customFormat="1">
      <c r="B101" s="161"/>
      <c r="D101" s="150" t="s">
        <v>158</v>
      </c>
      <c r="E101" s="162" t="s">
        <v>3</v>
      </c>
      <c r="F101" s="163" t="s">
        <v>335</v>
      </c>
      <c r="H101" s="164">
        <v>1158</v>
      </c>
      <c r="L101" s="161"/>
      <c r="M101" s="165"/>
      <c r="N101" s="166"/>
      <c r="O101" s="166"/>
      <c r="P101" s="166"/>
      <c r="Q101" s="166"/>
      <c r="R101" s="166"/>
      <c r="S101" s="166"/>
      <c r="T101" s="167"/>
      <c r="AT101" s="162" t="s">
        <v>158</v>
      </c>
      <c r="AU101" s="162" t="s">
        <v>84</v>
      </c>
      <c r="AV101" s="14" t="s">
        <v>84</v>
      </c>
      <c r="AW101" s="14" t="s">
        <v>36</v>
      </c>
      <c r="AX101" s="14" t="s">
        <v>74</v>
      </c>
      <c r="AY101" s="162" t="s">
        <v>139</v>
      </c>
    </row>
    <row r="102" spans="1:65" s="13" customFormat="1">
      <c r="B102" s="155"/>
      <c r="D102" s="150" t="s">
        <v>158</v>
      </c>
      <c r="E102" s="156" t="s">
        <v>3</v>
      </c>
      <c r="F102" s="157" t="s">
        <v>336</v>
      </c>
      <c r="H102" s="156" t="s">
        <v>3</v>
      </c>
      <c r="L102" s="155"/>
      <c r="M102" s="158"/>
      <c r="N102" s="159"/>
      <c r="O102" s="159"/>
      <c r="P102" s="159"/>
      <c r="Q102" s="159"/>
      <c r="R102" s="159"/>
      <c r="S102" s="159"/>
      <c r="T102" s="160"/>
      <c r="AT102" s="156" t="s">
        <v>158</v>
      </c>
      <c r="AU102" s="156" t="s">
        <v>84</v>
      </c>
      <c r="AV102" s="13" t="s">
        <v>82</v>
      </c>
      <c r="AW102" s="13" t="s">
        <v>36</v>
      </c>
      <c r="AX102" s="13" t="s">
        <v>74</v>
      </c>
      <c r="AY102" s="156" t="s">
        <v>139</v>
      </c>
    </row>
    <row r="103" spans="1:65" s="14" customFormat="1">
      <c r="B103" s="161"/>
      <c r="D103" s="150" t="s">
        <v>158</v>
      </c>
      <c r="E103" s="162" t="s">
        <v>3</v>
      </c>
      <c r="F103" s="163" t="s">
        <v>337</v>
      </c>
      <c r="H103" s="164">
        <v>85.8</v>
      </c>
      <c r="L103" s="161"/>
      <c r="M103" s="165"/>
      <c r="N103" s="166"/>
      <c r="O103" s="166"/>
      <c r="P103" s="166"/>
      <c r="Q103" s="166"/>
      <c r="R103" s="166"/>
      <c r="S103" s="166"/>
      <c r="T103" s="167"/>
      <c r="AT103" s="162" t="s">
        <v>158</v>
      </c>
      <c r="AU103" s="162" t="s">
        <v>84</v>
      </c>
      <c r="AV103" s="14" t="s">
        <v>84</v>
      </c>
      <c r="AW103" s="14" t="s">
        <v>36</v>
      </c>
      <c r="AX103" s="14" t="s">
        <v>74</v>
      </c>
      <c r="AY103" s="162" t="s">
        <v>139</v>
      </c>
    </row>
    <row r="104" spans="1:65" s="15" customFormat="1">
      <c r="B104" s="168"/>
      <c r="D104" s="150" t="s">
        <v>158</v>
      </c>
      <c r="E104" s="169" t="s">
        <v>3</v>
      </c>
      <c r="F104" s="170" t="s">
        <v>234</v>
      </c>
      <c r="H104" s="171">
        <v>3082.8</v>
      </c>
      <c r="L104" s="168"/>
      <c r="M104" s="172"/>
      <c r="N104" s="173"/>
      <c r="O104" s="173"/>
      <c r="P104" s="173"/>
      <c r="Q104" s="173"/>
      <c r="R104" s="173"/>
      <c r="S104" s="173"/>
      <c r="T104" s="174"/>
      <c r="AT104" s="169" t="s">
        <v>158</v>
      </c>
      <c r="AU104" s="169" t="s">
        <v>84</v>
      </c>
      <c r="AV104" s="15" t="s">
        <v>146</v>
      </c>
      <c r="AW104" s="15" t="s">
        <v>36</v>
      </c>
      <c r="AX104" s="15" t="s">
        <v>82</v>
      </c>
      <c r="AY104" s="169" t="s">
        <v>139</v>
      </c>
    </row>
    <row r="105" spans="1:65" s="2" customFormat="1" ht="14.45" customHeight="1">
      <c r="A105" s="32"/>
      <c r="B105" s="137"/>
      <c r="C105" s="138" t="s">
        <v>161</v>
      </c>
      <c r="D105" s="138" t="s">
        <v>141</v>
      </c>
      <c r="E105" s="139" t="s">
        <v>338</v>
      </c>
      <c r="F105" s="140" t="s">
        <v>339</v>
      </c>
      <c r="G105" s="141" t="s">
        <v>154</v>
      </c>
      <c r="H105" s="142">
        <v>2724.5</v>
      </c>
      <c r="I105" s="143"/>
      <c r="J105" s="143"/>
      <c r="K105" s="140" t="s">
        <v>145</v>
      </c>
      <c r="L105" s="33"/>
      <c r="M105" s="144" t="s">
        <v>3</v>
      </c>
      <c r="N105" s="145" t="s">
        <v>45</v>
      </c>
      <c r="O105" s="146">
        <v>7.1999999999999995E-2</v>
      </c>
      <c r="P105" s="146">
        <f>O105*H105</f>
        <v>196.16399999999999</v>
      </c>
      <c r="Q105" s="146">
        <v>0</v>
      </c>
      <c r="R105" s="146">
        <f>Q105*H105</f>
        <v>0</v>
      </c>
      <c r="S105" s="146">
        <v>0</v>
      </c>
      <c r="T105" s="147">
        <f>S105*H105</f>
        <v>0</v>
      </c>
      <c r="U105" s="32"/>
      <c r="V105" s="32"/>
      <c r="W105" s="32"/>
      <c r="X105" s="32"/>
      <c r="Y105" s="32"/>
      <c r="Z105" s="32"/>
      <c r="AA105" s="32"/>
      <c r="AB105" s="32"/>
      <c r="AC105" s="32"/>
      <c r="AD105" s="32"/>
      <c r="AE105" s="32"/>
      <c r="AR105" s="148" t="s">
        <v>146</v>
      </c>
      <c r="AT105" s="148" t="s">
        <v>141</v>
      </c>
      <c r="AU105" s="148" t="s">
        <v>84</v>
      </c>
      <c r="AY105" s="19" t="s">
        <v>139</v>
      </c>
      <c r="BE105" s="149">
        <f>IF(N105="základní",J105,0)</f>
        <v>0</v>
      </c>
      <c r="BF105" s="149">
        <f>IF(N105="snížená",J105,0)</f>
        <v>0</v>
      </c>
      <c r="BG105" s="149">
        <f>IF(N105="zákl. přenesená",J105,0)</f>
        <v>0</v>
      </c>
      <c r="BH105" s="149">
        <f>IF(N105="sníž. přenesená",J105,0)</f>
        <v>0</v>
      </c>
      <c r="BI105" s="149">
        <f>IF(N105="nulová",J105,0)</f>
        <v>0</v>
      </c>
      <c r="BJ105" s="19" t="s">
        <v>82</v>
      </c>
      <c r="BK105" s="149">
        <f>ROUND(I105*H105,2)</f>
        <v>0</v>
      </c>
      <c r="BL105" s="19" t="s">
        <v>146</v>
      </c>
      <c r="BM105" s="148" t="s">
        <v>340</v>
      </c>
    </row>
    <row r="106" spans="1:65" s="2" customFormat="1" ht="19.5">
      <c r="A106" s="32"/>
      <c r="B106" s="33"/>
      <c r="C106" s="32"/>
      <c r="D106" s="150" t="s">
        <v>148</v>
      </c>
      <c r="E106" s="32"/>
      <c r="F106" s="151" t="s">
        <v>341</v>
      </c>
      <c r="G106" s="32"/>
      <c r="H106" s="32"/>
      <c r="I106" s="32"/>
      <c r="J106" s="32"/>
      <c r="K106" s="32"/>
      <c r="L106" s="33"/>
      <c r="M106" s="152"/>
      <c r="N106" s="153"/>
      <c r="O106" s="53"/>
      <c r="P106" s="53"/>
      <c r="Q106" s="53"/>
      <c r="R106" s="53"/>
      <c r="S106" s="53"/>
      <c r="T106" s="54"/>
      <c r="U106" s="32"/>
      <c r="V106" s="32"/>
      <c r="W106" s="32"/>
      <c r="X106" s="32"/>
      <c r="Y106" s="32"/>
      <c r="Z106" s="32"/>
      <c r="AA106" s="32"/>
      <c r="AB106" s="32"/>
      <c r="AC106" s="32"/>
      <c r="AD106" s="32"/>
      <c r="AE106" s="32"/>
      <c r="AT106" s="19" t="s">
        <v>148</v>
      </c>
      <c r="AU106" s="19" t="s">
        <v>84</v>
      </c>
    </row>
    <row r="107" spans="1:65" s="2" customFormat="1" ht="87.75">
      <c r="A107" s="32"/>
      <c r="B107" s="33"/>
      <c r="C107" s="32"/>
      <c r="D107" s="150" t="s">
        <v>150</v>
      </c>
      <c r="E107" s="32"/>
      <c r="F107" s="154" t="s">
        <v>342</v>
      </c>
      <c r="G107" s="32"/>
      <c r="H107" s="32"/>
      <c r="I107" s="32"/>
      <c r="J107" s="32"/>
      <c r="K107" s="32"/>
      <c r="L107" s="33"/>
      <c r="M107" s="152"/>
      <c r="N107" s="153"/>
      <c r="O107" s="53"/>
      <c r="P107" s="53"/>
      <c r="Q107" s="53"/>
      <c r="R107" s="53"/>
      <c r="S107" s="53"/>
      <c r="T107" s="54"/>
      <c r="U107" s="32"/>
      <c r="V107" s="32"/>
      <c r="W107" s="32"/>
      <c r="X107" s="32"/>
      <c r="Y107" s="32"/>
      <c r="Z107" s="32"/>
      <c r="AA107" s="32"/>
      <c r="AB107" s="32"/>
      <c r="AC107" s="32"/>
      <c r="AD107" s="32"/>
      <c r="AE107" s="32"/>
      <c r="AT107" s="19" t="s">
        <v>150</v>
      </c>
      <c r="AU107" s="19" t="s">
        <v>84</v>
      </c>
    </row>
    <row r="108" spans="1:65" s="13" customFormat="1">
      <c r="B108" s="155"/>
      <c r="D108" s="150" t="s">
        <v>158</v>
      </c>
      <c r="E108" s="156" t="s">
        <v>3</v>
      </c>
      <c r="F108" s="157" t="s">
        <v>343</v>
      </c>
      <c r="H108" s="156" t="s">
        <v>3</v>
      </c>
      <c r="L108" s="155"/>
      <c r="M108" s="158"/>
      <c r="N108" s="159"/>
      <c r="O108" s="159"/>
      <c r="P108" s="159"/>
      <c r="Q108" s="159"/>
      <c r="R108" s="159"/>
      <c r="S108" s="159"/>
      <c r="T108" s="160"/>
      <c r="AT108" s="156" t="s">
        <v>158</v>
      </c>
      <c r="AU108" s="156" t="s">
        <v>84</v>
      </c>
      <c r="AV108" s="13" t="s">
        <v>82</v>
      </c>
      <c r="AW108" s="13" t="s">
        <v>36</v>
      </c>
      <c r="AX108" s="13" t="s">
        <v>74</v>
      </c>
      <c r="AY108" s="156" t="s">
        <v>139</v>
      </c>
    </row>
    <row r="109" spans="1:65" s="13" customFormat="1">
      <c r="B109" s="155"/>
      <c r="D109" s="150" t="s">
        <v>158</v>
      </c>
      <c r="E109" s="156" t="s">
        <v>3</v>
      </c>
      <c r="F109" s="157" t="s">
        <v>332</v>
      </c>
      <c r="H109" s="156" t="s">
        <v>3</v>
      </c>
      <c r="L109" s="155"/>
      <c r="M109" s="158"/>
      <c r="N109" s="159"/>
      <c r="O109" s="159"/>
      <c r="P109" s="159"/>
      <c r="Q109" s="159"/>
      <c r="R109" s="159"/>
      <c r="S109" s="159"/>
      <c r="T109" s="160"/>
      <c r="AT109" s="156" t="s">
        <v>158</v>
      </c>
      <c r="AU109" s="156" t="s">
        <v>84</v>
      </c>
      <c r="AV109" s="13" t="s">
        <v>82</v>
      </c>
      <c r="AW109" s="13" t="s">
        <v>36</v>
      </c>
      <c r="AX109" s="13" t="s">
        <v>74</v>
      </c>
      <c r="AY109" s="156" t="s">
        <v>139</v>
      </c>
    </row>
    <row r="110" spans="1:65" s="14" customFormat="1">
      <c r="B110" s="161"/>
      <c r="D110" s="150" t="s">
        <v>158</v>
      </c>
      <c r="E110" s="162" t="s">
        <v>3</v>
      </c>
      <c r="F110" s="163" t="s">
        <v>333</v>
      </c>
      <c r="H110" s="164">
        <v>1480.7</v>
      </c>
      <c r="L110" s="161"/>
      <c r="M110" s="165"/>
      <c r="N110" s="166"/>
      <c r="O110" s="166"/>
      <c r="P110" s="166"/>
      <c r="Q110" s="166"/>
      <c r="R110" s="166"/>
      <c r="S110" s="166"/>
      <c r="T110" s="167"/>
      <c r="AT110" s="162" t="s">
        <v>158</v>
      </c>
      <c r="AU110" s="162" t="s">
        <v>84</v>
      </c>
      <c r="AV110" s="14" t="s">
        <v>84</v>
      </c>
      <c r="AW110" s="14" t="s">
        <v>36</v>
      </c>
      <c r="AX110" s="14" t="s">
        <v>74</v>
      </c>
      <c r="AY110" s="162" t="s">
        <v>139</v>
      </c>
    </row>
    <row r="111" spans="1:65" s="13" customFormat="1">
      <c r="B111" s="155"/>
      <c r="D111" s="150" t="s">
        <v>158</v>
      </c>
      <c r="E111" s="156" t="s">
        <v>3</v>
      </c>
      <c r="F111" s="157" t="s">
        <v>334</v>
      </c>
      <c r="H111" s="156" t="s">
        <v>3</v>
      </c>
      <c r="L111" s="155"/>
      <c r="M111" s="158"/>
      <c r="N111" s="159"/>
      <c r="O111" s="159"/>
      <c r="P111" s="159"/>
      <c r="Q111" s="159"/>
      <c r="R111" s="159"/>
      <c r="S111" s="159"/>
      <c r="T111" s="160"/>
      <c r="AT111" s="156" t="s">
        <v>158</v>
      </c>
      <c r="AU111" s="156" t="s">
        <v>84</v>
      </c>
      <c r="AV111" s="13" t="s">
        <v>82</v>
      </c>
      <c r="AW111" s="13" t="s">
        <v>36</v>
      </c>
      <c r="AX111" s="13" t="s">
        <v>74</v>
      </c>
      <c r="AY111" s="156" t="s">
        <v>139</v>
      </c>
    </row>
    <row r="112" spans="1:65" s="14" customFormat="1">
      <c r="B112" s="161"/>
      <c r="D112" s="150" t="s">
        <v>158</v>
      </c>
      <c r="E112" s="162" t="s">
        <v>3</v>
      </c>
      <c r="F112" s="163" t="s">
        <v>335</v>
      </c>
      <c r="H112" s="164">
        <v>1158</v>
      </c>
      <c r="L112" s="161"/>
      <c r="M112" s="165"/>
      <c r="N112" s="166"/>
      <c r="O112" s="166"/>
      <c r="P112" s="166"/>
      <c r="Q112" s="166"/>
      <c r="R112" s="166"/>
      <c r="S112" s="166"/>
      <c r="T112" s="167"/>
      <c r="AT112" s="162" t="s">
        <v>158</v>
      </c>
      <c r="AU112" s="162" t="s">
        <v>84</v>
      </c>
      <c r="AV112" s="14" t="s">
        <v>84</v>
      </c>
      <c r="AW112" s="14" t="s">
        <v>36</v>
      </c>
      <c r="AX112" s="14" t="s">
        <v>74</v>
      </c>
      <c r="AY112" s="162" t="s">
        <v>139</v>
      </c>
    </row>
    <row r="113" spans="1:65" s="13" customFormat="1">
      <c r="B113" s="155"/>
      <c r="D113" s="150" t="s">
        <v>158</v>
      </c>
      <c r="E113" s="156" t="s">
        <v>3</v>
      </c>
      <c r="F113" s="157" t="s">
        <v>336</v>
      </c>
      <c r="H113" s="156" t="s">
        <v>3</v>
      </c>
      <c r="L113" s="155"/>
      <c r="M113" s="158"/>
      <c r="N113" s="159"/>
      <c r="O113" s="159"/>
      <c r="P113" s="159"/>
      <c r="Q113" s="159"/>
      <c r="R113" s="159"/>
      <c r="S113" s="159"/>
      <c r="T113" s="160"/>
      <c r="AT113" s="156" t="s">
        <v>158</v>
      </c>
      <c r="AU113" s="156" t="s">
        <v>84</v>
      </c>
      <c r="AV113" s="13" t="s">
        <v>82</v>
      </c>
      <c r="AW113" s="13" t="s">
        <v>36</v>
      </c>
      <c r="AX113" s="13" t="s">
        <v>74</v>
      </c>
      <c r="AY113" s="156" t="s">
        <v>139</v>
      </c>
    </row>
    <row r="114" spans="1:65" s="14" customFormat="1">
      <c r="B114" s="161"/>
      <c r="D114" s="150" t="s">
        <v>158</v>
      </c>
      <c r="E114" s="162" t="s">
        <v>3</v>
      </c>
      <c r="F114" s="163" t="s">
        <v>337</v>
      </c>
      <c r="H114" s="164">
        <v>85.8</v>
      </c>
      <c r="L114" s="161"/>
      <c r="M114" s="165"/>
      <c r="N114" s="166"/>
      <c r="O114" s="166"/>
      <c r="P114" s="166"/>
      <c r="Q114" s="166"/>
      <c r="R114" s="166"/>
      <c r="S114" s="166"/>
      <c r="T114" s="167"/>
      <c r="AT114" s="162" t="s">
        <v>158</v>
      </c>
      <c r="AU114" s="162" t="s">
        <v>84</v>
      </c>
      <c r="AV114" s="14" t="s">
        <v>84</v>
      </c>
      <c r="AW114" s="14" t="s">
        <v>36</v>
      </c>
      <c r="AX114" s="14" t="s">
        <v>74</v>
      </c>
      <c r="AY114" s="162" t="s">
        <v>139</v>
      </c>
    </row>
    <row r="115" spans="1:65" s="15" customFormat="1">
      <c r="B115" s="168"/>
      <c r="D115" s="150" t="s">
        <v>158</v>
      </c>
      <c r="E115" s="169" t="s">
        <v>3</v>
      </c>
      <c r="F115" s="170" t="s">
        <v>234</v>
      </c>
      <c r="H115" s="171">
        <v>2724.5</v>
      </c>
      <c r="L115" s="168"/>
      <c r="M115" s="172"/>
      <c r="N115" s="173"/>
      <c r="O115" s="173"/>
      <c r="P115" s="173"/>
      <c r="Q115" s="173"/>
      <c r="R115" s="173"/>
      <c r="S115" s="173"/>
      <c r="T115" s="174"/>
      <c r="AT115" s="169" t="s">
        <v>158</v>
      </c>
      <c r="AU115" s="169" t="s">
        <v>84</v>
      </c>
      <c r="AV115" s="15" t="s">
        <v>146</v>
      </c>
      <c r="AW115" s="15" t="s">
        <v>36</v>
      </c>
      <c r="AX115" s="15" t="s">
        <v>82</v>
      </c>
      <c r="AY115" s="169" t="s">
        <v>139</v>
      </c>
    </row>
    <row r="116" spans="1:65" s="2" customFormat="1" ht="14.45" customHeight="1">
      <c r="A116" s="32"/>
      <c r="B116" s="137"/>
      <c r="C116" s="138" t="s">
        <v>146</v>
      </c>
      <c r="D116" s="138" t="s">
        <v>141</v>
      </c>
      <c r="E116" s="139" t="s">
        <v>344</v>
      </c>
      <c r="F116" s="140" t="s">
        <v>345</v>
      </c>
      <c r="G116" s="141" t="s">
        <v>154</v>
      </c>
      <c r="H116" s="142">
        <v>2638.7</v>
      </c>
      <c r="I116" s="143"/>
      <c r="J116" s="143"/>
      <c r="K116" s="140" t="s">
        <v>145</v>
      </c>
      <c r="L116" s="33"/>
      <c r="M116" s="144" t="s">
        <v>3</v>
      </c>
      <c r="N116" s="145" t="s">
        <v>45</v>
      </c>
      <c r="O116" s="146">
        <v>0.17399999999999999</v>
      </c>
      <c r="P116" s="146">
        <f>O116*H116</f>
        <v>459.13379999999995</v>
      </c>
      <c r="Q116" s="146">
        <v>0</v>
      </c>
      <c r="R116" s="146">
        <f>Q116*H116</f>
        <v>0</v>
      </c>
      <c r="S116" s="146">
        <v>0</v>
      </c>
      <c r="T116" s="147">
        <f>S116*H116</f>
        <v>0</v>
      </c>
      <c r="U116" s="32"/>
      <c r="V116" s="32"/>
      <c r="W116" s="32"/>
      <c r="X116" s="32"/>
      <c r="Y116" s="32"/>
      <c r="Z116" s="32"/>
      <c r="AA116" s="32"/>
      <c r="AB116" s="32"/>
      <c r="AC116" s="32"/>
      <c r="AD116" s="32"/>
      <c r="AE116" s="32"/>
      <c r="AR116" s="148" t="s">
        <v>146</v>
      </c>
      <c r="AT116" s="148" t="s">
        <v>141</v>
      </c>
      <c r="AU116" s="148" t="s">
        <v>84</v>
      </c>
      <c r="AY116" s="19" t="s">
        <v>139</v>
      </c>
      <c r="BE116" s="149">
        <f>IF(N116="základní",J116,0)</f>
        <v>0</v>
      </c>
      <c r="BF116" s="149">
        <f>IF(N116="snížená",J116,0)</f>
        <v>0</v>
      </c>
      <c r="BG116" s="149">
        <f>IF(N116="zákl. přenesená",J116,0)</f>
        <v>0</v>
      </c>
      <c r="BH116" s="149">
        <f>IF(N116="sníž. přenesená",J116,0)</f>
        <v>0</v>
      </c>
      <c r="BI116" s="149">
        <f>IF(N116="nulová",J116,0)</f>
        <v>0</v>
      </c>
      <c r="BJ116" s="19" t="s">
        <v>82</v>
      </c>
      <c r="BK116" s="149">
        <f>ROUND(I116*H116,2)</f>
        <v>0</v>
      </c>
      <c r="BL116" s="19" t="s">
        <v>146</v>
      </c>
      <c r="BM116" s="148" t="s">
        <v>346</v>
      </c>
    </row>
    <row r="117" spans="1:65" s="2" customFormat="1" ht="19.5">
      <c r="A117" s="32"/>
      <c r="B117" s="33"/>
      <c r="C117" s="32"/>
      <c r="D117" s="150" t="s">
        <v>148</v>
      </c>
      <c r="E117" s="32"/>
      <c r="F117" s="151" t="s">
        <v>347</v>
      </c>
      <c r="G117" s="32"/>
      <c r="H117" s="32"/>
      <c r="I117" s="32"/>
      <c r="J117" s="32"/>
      <c r="K117" s="32"/>
      <c r="L117" s="33"/>
      <c r="M117" s="152"/>
      <c r="N117" s="153"/>
      <c r="O117" s="53"/>
      <c r="P117" s="53"/>
      <c r="Q117" s="53"/>
      <c r="R117" s="53"/>
      <c r="S117" s="53"/>
      <c r="T117" s="54"/>
      <c r="U117" s="32"/>
      <c r="V117" s="32"/>
      <c r="W117" s="32"/>
      <c r="X117" s="32"/>
      <c r="Y117" s="32"/>
      <c r="Z117" s="32"/>
      <c r="AA117" s="32"/>
      <c r="AB117" s="32"/>
      <c r="AC117" s="32"/>
      <c r="AD117" s="32"/>
      <c r="AE117" s="32"/>
      <c r="AT117" s="19" t="s">
        <v>148</v>
      </c>
      <c r="AU117" s="19" t="s">
        <v>84</v>
      </c>
    </row>
    <row r="118" spans="1:65" s="2" customFormat="1" ht="136.5">
      <c r="A118" s="32"/>
      <c r="B118" s="33"/>
      <c r="C118" s="32"/>
      <c r="D118" s="150" t="s">
        <v>150</v>
      </c>
      <c r="E118" s="32"/>
      <c r="F118" s="154" t="s">
        <v>348</v>
      </c>
      <c r="G118" s="32"/>
      <c r="H118" s="32"/>
      <c r="I118" s="32"/>
      <c r="J118" s="32"/>
      <c r="K118" s="32"/>
      <c r="L118" s="33"/>
      <c r="M118" s="152"/>
      <c r="N118" s="153"/>
      <c r="O118" s="53"/>
      <c r="P118" s="53"/>
      <c r="Q118" s="53"/>
      <c r="R118" s="53"/>
      <c r="S118" s="53"/>
      <c r="T118" s="54"/>
      <c r="U118" s="32"/>
      <c r="V118" s="32"/>
      <c r="W118" s="32"/>
      <c r="X118" s="32"/>
      <c r="Y118" s="32"/>
      <c r="Z118" s="32"/>
      <c r="AA118" s="32"/>
      <c r="AB118" s="32"/>
      <c r="AC118" s="32"/>
      <c r="AD118" s="32"/>
      <c r="AE118" s="32"/>
      <c r="AT118" s="19" t="s">
        <v>150</v>
      </c>
      <c r="AU118" s="19" t="s">
        <v>84</v>
      </c>
    </row>
    <row r="119" spans="1:65" s="13" customFormat="1">
      <c r="B119" s="155"/>
      <c r="D119" s="150" t="s">
        <v>158</v>
      </c>
      <c r="E119" s="156" t="s">
        <v>3</v>
      </c>
      <c r="F119" s="157" t="s">
        <v>349</v>
      </c>
      <c r="H119" s="156" t="s">
        <v>3</v>
      </c>
      <c r="L119" s="155"/>
      <c r="M119" s="158"/>
      <c r="N119" s="159"/>
      <c r="O119" s="159"/>
      <c r="P119" s="159"/>
      <c r="Q119" s="159"/>
      <c r="R119" s="159"/>
      <c r="S119" s="159"/>
      <c r="T119" s="160"/>
      <c r="AT119" s="156" t="s">
        <v>158</v>
      </c>
      <c r="AU119" s="156" t="s">
        <v>84</v>
      </c>
      <c r="AV119" s="13" t="s">
        <v>82</v>
      </c>
      <c r="AW119" s="13" t="s">
        <v>36</v>
      </c>
      <c r="AX119" s="13" t="s">
        <v>74</v>
      </c>
      <c r="AY119" s="156" t="s">
        <v>139</v>
      </c>
    </row>
    <row r="120" spans="1:65" s="14" customFormat="1">
      <c r="B120" s="161"/>
      <c r="D120" s="150" t="s">
        <v>158</v>
      </c>
      <c r="E120" s="162" t="s">
        <v>3</v>
      </c>
      <c r="F120" s="163" t="s">
        <v>333</v>
      </c>
      <c r="H120" s="164">
        <v>1480.7</v>
      </c>
      <c r="L120" s="161"/>
      <c r="M120" s="165"/>
      <c r="N120" s="166"/>
      <c r="O120" s="166"/>
      <c r="P120" s="166"/>
      <c r="Q120" s="166"/>
      <c r="R120" s="166"/>
      <c r="S120" s="166"/>
      <c r="T120" s="167"/>
      <c r="AT120" s="162" t="s">
        <v>158</v>
      </c>
      <c r="AU120" s="162" t="s">
        <v>84</v>
      </c>
      <c r="AV120" s="14" t="s">
        <v>84</v>
      </c>
      <c r="AW120" s="14" t="s">
        <v>36</v>
      </c>
      <c r="AX120" s="14" t="s">
        <v>74</v>
      </c>
      <c r="AY120" s="162" t="s">
        <v>139</v>
      </c>
    </row>
    <row r="121" spans="1:65" s="13" customFormat="1">
      <c r="B121" s="155"/>
      <c r="D121" s="150" t="s">
        <v>158</v>
      </c>
      <c r="E121" s="156" t="s">
        <v>3</v>
      </c>
      <c r="F121" s="157" t="s">
        <v>350</v>
      </c>
      <c r="H121" s="156" t="s">
        <v>3</v>
      </c>
      <c r="L121" s="155"/>
      <c r="M121" s="158"/>
      <c r="N121" s="159"/>
      <c r="O121" s="159"/>
      <c r="P121" s="159"/>
      <c r="Q121" s="159"/>
      <c r="R121" s="159"/>
      <c r="S121" s="159"/>
      <c r="T121" s="160"/>
      <c r="AT121" s="156" t="s">
        <v>158</v>
      </c>
      <c r="AU121" s="156" t="s">
        <v>84</v>
      </c>
      <c r="AV121" s="13" t="s">
        <v>82</v>
      </c>
      <c r="AW121" s="13" t="s">
        <v>36</v>
      </c>
      <c r="AX121" s="13" t="s">
        <v>74</v>
      </c>
      <c r="AY121" s="156" t="s">
        <v>139</v>
      </c>
    </row>
    <row r="122" spans="1:65" s="14" customFormat="1">
      <c r="B122" s="161"/>
      <c r="D122" s="150" t="s">
        <v>158</v>
      </c>
      <c r="E122" s="162" t="s">
        <v>3</v>
      </c>
      <c r="F122" s="163" t="s">
        <v>335</v>
      </c>
      <c r="H122" s="164">
        <v>1158</v>
      </c>
      <c r="L122" s="161"/>
      <c r="M122" s="165"/>
      <c r="N122" s="166"/>
      <c r="O122" s="166"/>
      <c r="P122" s="166"/>
      <c r="Q122" s="166"/>
      <c r="R122" s="166"/>
      <c r="S122" s="166"/>
      <c r="T122" s="167"/>
      <c r="AT122" s="162" t="s">
        <v>158</v>
      </c>
      <c r="AU122" s="162" t="s">
        <v>84</v>
      </c>
      <c r="AV122" s="14" t="s">
        <v>84</v>
      </c>
      <c r="AW122" s="14" t="s">
        <v>36</v>
      </c>
      <c r="AX122" s="14" t="s">
        <v>74</v>
      </c>
      <c r="AY122" s="162" t="s">
        <v>139</v>
      </c>
    </row>
    <row r="123" spans="1:65" s="15" customFormat="1">
      <c r="B123" s="168"/>
      <c r="D123" s="150" t="s">
        <v>158</v>
      </c>
      <c r="E123" s="169" t="s">
        <v>3</v>
      </c>
      <c r="F123" s="170" t="s">
        <v>234</v>
      </c>
      <c r="H123" s="171">
        <v>2638.7</v>
      </c>
      <c r="L123" s="168"/>
      <c r="M123" s="172"/>
      <c r="N123" s="173"/>
      <c r="O123" s="173"/>
      <c r="P123" s="173"/>
      <c r="Q123" s="173"/>
      <c r="R123" s="173"/>
      <c r="S123" s="173"/>
      <c r="T123" s="174"/>
      <c r="AT123" s="169" t="s">
        <v>158</v>
      </c>
      <c r="AU123" s="169" t="s">
        <v>84</v>
      </c>
      <c r="AV123" s="15" t="s">
        <v>146</v>
      </c>
      <c r="AW123" s="15" t="s">
        <v>36</v>
      </c>
      <c r="AX123" s="15" t="s">
        <v>82</v>
      </c>
      <c r="AY123" s="169" t="s">
        <v>139</v>
      </c>
    </row>
    <row r="124" spans="1:65" s="2" customFormat="1" ht="14.45" customHeight="1">
      <c r="A124" s="32"/>
      <c r="B124" s="137"/>
      <c r="C124" s="138" t="s">
        <v>172</v>
      </c>
      <c r="D124" s="138" t="s">
        <v>141</v>
      </c>
      <c r="E124" s="139" t="s">
        <v>351</v>
      </c>
      <c r="F124" s="140" t="s">
        <v>352</v>
      </c>
      <c r="G124" s="141" t="s">
        <v>154</v>
      </c>
      <c r="H124" s="142">
        <v>358.3</v>
      </c>
      <c r="I124" s="143"/>
      <c r="J124" s="143"/>
      <c r="K124" s="140" t="s">
        <v>145</v>
      </c>
      <c r="L124" s="33"/>
      <c r="M124" s="144" t="s">
        <v>3</v>
      </c>
      <c r="N124" s="145" t="s">
        <v>45</v>
      </c>
      <c r="O124" s="146">
        <v>0.32800000000000001</v>
      </c>
      <c r="P124" s="146">
        <f>O124*H124</f>
        <v>117.5224</v>
      </c>
      <c r="Q124" s="146">
        <v>0</v>
      </c>
      <c r="R124" s="146">
        <f>Q124*H124</f>
        <v>0</v>
      </c>
      <c r="S124" s="146">
        <v>0</v>
      </c>
      <c r="T124" s="147">
        <f>S124*H124</f>
        <v>0</v>
      </c>
      <c r="U124" s="32"/>
      <c r="V124" s="32"/>
      <c r="W124" s="32"/>
      <c r="X124" s="32"/>
      <c r="Y124" s="32"/>
      <c r="Z124" s="32"/>
      <c r="AA124" s="32"/>
      <c r="AB124" s="32"/>
      <c r="AC124" s="32"/>
      <c r="AD124" s="32"/>
      <c r="AE124" s="32"/>
      <c r="AR124" s="148" t="s">
        <v>146</v>
      </c>
      <c r="AT124" s="148" t="s">
        <v>141</v>
      </c>
      <c r="AU124" s="148" t="s">
        <v>84</v>
      </c>
      <c r="AY124" s="19" t="s">
        <v>139</v>
      </c>
      <c r="BE124" s="149">
        <f>IF(N124="základní",J124,0)</f>
        <v>0</v>
      </c>
      <c r="BF124" s="149">
        <f>IF(N124="snížená",J124,0)</f>
        <v>0</v>
      </c>
      <c r="BG124" s="149">
        <f>IF(N124="zákl. přenesená",J124,0)</f>
        <v>0</v>
      </c>
      <c r="BH124" s="149">
        <f>IF(N124="sníž. přenesená",J124,0)</f>
        <v>0</v>
      </c>
      <c r="BI124" s="149">
        <f>IF(N124="nulová",J124,0)</f>
        <v>0</v>
      </c>
      <c r="BJ124" s="19" t="s">
        <v>82</v>
      </c>
      <c r="BK124" s="149">
        <f>ROUND(I124*H124,2)</f>
        <v>0</v>
      </c>
      <c r="BL124" s="19" t="s">
        <v>146</v>
      </c>
      <c r="BM124" s="148" t="s">
        <v>353</v>
      </c>
    </row>
    <row r="125" spans="1:65" s="2" customFormat="1" ht="19.5">
      <c r="A125" s="32"/>
      <c r="B125" s="33"/>
      <c r="C125" s="32"/>
      <c r="D125" s="150" t="s">
        <v>148</v>
      </c>
      <c r="E125" s="32"/>
      <c r="F125" s="151" t="s">
        <v>354</v>
      </c>
      <c r="G125" s="32"/>
      <c r="H125" s="32"/>
      <c r="I125" s="32"/>
      <c r="J125" s="32"/>
      <c r="K125" s="32"/>
      <c r="L125" s="33"/>
      <c r="M125" s="152"/>
      <c r="N125" s="153"/>
      <c r="O125" s="53"/>
      <c r="P125" s="53"/>
      <c r="Q125" s="53"/>
      <c r="R125" s="53"/>
      <c r="S125" s="53"/>
      <c r="T125" s="54"/>
      <c r="U125" s="32"/>
      <c r="V125" s="32"/>
      <c r="W125" s="32"/>
      <c r="X125" s="32"/>
      <c r="Y125" s="32"/>
      <c r="Z125" s="32"/>
      <c r="AA125" s="32"/>
      <c r="AB125" s="32"/>
      <c r="AC125" s="32"/>
      <c r="AD125" s="32"/>
      <c r="AE125" s="32"/>
      <c r="AT125" s="19" t="s">
        <v>148</v>
      </c>
      <c r="AU125" s="19" t="s">
        <v>84</v>
      </c>
    </row>
    <row r="126" spans="1:65" s="2" customFormat="1" ht="126.75">
      <c r="A126" s="32"/>
      <c r="B126" s="33"/>
      <c r="C126" s="32"/>
      <c r="D126" s="150" t="s">
        <v>150</v>
      </c>
      <c r="E126" s="32"/>
      <c r="F126" s="154" t="s">
        <v>355</v>
      </c>
      <c r="G126" s="32"/>
      <c r="H126" s="32"/>
      <c r="I126" s="32"/>
      <c r="J126" s="32"/>
      <c r="K126" s="32"/>
      <c r="L126" s="33"/>
      <c r="M126" s="152"/>
      <c r="N126" s="153"/>
      <c r="O126" s="53"/>
      <c r="P126" s="53"/>
      <c r="Q126" s="53"/>
      <c r="R126" s="53"/>
      <c r="S126" s="53"/>
      <c r="T126" s="54"/>
      <c r="U126" s="32"/>
      <c r="V126" s="32"/>
      <c r="W126" s="32"/>
      <c r="X126" s="32"/>
      <c r="Y126" s="32"/>
      <c r="Z126" s="32"/>
      <c r="AA126" s="32"/>
      <c r="AB126" s="32"/>
      <c r="AC126" s="32"/>
      <c r="AD126" s="32"/>
      <c r="AE126" s="32"/>
      <c r="AT126" s="19" t="s">
        <v>150</v>
      </c>
      <c r="AU126" s="19" t="s">
        <v>84</v>
      </c>
    </row>
    <row r="127" spans="1:65" s="13" customFormat="1">
      <c r="B127" s="155"/>
      <c r="D127" s="150" t="s">
        <v>158</v>
      </c>
      <c r="E127" s="156" t="s">
        <v>3</v>
      </c>
      <c r="F127" s="157" t="s">
        <v>356</v>
      </c>
      <c r="H127" s="156" t="s">
        <v>3</v>
      </c>
      <c r="L127" s="155"/>
      <c r="M127" s="158"/>
      <c r="N127" s="159"/>
      <c r="O127" s="159"/>
      <c r="P127" s="159"/>
      <c r="Q127" s="159"/>
      <c r="R127" s="159"/>
      <c r="S127" s="159"/>
      <c r="T127" s="160"/>
      <c r="AT127" s="156" t="s">
        <v>158</v>
      </c>
      <c r="AU127" s="156" t="s">
        <v>84</v>
      </c>
      <c r="AV127" s="13" t="s">
        <v>82</v>
      </c>
      <c r="AW127" s="13" t="s">
        <v>36</v>
      </c>
      <c r="AX127" s="13" t="s">
        <v>74</v>
      </c>
      <c r="AY127" s="156" t="s">
        <v>139</v>
      </c>
    </row>
    <row r="128" spans="1:65" s="14" customFormat="1">
      <c r="B128" s="161"/>
      <c r="D128" s="150" t="s">
        <v>158</v>
      </c>
      <c r="E128" s="162" t="s">
        <v>3</v>
      </c>
      <c r="F128" s="163" t="s">
        <v>328</v>
      </c>
      <c r="H128" s="164">
        <v>358.3</v>
      </c>
      <c r="L128" s="161"/>
      <c r="M128" s="165"/>
      <c r="N128" s="166"/>
      <c r="O128" s="166"/>
      <c r="P128" s="166"/>
      <c r="Q128" s="166"/>
      <c r="R128" s="166"/>
      <c r="S128" s="166"/>
      <c r="T128" s="167"/>
      <c r="AT128" s="162" t="s">
        <v>158</v>
      </c>
      <c r="AU128" s="162" t="s">
        <v>84</v>
      </c>
      <c r="AV128" s="14" t="s">
        <v>84</v>
      </c>
      <c r="AW128" s="14" t="s">
        <v>36</v>
      </c>
      <c r="AX128" s="14" t="s">
        <v>82</v>
      </c>
      <c r="AY128" s="162" t="s">
        <v>139</v>
      </c>
    </row>
    <row r="129" spans="1:65" s="2" customFormat="1" ht="14.45" customHeight="1">
      <c r="A129" s="32"/>
      <c r="B129" s="137"/>
      <c r="C129" s="185" t="s">
        <v>178</v>
      </c>
      <c r="D129" s="185" t="s">
        <v>357</v>
      </c>
      <c r="E129" s="186" t="s">
        <v>358</v>
      </c>
      <c r="F129" s="187" t="s">
        <v>359</v>
      </c>
      <c r="G129" s="188" t="s">
        <v>290</v>
      </c>
      <c r="H129" s="189">
        <v>662.85500000000002</v>
      </c>
      <c r="I129" s="190"/>
      <c r="J129" s="190"/>
      <c r="K129" s="187" t="s">
        <v>145</v>
      </c>
      <c r="L129" s="191"/>
      <c r="M129" s="192" t="s">
        <v>3</v>
      </c>
      <c r="N129" s="193" t="s">
        <v>45</v>
      </c>
      <c r="O129" s="146">
        <v>0</v>
      </c>
      <c r="P129" s="146">
        <f>O129*H129</f>
        <v>0</v>
      </c>
      <c r="Q129" s="146">
        <v>0</v>
      </c>
      <c r="R129" s="146">
        <f>Q129*H129</f>
        <v>0</v>
      </c>
      <c r="S129" s="146">
        <v>0</v>
      </c>
      <c r="T129" s="147">
        <f>S129*H129</f>
        <v>0</v>
      </c>
      <c r="U129" s="32"/>
      <c r="V129" s="32"/>
      <c r="W129" s="32"/>
      <c r="X129" s="32"/>
      <c r="Y129" s="32"/>
      <c r="Z129" s="32"/>
      <c r="AA129" s="32"/>
      <c r="AB129" s="32"/>
      <c r="AC129" s="32"/>
      <c r="AD129" s="32"/>
      <c r="AE129" s="32"/>
      <c r="AR129" s="148" t="s">
        <v>192</v>
      </c>
      <c r="AT129" s="148" t="s">
        <v>357</v>
      </c>
      <c r="AU129" s="148" t="s">
        <v>84</v>
      </c>
      <c r="AY129" s="19" t="s">
        <v>139</v>
      </c>
      <c r="BE129" s="149">
        <f>IF(N129="základní",J129,0)</f>
        <v>0</v>
      </c>
      <c r="BF129" s="149">
        <f>IF(N129="snížená",J129,0)</f>
        <v>0</v>
      </c>
      <c r="BG129" s="149">
        <f>IF(N129="zákl. přenesená",J129,0)</f>
        <v>0</v>
      </c>
      <c r="BH129" s="149">
        <f>IF(N129="sníž. přenesená",J129,0)</f>
        <v>0</v>
      </c>
      <c r="BI129" s="149">
        <f>IF(N129="nulová",J129,0)</f>
        <v>0</v>
      </c>
      <c r="BJ129" s="19" t="s">
        <v>82</v>
      </c>
      <c r="BK129" s="149">
        <f>ROUND(I129*H129,2)</f>
        <v>0</v>
      </c>
      <c r="BL129" s="19" t="s">
        <v>146</v>
      </c>
      <c r="BM129" s="148" t="s">
        <v>360</v>
      </c>
    </row>
    <row r="130" spans="1:65" s="2" customFormat="1">
      <c r="A130" s="32"/>
      <c r="B130" s="33"/>
      <c r="C130" s="32"/>
      <c r="D130" s="150" t="s">
        <v>148</v>
      </c>
      <c r="E130" s="32"/>
      <c r="F130" s="151" t="s">
        <v>359</v>
      </c>
      <c r="G130" s="32"/>
      <c r="H130" s="32"/>
      <c r="I130" s="32"/>
      <c r="J130" s="32"/>
      <c r="K130" s="32"/>
      <c r="L130" s="33"/>
      <c r="M130" s="152"/>
      <c r="N130" s="153"/>
      <c r="O130" s="53"/>
      <c r="P130" s="53"/>
      <c r="Q130" s="53"/>
      <c r="R130" s="53"/>
      <c r="S130" s="53"/>
      <c r="T130" s="54"/>
      <c r="U130" s="32"/>
      <c r="V130" s="32"/>
      <c r="W130" s="32"/>
      <c r="X130" s="32"/>
      <c r="Y130" s="32"/>
      <c r="Z130" s="32"/>
      <c r="AA130" s="32"/>
      <c r="AB130" s="32"/>
      <c r="AC130" s="32"/>
      <c r="AD130" s="32"/>
      <c r="AE130" s="32"/>
      <c r="AT130" s="19" t="s">
        <v>148</v>
      </c>
      <c r="AU130" s="19" t="s">
        <v>84</v>
      </c>
    </row>
    <row r="131" spans="1:65" s="13" customFormat="1">
      <c r="B131" s="155"/>
      <c r="D131" s="150" t="s">
        <v>158</v>
      </c>
      <c r="E131" s="156" t="s">
        <v>3</v>
      </c>
      <c r="F131" s="157" t="s">
        <v>356</v>
      </c>
      <c r="H131" s="156" t="s">
        <v>3</v>
      </c>
      <c r="L131" s="155"/>
      <c r="M131" s="158"/>
      <c r="N131" s="159"/>
      <c r="O131" s="159"/>
      <c r="P131" s="159"/>
      <c r="Q131" s="159"/>
      <c r="R131" s="159"/>
      <c r="S131" s="159"/>
      <c r="T131" s="160"/>
      <c r="AT131" s="156" t="s">
        <v>158</v>
      </c>
      <c r="AU131" s="156" t="s">
        <v>84</v>
      </c>
      <c r="AV131" s="13" t="s">
        <v>82</v>
      </c>
      <c r="AW131" s="13" t="s">
        <v>36</v>
      </c>
      <c r="AX131" s="13" t="s">
        <v>74</v>
      </c>
      <c r="AY131" s="156" t="s">
        <v>139</v>
      </c>
    </row>
    <row r="132" spans="1:65" s="14" customFormat="1">
      <c r="B132" s="161"/>
      <c r="D132" s="150" t="s">
        <v>158</v>
      </c>
      <c r="E132" s="162" t="s">
        <v>3</v>
      </c>
      <c r="F132" s="163" t="s">
        <v>328</v>
      </c>
      <c r="H132" s="164">
        <v>358.3</v>
      </c>
      <c r="L132" s="161"/>
      <c r="M132" s="165"/>
      <c r="N132" s="166"/>
      <c r="O132" s="166"/>
      <c r="P132" s="166"/>
      <c r="Q132" s="166"/>
      <c r="R132" s="166"/>
      <c r="S132" s="166"/>
      <c r="T132" s="167"/>
      <c r="AT132" s="162" t="s">
        <v>158</v>
      </c>
      <c r="AU132" s="162" t="s">
        <v>84</v>
      </c>
      <c r="AV132" s="14" t="s">
        <v>84</v>
      </c>
      <c r="AW132" s="14" t="s">
        <v>36</v>
      </c>
      <c r="AX132" s="14" t="s">
        <v>82</v>
      </c>
      <c r="AY132" s="162" t="s">
        <v>139</v>
      </c>
    </row>
    <row r="133" spans="1:65" s="14" customFormat="1">
      <c r="B133" s="161"/>
      <c r="D133" s="150" t="s">
        <v>158</v>
      </c>
      <c r="F133" s="163" t="s">
        <v>361</v>
      </c>
      <c r="H133" s="164">
        <v>662.85500000000002</v>
      </c>
      <c r="L133" s="161"/>
      <c r="M133" s="165"/>
      <c r="N133" s="166"/>
      <c r="O133" s="166"/>
      <c r="P133" s="166"/>
      <c r="Q133" s="166"/>
      <c r="R133" s="166"/>
      <c r="S133" s="166"/>
      <c r="T133" s="167"/>
      <c r="AT133" s="162" t="s">
        <v>158</v>
      </c>
      <c r="AU133" s="162" t="s">
        <v>84</v>
      </c>
      <c r="AV133" s="14" t="s">
        <v>84</v>
      </c>
      <c r="AW133" s="14" t="s">
        <v>4</v>
      </c>
      <c r="AX133" s="14" t="s">
        <v>82</v>
      </c>
      <c r="AY133" s="162" t="s">
        <v>139</v>
      </c>
    </row>
    <row r="134" spans="1:65" s="2" customFormat="1" ht="14.45" customHeight="1">
      <c r="A134" s="32"/>
      <c r="B134" s="137"/>
      <c r="C134" s="138" t="s">
        <v>183</v>
      </c>
      <c r="D134" s="138" t="s">
        <v>141</v>
      </c>
      <c r="E134" s="139" t="s">
        <v>362</v>
      </c>
      <c r="F134" s="140" t="s">
        <v>363</v>
      </c>
      <c r="G134" s="141" t="s">
        <v>144</v>
      </c>
      <c r="H134" s="142">
        <v>858</v>
      </c>
      <c r="I134" s="143"/>
      <c r="J134" s="143"/>
      <c r="K134" s="140" t="s">
        <v>145</v>
      </c>
      <c r="L134" s="33"/>
      <c r="M134" s="144" t="s">
        <v>3</v>
      </c>
      <c r="N134" s="145" t="s">
        <v>45</v>
      </c>
      <c r="O134" s="146">
        <v>0.12</v>
      </c>
      <c r="P134" s="146">
        <f>O134*H134</f>
        <v>102.96</v>
      </c>
      <c r="Q134" s="146">
        <v>0</v>
      </c>
      <c r="R134" s="146">
        <f>Q134*H134</f>
        <v>0</v>
      </c>
      <c r="S134" s="146">
        <v>0</v>
      </c>
      <c r="T134" s="147">
        <f>S134*H134</f>
        <v>0</v>
      </c>
      <c r="U134" s="32"/>
      <c r="V134" s="32"/>
      <c r="W134" s="32"/>
      <c r="X134" s="32"/>
      <c r="Y134" s="32"/>
      <c r="Z134" s="32"/>
      <c r="AA134" s="32"/>
      <c r="AB134" s="32"/>
      <c r="AC134" s="32"/>
      <c r="AD134" s="32"/>
      <c r="AE134" s="32"/>
      <c r="AR134" s="148" t="s">
        <v>146</v>
      </c>
      <c r="AT134" s="148" t="s">
        <v>141</v>
      </c>
      <c r="AU134" s="148" t="s">
        <v>84</v>
      </c>
      <c r="AY134" s="19" t="s">
        <v>139</v>
      </c>
      <c r="BE134" s="149">
        <f>IF(N134="základní",J134,0)</f>
        <v>0</v>
      </c>
      <c r="BF134" s="149">
        <f>IF(N134="snížená",J134,0)</f>
        <v>0</v>
      </c>
      <c r="BG134" s="149">
        <f>IF(N134="zákl. přenesená",J134,0)</f>
        <v>0</v>
      </c>
      <c r="BH134" s="149">
        <f>IF(N134="sníž. přenesená",J134,0)</f>
        <v>0</v>
      </c>
      <c r="BI134" s="149">
        <f>IF(N134="nulová",J134,0)</f>
        <v>0</v>
      </c>
      <c r="BJ134" s="19" t="s">
        <v>82</v>
      </c>
      <c r="BK134" s="149">
        <f>ROUND(I134*H134,2)</f>
        <v>0</v>
      </c>
      <c r="BL134" s="19" t="s">
        <v>146</v>
      </c>
      <c r="BM134" s="148" t="s">
        <v>364</v>
      </c>
    </row>
    <row r="135" spans="1:65" s="2" customFormat="1">
      <c r="A135" s="32"/>
      <c r="B135" s="33"/>
      <c r="C135" s="32"/>
      <c r="D135" s="150" t="s">
        <v>148</v>
      </c>
      <c r="E135" s="32"/>
      <c r="F135" s="151" t="s">
        <v>365</v>
      </c>
      <c r="G135" s="32"/>
      <c r="H135" s="32"/>
      <c r="I135" s="32"/>
      <c r="J135" s="32"/>
      <c r="K135" s="32"/>
      <c r="L135" s="33"/>
      <c r="M135" s="152"/>
      <c r="N135" s="153"/>
      <c r="O135" s="53"/>
      <c r="P135" s="53"/>
      <c r="Q135" s="53"/>
      <c r="R135" s="53"/>
      <c r="S135" s="53"/>
      <c r="T135" s="54"/>
      <c r="U135" s="32"/>
      <c r="V135" s="32"/>
      <c r="W135" s="32"/>
      <c r="X135" s="32"/>
      <c r="Y135" s="32"/>
      <c r="Z135" s="32"/>
      <c r="AA135" s="32"/>
      <c r="AB135" s="32"/>
      <c r="AC135" s="32"/>
      <c r="AD135" s="32"/>
      <c r="AE135" s="32"/>
      <c r="AT135" s="19" t="s">
        <v>148</v>
      </c>
      <c r="AU135" s="19" t="s">
        <v>84</v>
      </c>
    </row>
    <row r="136" spans="1:65" s="13" customFormat="1">
      <c r="B136" s="155"/>
      <c r="D136" s="150" t="s">
        <v>158</v>
      </c>
      <c r="E136" s="156" t="s">
        <v>3</v>
      </c>
      <c r="F136" s="157" t="s">
        <v>366</v>
      </c>
      <c r="H136" s="156" t="s">
        <v>3</v>
      </c>
      <c r="L136" s="155"/>
      <c r="M136" s="158"/>
      <c r="N136" s="159"/>
      <c r="O136" s="159"/>
      <c r="P136" s="159"/>
      <c r="Q136" s="159"/>
      <c r="R136" s="159"/>
      <c r="S136" s="159"/>
      <c r="T136" s="160"/>
      <c r="AT136" s="156" t="s">
        <v>158</v>
      </c>
      <c r="AU136" s="156" t="s">
        <v>84</v>
      </c>
      <c r="AV136" s="13" t="s">
        <v>82</v>
      </c>
      <c r="AW136" s="13" t="s">
        <v>36</v>
      </c>
      <c r="AX136" s="13" t="s">
        <v>74</v>
      </c>
      <c r="AY136" s="156" t="s">
        <v>139</v>
      </c>
    </row>
    <row r="137" spans="1:65" s="14" customFormat="1">
      <c r="B137" s="161"/>
      <c r="D137" s="150" t="s">
        <v>158</v>
      </c>
      <c r="E137" s="162" t="s">
        <v>3</v>
      </c>
      <c r="F137" s="163" t="s">
        <v>367</v>
      </c>
      <c r="H137" s="164">
        <v>858</v>
      </c>
      <c r="L137" s="161"/>
      <c r="M137" s="165"/>
      <c r="N137" s="166"/>
      <c r="O137" s="166"/>
      <c r="P137" s="166"/>
      <c r="Q137" s="166"/>
      <c r="R137" s="166"/>
      <c r="S137" s="166"/>
      <c r="T137" s="167"/>
      <c r="AT137" s="162" t="s">
        <v>158</v>
      </c>
      <c r="AU137" s="162" t="s">
        <v>84</v>
      </c>
      <c r="AV137" s="14" t="s">
        <v>84</v>
      </c>
      <c r="AW137" s="14" t="s">
        <v>36</v>
      </c>
      <c r="AX137" s="14" t="s">
        <v>82</v>
      </c>
      <c r="AY137" s="162" t="s">
        <v>139</v>
      </c>
    </row>
    <row r="138" spans="1:65" s="2" customFormat="1" ht="14.45" customHeight="1">
      <c r="A138" s="32"/>
      <c r="B138" s="137"/>
      <c r="C138" s="138" t="s">
        <v>192</v>
      </c>
      <c r="D138" s="138" t="s">
        <v>141</v>
      </c>
      <c r="E138" s="139" t="s">
        <v>368</v>
      </c>
      <c r="F138" s="140" t="s">
        <v>369</v>
      </c>
      <c r="G138" s="141" t="s">
        <v>144</v>
      </c>
      <c r="H138" s="142">
        <v>858</v>
      </c>
      <c r="I138" s="143"/>
      <c r="J138" s="143"/>
      <c r="K138" s="140" t="s">
        <v>145</v>
      </c>
      <c r="L138" s="33"/>
      <c r="M138" s="144" t="s">
        <v>3</v>
      </c>
      <c r="N138" s="145" t="s">
        <v>45</v>
      </c>
      <c r="O138" s="146">
        <v>1.2E-2</v>
      </c>
      <c r="P138" s="146">
        <f>O138*H138</f>
        <v>10.295999999999999</v>
      </c>
      <c r="Q138" s="146">
        <v>0</v>
      </c>
      <c r="R138" s="146">
        <f>Q138*H138</f>
        <v>0</v>
      </c>
      <c r="S138" s="146">
        <v>0</v>
      </c>
      <c r="T138" s="147">
        <f>S138*H138</f>
        <v>0</v>
      </c>
      <c r="U138" s="32"/>
      <c r="V138" s="32"/>
      <c r="W138" s="32"/>
      <c r="X138" s="32"/>
      <c r="Y138" s="32"/>
      <c r="Z138" s="32"/>
      <c r="AA138" s="32"/>
      <c r="AB138" s="32"/>
      <c r="AC138" s="32"/>
      <c r="AD138" s="32"/>
      <c r="AE138" s="32"/>
      <c r="AR138" s="148" t="s">
        <v>146</v>
      </c>
      <c r="AT138" s="148" t="s">
        <v>141</v>
      </c>
      <c r="AU138" s="148" t="s">
        <v>84</v>
      </c>
      <c r="AY138" s="19" t="s">
        <v>139</v>
      </c>
      <c r="BE138" s="149">
        <f>IF(N138="základní",J138,0)</f>
        <v>0</v>
      </c>
      <c r="BF138" s="149">
        <f>IF(N138="snížená",J138,0)</f>
        <v>0</v>
      </c>
      <c r="BG138" s="149">
        <f>IF(N138="zákl. přenesená",J138,0)</f>
        <v>0</v>
      </c>
      <c r="BH138" s="149">
        <f>IF(N138="sníž. přenesená",J138,0)</f>
        <v>0</v>
      </c>
      <c r="BI138" s="149">
        <f>IF(N138="nulová",J138,0)</f>
        <v>0</v>
      </c>
      <c r="BJ138" s="19" t="s">
        <v>82</v>
      </c>
      <c r="BK138" s="149">
        <f>ROUND(I138*H138,2)</f>
        <v>0</v>
      </c>
      <c r="BL138" s="19" t="s">
        <v>146</v>
      </c>
      <c r="BM138" s="148" t="s">
        <v>370</v>
      </c>
    </row>
    <row r="139" spans="1:65" s="2" customFormat="1">
      <c r="A139" s="32"/>
      <c r="B139" s="33"/>
      <c r="C139" s="32"/>
      <c r="D139" s="150" t="s">
        <v>148</v>
      </c>
      <c r="E139" s="32"/>
      <c r="F139" s="151" t="s">
        <v>371</v>
      </c>
      <c r="G139" s="32"/>
      <c r="H139" s="32"/>
      <c r="I139" s="32"/>
      <c r="J139" s="32"/>
      <c r="K139" s="32"/>
      <c r="L139" s="33"/>
      <c r="M139" s="152"/>
      <c r="N139" s="153"/>
      <c r="O139" s="53"/>
      <c r="P139" s="53"/>
      <c r="Q139" s="53"/>
      <c r="R139" s="53"/>
      <c r="S139" s="53"/>
      <c r="T139" s="54"/>
      <c r="U139" s="32"/>
      <c r="V139" s="32"/>
      <c r="W139" s="32"/>
      <c r="X139" s="32"/>
      <c r="Y139" s="32"/>
      <c r="Z139" s="32"/>
      <c r="AA139" s="32"/>
      <c r="AB139" s="32"/>
      <c r="AC139" s="32"/>
      <c r="AD139" s="32"/>
      <c r="AE139" s="32"/>
      <c r="AT139" s="19" t="s">
        <v>148</v>
      </c>
      <c r="AU139" s="19" t="s">
        <v>84</v>
      </c>
    </row>
    <row r="140" spans="1:65" s="2" customFormat="1" ht="107.25">
      <c r="A140" s="32"/>
      <c r="B140" s="33"/>
      <c r="C140" s="32"/>
      <c r="D140" s="150" t="s">
        <v>150</v>
      </c>
      <c r="E140" s="32"/>
      <c r="F140" s="154" t="s">
        <v>372</v>
      </c>
      <c r="G140" s="32"/>
      <c r="H140" s="32"/>
      <c r="I140" s="32"/>
      <c r="J140" s="32"/>
      <c r="K140" s="32"/>
      <c r="L140" s="33"/>
      <c r="M140" s="152"/>
      <c r="N140" s="153"/>
      <c r="O140" s="53"/>
      <c r="P140" s="53"/>
      <c r="Q140" s="53"/>
      <c r="R140" s="53"/>
      <c r="S140" s="53"/>
      <c r="T140" s="54"/>
      <c r="U140" s="32"/>
      <c r="V140" s="32"/>
      <c r="W140" s="32"/>
      <c r="X140" s="32"/>
      <c r="Y140" s="32"/>
      <c r="Z140" s="32"/>
      <c r="AA140" s="32"/>
      <c r="AB140" s="32"/>
      <c r="AC140" s="32"/>
      <c r="AD140" s="32"/>
      <c r="AE140" s="32"/>
      <c r="AT140" s="19" t="s">
        <v>150</v>
      </c>
      <c r="AU140" s="19" t="s">
        <v>84</v>
      </c>
    </row>
    <row r="141" spans="1:65" s="2" customFormat="1" ht="14.45" customHeight="1">
      <c r="A141" s="32"/>
      <c r="B141" s="137"/>
      <c r="C141" s="185" t="s">
        <v>202</v>
      </c>
      <c r="D141" s="185" t="s">
        <v>357</v>
      </c>
      <c r="E141" s="186" t="s">
        <v>373</v>
      </c>
      <c r="F141" s="187" t="s">
        <v>374</v>
      </c>
      <c r="G141" s="188" t="s">
        <v>375</v>
      </c>
      <c r="H141" s="189">
        <v>17.16</v>
      </c>
      <c r="I141" s="190"/>
      <c r="J141" s="190"/>
      <c r="K141" s="187" t="s">
        <v>145</v>
      </c>
      <c r="L141" s="191"/>
      <c r="M141" s="192" t="s">
        <v>3</v>
      </c>
      <c r="N141" s="193" t="s">
        <v>45</v>
      </c>
      <c r="O141" s="146">
        <v>0</v>
      </c>
      <c r="P141" s="146">
        <f>O141*H141</f>
        <v>0</v>
      </c>
      <c r="Q141" s="146">
        <v>1E-3</v>
      </c>
      <c r="R141" s="146">
        <f>Q141*H141</f>
        <v>1.7160000000000002E-2</v>
      </c>
      <c r="S141" s="146">
        <v>0</v>
      </c>
      <c r="T141" s="147">
        <f>S141*H141</f>
        <v>0</v>
      </c>
      <c r="U141" s="32"/>
      <c r="V141" s="32"/>
      <c r="W141" s="32"/>
      <c r="X141" s="32"/>
      <c r="Y141" s="32"/>
      <c r="Z141" s="32"/>
      <c r="AA141" s="32"/>
      <c r="AB141" s="32"/>
      <c r="AC141" s="32"/>
      <c r="AD141" s="32"/>
      <c r="AE141" s="32"/>
      <c r="AR141" s="148" t="s">
        <v>192</v>
      </c>
      <c r="AT141" s="148" t="s">
        <v>357</v>
      </c>
      <c r="AU141" s="148" t="s">
        <v>84</v>
      </c>
      <c r="AY141" s="19" t="s">
        <v>139</v>
      </c>
      <c r="BE141" s="149">
        <f>IF(N141="základní",J141,0)</f>
        <v>0</v>
      </c>
      <c r="BF141" s="149">
        <f>IF(N141="snížená",J141,0)</f>
        <v>0</v>
      </c>
      <c r="BG141" s="149">
        <f>IF(N141="zákl. přenesená",J141,0)</f>
        <v>0</v>
      </c>
      <c r="BH141" s="149">
        <f>IF(N141="sníž. přenesená",J141,0)</f>
        <v>0</v>
      </c>
      <c r="BI141" s="149">
        <f>IF(N141="nulová",J141,0)</f>
        <v>0</v>
      </c>
      <c r="BJ141" s="19" t="s">
        <v>82</v>
      </c>
      <c r="BK141" s="149">
        <f>ROUND(I141*H141,2)</f>
        <v>0</v>
      </c>
      <c r="BL141" s="19" t="s">
        <v>146</v>
      </c>
      <c r="BM141" s="148" t="s">
        <v>376</v>
      </c>
    </row>
    <row r="142" spans="1:65" s="2" customFormat="1">
      <c r="A142" s="32"/>
      <c r="B142" s="33"/>
      <c r="C142" s="32"/>
      <c r="D142" s="150" t="s">
        <v>148</v>
      </c>
      <c r="E142" s="32"/>
      <c r="F142" s="151" t="s">
        <v>374</v>
      </c>
      <c r="G142" s="32"/>
      <c r="H142" s="32"/>
      <c r="I142" s="32"/>
      <c r="J142" s="32"/>
      <c r="K142" s="32"/>
      <c r="L142" s="33"/>
      <c r="M142" s="152"/>
      <c r="N142" s="153"/>
      <c r="O142" s="53"/>
      <c r="P142" s="53"/>
      <c r="Q142" s="53"/>
      <c r="R142" s="53"/>
      <c r="S142" s="53"/>
      <c r="T142" s="54"/>
      <c r="U142" s="32"/>
      <c r="V142" s="32"/>
      <c r="W142" s="32"/>
      <c r="X142" s="32"/>
      <c r="Y142" s="32"/>
      <c r="Z142" s="32"/>
      <c r="AA142" s="32"/>
      <c r="AB142" s="32"/>
      <c r="AC142" s="32"/>
      <c r="AD142" s="32"/>
      <c r="AE142" s="32"/>
      <c r="AT142" s="19" t="s">
        <v>148</v>
      </c>
      <c r="AU142" s="19" t="s">
        <v>84</v>
      </c>
    </row>
    <row r="143" spans="1:65" s="14" customFormat="1">
      <c r="B143" s="161"/>
      <c r="D143" s="150" t="s">
        <v>158</v>
      </c>
      <c r="F143" s="163" t="s">
        <v>377</v>
      </c>
      <c r="H143" s="164">
        <v>17.16</v>
      </c>
      <c r="L143" s="161"/>
      <c r="M143" s="165"/>
      <c r="N143" s="166"/>
      <c r="O143" s="166"/>
      <c r="P143" s="166"/>
      <c r="Q143" s="166"/>
      <c r="R143" s="166"/>
      <c r="S143" s="166"/>
      <c r="T143" s="167"/>
      <c r="AT143" s="162" t="s">
        <v>158</v>
      </c>
      <c r="AU143" s="162" t="s">
        <v>84</v>
      </c>
      <c r="AV143" s="14" t="s">
        <v>84</v>
      </c>
      <c r="AW143" s="14" t="s">
        <v>4</v>
      </c>
      <c r="AX143" s="14" t="s">
        <v>82</v>
      </c>
      <c r="AY143" s="162" t="s">
        <v>139</v>
      </c>
    </row>
    <row r="144" spans="1:65" s="2" customFormat="1" ht="14.45" customHeight="1">
      <c r="A144" s="32"/>
      <c r="B144" s="137"/>
      <c r="C144" s="138" t="s">
        <v>213</v>
      </c>
      <c r="D144" s="138" t="s">
        <v>141</v>
      </c>
      <c r="E144" s="139" t="s">
        <v>236</v>
      </c>
      <c r="F144" s="140" t="s">
        <v>237</v>
      </c>
      <c r="G144" s="141" t="s">
        <v>144</v>
      </c>
      <c r="H144" s="142">
        <v>1556.1</v>
      </c>
      <c r="I144" s="143"/>
      <c r="J144" s="143"/>
      <c r="K144" s="140" t="s">
        <v>145</v>
      </c>
      <c r="L144" s="33"/>
      <c r="M144" s="144" t="s">
        <v>3</v>
      </c>
      <c r="N144" s="145" t="s">
        <v>45</v>
      </c>
      <c r="O144" s="146">
        <v>2.5000000000000001E-2</v>
      </c>
      <c r="P144" s="146">
        <f>O144*H144</f>
        <v>38.902500000000003</v>
      </c>
      <c r="Q144" s="146">
        <v>0</v>
      </c>
      <c r="R144" s="146">
        <f>Q144*H144</f>
        <v>0</v>
      </c>
      <c r="S144" s="146">
        <v>0</v>
      </c>
      <c r="T144" s="147">
        <f>S144*H144</f>
        <v>0</v>
      </c>
      <c r="U144" s="32"/>
      <c r="V144" s="32"/>
      <c r="W144" s="32"/>
      <c r="X144" s="32"/>
      <c r="Y144" s="32"/>
      <c r="Z144" s="32"/>
      <c r="AA144" s="32"/>
      <c r="AB144" s="32"/>
      <c r="AC144" s="32"/>
      <c r="AD144" s="32"/>
      <c r="AE144" s="32"/>
      <c r="AR144" s="148" t="s">
        <v>146</v>
      </c>
      <c r="AT144" s="148" t="s">
        <v>141</v>
      </c>
      <c r="AU144" s="148" t="s">
        <v>84</v>
      </c>
      <c r="AY144" s="19" t="s">
        <v>139</v>
      </c>
      <c r="BE144" s="149">
        <f>IF(N144="základní",J144,0)</f>
        <v>0</v>
      </c>
      <c r="BF144" s="149">
        <f>IF(N144="snížená",J144,0)</f>
        <v>0</v>
      </c>
      <c r="BG144" s="149">
        <f>IF(N144="zákl. přenesená",J144,0)</f>
        <v>0</v>
      </c>
      <c r="BH144" s="149">
        <f>IF(N144="sníž. přenesená",J144,0)</f>
        <v>0</v>
      </c>
      <c r="BI144" s="149">
        <f>IF(N144="nulová",J144,0)</f>
        <v>0</v>
      </c>
      <c r="BJ144" s="19" t="s">
        <v>82</v>
      </c>
      <c r="BK144" s="149">
        <f>ROUND(I144*H144,2)</f>
        <v>0</v>
      </c>
      <c r="BL144" s="19" t="s">
        <v>146</v>
      </c>
      <c r="BM144" s="148" t="s">
        <v>378</v>
      </c>
    </row>
    <row r="145" spans="1:65" s="2" customFormat="1">
      <c r="A145" s="32"/>
      <c r="B145" s="33"/>
      <c r="C145" s="32"/>
      <c r="D145" s="150" t="s">
        <v>148</v>
      </c>
      <c r="E145" s="32"/>
      <c r="F145" s="151" t="s">
        <v>239</v>
      </c>
      <c r="G145" s="32"/>
      <c r="H145" s="32"/>
      <c r="I145" s="32"/>
      <c r="J145" s="32"/>
      <c r="K145" s="32"/>
      <c r="L145" s="33"/>
      <c r="M145" s="152"/>
      <c r="N145" s="153"/>
      <c r="O145" s="53"/>
      <c r="P145" s="53"/>
      <c r="Q145" s="53"/>
      <c r="R145" s="53"/>
      <c r="S145" s="53"/>
      <c r="T145" s="54"/>
      <c r="U145" s="32"/>
      <c r="V145" s="32"/>
      <c r="W145" s="32"/>
      <c r="X145" s="32"/>
      <c r="Y145" s="32"/>
      <c r="Z145" s="32"/>
      <c r="AA145" s="32"/>
      <c r="AB145" s="32"/>
      <c r="AC145" s="32"/>
      <c r="AD145" s="32"/>
      <c r="AE145" s="32"/>
      <c r="AT145" s="19" t="s">
        <v>148</v>
      </c>
      <c r="AU145" s="19" t="s">
        <v>84</v>
      </c>
    </row>
    <row r="146" spans="1:65" s="2" customFormat="1" ht="87.75">
      <c r="A146" s="32"/>
      <c r="B146" s="33"/>
      <c r="C146" s="32"/>
      <c r="D146" s="150" t="s">
        <v>150</v>
      </c>
      <c r="E146" s="32"/>
      <c r="F146" s="154" t="s">
        <v>240</v>
      </c>
      <c r="G146" s="32"/>
      <c r="H146" s="32"/>
      <c r="I146" s="32"/>
      <c r="J146" s="32"/>
      <c r="K146" s="32"/>
      <c r="L146" s="33"/>
      <c r="M146" s="152"/>
      <c r="N146" s="153"/>
      <c r="O146" s="53"/>
      <c r="P146" s="53"/>
      <c r="Q146" s="53"/>
      <c r="R146" s="53"/>
      <c r="S146" s="53"/>
      <c r="T146" s="54"/>
      <c r="U146" s="32"/>
      <c r="V146" s="32"/>
      <c r="W146" s="32"/>
      <c r="X146" s="32"/>
      <c r="Y146" s="32"/>
      <c r="Z146" s="32"/>
      <c r="AA146" s="32"/>
      <c r="AB146" s="32"/>
      <c r="AC146" s="32"/>
      <c r="AD146" s="32"/>
      <c r="AE146" s="32"/>
      <c r="AT146" s="19" t="s">
        <v>150</v>
      </c>
      <c r="AU146" s="19" t="s">
        <v>84</v>
      </c>
    </row>
    <row r="147" spans="1:65" s="13" customFormat="1">
      <c r="B147" s="155"/>
      <c r="D147" s="150" t="s">
        <v>158</v>
      </c>
      <c r="E147" s="156" t="s">
        <v>3</v>
      </c>
      <c r="F147" s="157" t="s">
        <v>241</v>
      </c>
      <c r="H147" s="156" t="s">
        <v>3</v>
      </c>
      <c r="L147" s="155"/>
      <c r="M147" s="158"/>
      <c r="N147" s="159"/>
      <c r="O147" s="159"/>
      <c r="P147" s="159"/>
      <c r="Q147" s="159"/>
      <c r="R147" s="159"/>
      <c r="S147" s="159"/>
      <c r="T147" s="160"/>
      <c r="AT147" s="156" t="s">
        <v>158</v>
      </c>
      <c r="AU147" s="156" t="s">
        <v>84</v>
      </c>
      <c r="AV147" s="13" t="s">
        <v>82</v>
      </c>
      <c r="AW147" s="13" t="s">
        <v>36</v>
      </c>
      <c r="AX147" s="13" t="s">
        <v>74</v>
      </c>
      <c r="AY147" s="156" t="s">
        <v>139</v>
      </c>
    </row>
    <row r="148" spans="1:65" s="14" customFormat="1">
      <c r="B148" s="161"/>
      <c r="D148" s="150" t="s">
        <v>158</v>
      </c>
      <c r="E148" s="162" t="s">
        <v>3</v>
      </c>
      <c r="F148" s="163" t="s">
        <v>379</v>
      </c>
      <c r="H148" s="164">
        <v>922.95</v>
      </c>
      <c r="L148" s="161"/>
      <c r="M148" s="165"/>
      <c r="N148" s="166"/>
      <c r="O148" s="166"/>
      <c r="P148" s="166"/>
      <c r="Q148" s="166"/>
      <c r="R148" s="166"/>
      <c r="S148" s="166"/>
      <c r="T148" s="167"/>
      <c r="AT148" s="162" t="s">
        <v>158</v>
      </c>
      <c r="AU148" s="162" t="s">
        <v>84</v>
      </c>
      <c r="AV148" s="14" t="s">
        <v>84</v>
      </c>
      <c r="AW148" s="14" t="s">
        <v>36</v>
      </c>
      <c r="AX148" s="14" t="s">
        <v>74</v>
      </c>
      <c r="AY148" s="162" t="s">
        <v>139</v>
      </c>
    </row>
    <row r="149" spans="1:65" s="13" customFormat="1">
      <c r="B149" s="155"/>
      <c r="D149" s="150" t="s">
        <v>158</v>
      </c>
      <c r="E149" s="156" t="s">
        <v>3</v>
      </c>
      <c r="F149" s="157" t="s">
        <v>243</v>
      </c>
      <c r="H149" s="156" t="s">
        <v>3</v>
      </c>
      <c r="L149" s="155"/>
      <c r="M149" s="158"/>
      <c r="N149" s="159"/>
      <c r="O149" s="159"/>
      <c r="P149" s="159"/>
      <c r="Q149" s="159"/>
      <c r="R149" s="159"/>
      <c r="S149" s="159"/>
      <c r="T149" s="160"/>
      <c r="AT149" s="156" t="s">
        <v>158</v>
      </c>
      <c r="AU149" s="156" t="s">
        <v>84</v>
      </c>
      <c r="AV149" s="13" t="s">
        <v>82</v>
      </c>
      <c r="AW149" s="13" t="s">
        <v>36</v>
      </c>
      <c r="AX149" s="13" t="s">
        <v>74</v>
      </c>
      <c r="AY149" s="156" t="s">
        <v>139</v>
      </c>
    </row>
    <row r="150" spans="1:65" s="14" customFormat="1">
      <c r="B150" s="161"/>
      <c r="D150" s="150" t="s">
        <v>158</v>
      </c>
      <c r="E150" s="162" t="s">
        <v>3</v>
      </c>
      <c r="F150" s="163" t="s">
        <v>380</v>
      </c>
      <c r="H150" s="164">
        <v>633.15</v>
      </c>
      <c r="L150" s="161"/>
      <c r="M150" s="165"/>
      <c r="N150" s="166"/>
      <c r="O150" s="166"/>
      <c r="P150" s="166"/>
      <c r="Q150" s="166"/>
      <c r="R150" s="166"/>
      <c r="S150" s="166"/>
      <c r="T150" s="167"/>
      <c r="AT150" s="162" t="s">
        <v>158</v>
      </c>
      <c r="AU150" s="162" t="s">
        <v>84</v>
      </c>
      <c r="AV150" s="14" t="s">
        <v>84</v>
      </c>
      <c r="AW150" s="14" t="s">
        <v>36</v>
      </c>
      <c r="AX150" s="14" t="s">
        <v>74</v>
      </c>
      <c r="AY150" s="162" t="s">
        <v>139</v>
      </c>
    </row>
    <row r="151" spans="1:65" s="15" customFormat="1">
      <c r="B151" s="168"/>
      <c r="D151" s="150" t="s">
        <v>158</v>
      </c>
      <c r="E151" s="169" t="s">
        <v>3</v>
      </c>
      <c r="F151" s="170" t="s">
        <v>234</v>
      </c>
      <c r="H151" s="171">
        <v>1556.1</v>
      </c>
      <c r="L151" s="168"/>
      <c r="M151" s="172"/>
      <c r="N151" s="173"/>
      <c r="O151" s="173"/>
      <c r="P151" s="173"/>
      <c r="Q151" s="173"/>
      <c r="R151" s="173"/>
      <c r="S151" s="173"/>
      <c r="T151" s="174"/>
      <c r="AT151" s="169" t="s">
        <v>158</v>
      </c>
      <c r="AU151" s="169" t="s">
        <v>84</v>
      </c>
      <c r="AV151" s="15" t="s">
        <v>146</v>
      </c>
      <c r="AW151" s="15" t="s">
        <v>36</v>
      </c>
      <c r="AX151" s="15" t="s">
        <v>82</v>
      </c>
      <c r="AY151" s="169" t="s">
        <v>139</v>
      </c>
    </row>
    <row r="152" spans="1:65" s="2" customFormat="1" ht="14.45" customHeight="1">
      <c r="A152" s="32"/>
      <c r="B152" s="137"/>
      <c r="C152" s="138" t="s">
        <v>219</v>
      </c>
      <c r="D152" s="138" t="s">
        <v>141</v>
      </c>
      <c r="E152" s="139" t="s">
        <v>381</v>
      </c>
      <c r="F152" s="140" t="s">
        <v>382</v>
      </c>
      <c r="G152" s="141" t="s">
        <v>144</v>
      </c>
      <c r="H152" s="142">
        <v>633.15</v>
      </c>
      <c r="I152" s="143"/>
      <c r="J152" s="143"/>
      <c r="K152" s="140" t="s">
        <v>145</v>
      </c>
      <c r="L152" s="33"/>
      <c r="M152" s="144" t="s">
        <v>3</v>
      </c>
      <c r="N152" s="145" t="s">
        <v>45</v>
      </c>
      <c r="O152" s="146">
        <v>0.35299999999999998</v>
      </c>
      <c r="P152" s="146">
        <f>O152*H152</f>
        <v>223.50194999999999</v>
      </c>
      <c r="Q152" s="146">
        <v>0</v>
      </c>
      <c r="R152" s="146">
        <f>Q152*H152</f>
        <v>0</v>
      </c>
      <c r="S152" s="146">
        <v>0</v>
      </c>
      <c r="T152" s="147">
        <f>S152*H152</f>
        <v>0</v>
      </c>
      <c r="U152" s="32"/>
      <c r="V152" s="32"/>
      <c r="W152" s="32"/>
      <c r="X152" s="32"/>
      <c r="Y152" s="32"/>
      <c r="Z152" s="32"/>
      <c r="AA152" s="32"/>
      <c r="AB152" s="32"/>
      <c r="AC152" s="32"/>
      <c r="AD152" s="32"/>
      <c r="AE152" s="32"/>
      <c r="AR152" s="148" t="s">
        <v>146</v>
      </c>
      <c r="AT152" s="148" t="s">
        <v>141</v>
      </c>
      <c r="AU152" s="148" t="s">
        <v>84</v>
      </c>
      <c r="AY152" s="19" t="s">
        <v>139</v>
      </c>
      <c r="BE152" s="149">
        <f>IF(N152="základní",J152,0)</f>
        <v>0</v>
      </c>
      <c r="BF152" s="149">
        <f>IF(N152="snížená",J152,0)</f>
        <v>0</v>
      </c>
      <c r="BG152" s="149">
        <f>IF(N152="zákl. přenesená",J152,0)</f>
        <v>0</v>
      </c>
      <c r="BH152" s="149">
        <f>IF(N152="sníž. přenesená",J152,0)</f>
        <v>0</v>
      </c>
      <c r="BI152" s="149">
        <f>IF(N152="nulová",J152,0)</f>
        <v>0</v>
      </c>
      <c r="BJ152" s="19" t="s">
        <v>82</v>
      </c>
      <c r="BK152" s="149">
        <f>ROUND(I152*H152,2)</f>
        <v>0</v>
      </c>
      <c r="BL152" s="19" t="s">
        <v>146</v>
      </c>
      <c r="BM152" s="148" t="s">
        <v>383</v>
      </c>
    </row>
    <row r="153" spans="1:65" s="2" customFormat="1">
      <c r="A153" s="32"/>
      <c r="B153" s="33"/>
      <c r="C153" s="32"/>
      <c r="D153" s="150" t="s">
        <v>148</v>
      </c>
      <c r="E153" s="32"/>
      <c r="F153" s="151" t="s">
        <v>384</v>
      </c>
      <c r="G153" s="32"/>
      <c r="H153" s="32"/>
      <c r="I153" s="32"/>
      <c r="J153" s="32"/>
      <c r="K153" s="32"/>
      <c r="L153" s="33"/>
      <c r="M153" s="152"/>
      <c r="N153" s="153"/>
      <c r="O153" s="53"/>
      <c r="P153" s="53"/>
      <c r="Q153" s="53"/>
      <c r="R153" s="53"/>
      <c r="S153" s="53"/>
      <c r="T153" s="54"/>
      <c r="U153" s="32"/>
      <c r="V153" s="32"/>
      <c r="W153" s="32"/>
      <c r="X153" s="32"/>
      <c r="Y153" s="32"/>
      <c r="Z153" s="32"/>
      <c r="AA153" s="32"/>
      <c r="AB153" s="32"/>
      <c r="AC153" s="32"/>
      <c r="AD153" s="32"/>
      <c r="AE153" s="32"/>
      <c r="AT153" s="19" t="s">
        <v>148</v>
      </c>
      <c r="AU153" s="19" t="s">
        <v>84</v>
      </c>
    </row>
    <row r="154" spans="1:65" s="2" customFormat="1" ht="48.75">
      <c r="A154" s="32"/>
      <c r="B154" s="33"/>
      <c r="C154" s="32"/>
      <c r="D154" s="150" t="s">
        <v>150</v>
      </c>
      <c r="E154" s="32"/>
      <c r="F154" s="154" t="s">
        <v>385</v>
      </c>
      <c r="G154" s="32"/>
      <c r="H154" s="32"/>
      <c r="I154" s="32"/>
      <c r="J154" s="32"/>
      <c r="K154" s="32"/>
      <c r="L154" s="33"/>
      <c r="M154" s="152"/>
      <c r="N154" s="153"/>
      <c r="O154" s="53"/>
      <c r="P154" s="53"/>
      <c r="Q154" s="53"/>
      <c r="R154" s="53"/>
      <c r="S154" s="53"/>
      <c r="T154" s="54"/>
      <c r="U154" s="32"/>
      <c r="V154" s="32"/>
      <c r="W154" s="32"/>
      <c r="X154" s="32"/>
      <c r="Y154" s="32"/>
      <c r="Z154" s="32"/>
      <c r="AA154" s="32"/>
      <c r="AB154" s="32"/>
      <c r="AC154" s="32"/>
      <c r="AD154" s="32"/>
      <c r="AE154" s="32"/>
      <c r="AT154" s="19" t="s">
        <v>150</v>
      </c>
      <c r="AU154" s="19" t="s">
        <v>84</v>
      </c>
    </row>
    <row r="155" spans="1:65" s="2" customFormat="1" ht="14.45" customHeight="1">
      <c r="A155" s="32"/>
      <c r="B155" s="137"/>
      <c r="C155" s="138" t="s">
        <v>224</v>
      </c>
      <c r="D155" s="138" t="s">
        <v>141</v>
      </c>
      <c r="E155" s="139" t="s">
        <v>386</v>
      </c>
      <c r="F155" s="140" t="s">
        <v>387</v>
      </c>
      <c r="G155" s="141" t="s">
        <v>154</v>
      </c>
      <c r="H155" s="142">
        <v>25.74</v>
      </c>
      <c r="I155" s="143"/>
      <c r="J155" s="143"/>
      <c r="K155" s="140" t="s">
        <v>145</v>
      </c>
      <c r="L155" s="33"/>
      <c r="M155" s="144" t="s">
        <v>3</v>
      </c>
      <c r="N155" s="145" t="s">
        <v>45</v>
      </c>
      <c r="O155" s="146">
        <v>0.26100000000000001</v>
      </c>
      <c r="P155" s="146">
        <f>O155*H155</f>
        <v>6.71814</v>
      </c>
      <c r="Q155" s="146">
        <v>0</v>
      </c>
      <c r="R155" s="146">
        <f>Q155*H155</f>
        <v>0</v>
      </c>
      <c r="S155" s="146">
        <v>0</v>
      </c>
      <c r="T155" s="147">
        <f>S155*H155</f>
        <v>0</v>
      </c>
      <c r="U155" s="32"/>
      <c r="V155" s="32"/>
      <c r="W155" s="32"/>
      <c r="X155" s="32"/>
      <c r="Y155" s="32"/>
      <c r="Z155" s="32"/>
      <c r="AA155" s="32"/>
      <c r="AB155" s="32"/>
      <c r="AC155" s="32"/>
      <c r="AD155" s="32"/>
      <c r="AE155" s="32"/>
      <c r="AR155" s="148" t="s">
        <v>146</v>
      </c>
      <c r="AT155" s="148" t="s">
        <v>141</v>
      </c>
      <c r="AU155" s="148" t="s">
        <v>84</v>
      </c>
      <c r="AY155" s="19" t="s">
        <v>139</v>
      </c>
      <c r="BE155" s="149">
        <f>IF(N155="základní",J155,0)</f>
        <v>0</v>
      </c>
      <c r="BF155" s="149">
        <f>IF(N155="snížená",J155,0)</f>
        <v>0</v>
      </c>
      <c r="BG155" s="149">
        <f>IF(N155="zákl. přenesená",J155,0)</f>
        <v>0</v>
      </c>
      <c r="BH155" s="149">
        <f>IF(N155="sníž. přenesená",J155,0)</f>
        <v>0</v>
      </c>
      <c r="BI155" s="149">
        <f>IF(N155="nulová",J155,0)</f>
        <v>0</v>
      </c>
      <c r="BJ155" s="19" t="s">
        <v>82</v>
      </c>
      <c r="BK155" s="149">
        <f>ROUND(I155*H155,2)</f>
        <v>0</v>
      </c>
      <c r="BL155" s="19" t="s">
        <v>146</v>
      </c>
      <c r="BM155" s="148" t="s">
        <v>388</v>
      </c>
    </row>
    <row r="156" spans="1:65" s="2" customFormat="1">
      <c r="A156" s="32"/>
      <c r="B156" s="33"/>
      <c r="C156" s="32"/>
      <c r="D156" s="150" t="s">
        <v>148</v>
      </c>
      <c r="E156" s="32"/>
      <c r="F156" s="151" t="s">
        <v>389</v>
      </c>
      <c r="G156" s="32"/>
      <c r="H156" s="32"/>
      <c r="I156" s="32"/>
      <c r="J156" s="32"/>
      <c r="K156" s="32"/>
      <c r="L156" s="33"/>
      <c r="M156" s="152"/>
      <c r="N156" s="153"/>
      <c r="O156" s="53"/>
      <c r="P156" s="53"/>
      <c r="Q156" s="53"/>
      <c r="R156" s="53"/>
      <c r="S156" s="53"/>
      <c r="T156" s="54"/>
      <c r="U156" s="32"/>
      <c r="V156" s="32"/>
      <c r="W156" s="32"/>
      <c r="X156" s="32"/>
      <c r="Y156" s="32"/>
      <c r="Z156" s="32"/>
      <c r="AA156" s="32"/>
      <c r="AB156" s="32"/>
      <c r="AC156" s="32"/>
      <c r="AD156" s="32"/>
      <c r="AE156" s="32"/>
      <c r="AT156" s="19" t="s">
        <v>148</v>
      </c>
      <c r="AU156" s="19" t="s">
        <v>84</v>
      </c>
    </row>
    <row r="157" spans="1:65" s="13" customFormat="1">
      <c r="B157" s="155"/>
      <c r="D157" s="150" t="s">
        <v>158</v>
      </c>
      <c r="E157" s="156" t="s">
        <v>3</v>
      </c>
      <c r="F157" s="157" t="s">
        <v>390</v>
      </c>
      <c r="H157" s="156" t="s">
        <v>3</v>
      </c>
      <c r="L157" s="155"/>
      <c r="M157" s="158"/>
      <c r="N157" s="159"/>
      <c r="O157" s="159"/>
      <c r="P157" s="159"/>
      <c r="Q157" s="159"/>
      <c r="R157" s="159"/>
      <c r="S157" s="159"/>
      <c r="T157" s="160"/>
      <c r="AT157" s="156" t="s">
        <v>158</v>
      </c>
      <c r="AU157" s="156" t="s">
        <v>84</v>
      </c>
      <c r="AV157" s="13" t="s">
        <v>82</v>
      </c>
      <c r="AW157" s="13" t="s">
        <v>36</v>
      </c>
      <c r="AX157" s="13" t="s">
        <v>74</v>
      </c>
      <c r="AY157" s="156" t="s">
        <v>139</v>
      </c>
    </row>
    <row r="158" spans="1:65" s="14" customFormat="1">
      <c r="B158" s="161"/>
      <c r="D158" s="150" t="s">
        <v>158</v>
      </c>
      <c r="E158" s="162" t="s">
        <v>3</v>
      </c>
      <c r="F158" s="163" t="s">
        <v>391</v>
      </c>
      <c r="H158" s="164">
        <v>2574</v>
      </c>
      <c r="L158" s="161"/>
      <c r="M158" s="165"/>
      <c r="N158" s="166"/>
      <c r="O158" s="166"/>
      <c r="P158" s="166"/>
      <c r="Q158" s="166"/>
      <c r="R158" s="166"/>
      <c r="S158" s="166"/>
      <c r="T158" s="167"/>
      <c r="AT158" s="162" t="s">
        <v>158</v>
      </c>
      <c r="AU158" s="162" t="s">
        <v>84</v>
      </c>
      <c r="AV158" s="14" t="s">
        <v>84</v>
      </c>
      <c r="AW158" s="14" t="s">
        <v>36</v>
      </c>
      <c r="AX158" s="14" t="s">
        <v>82</v>
      </c>
      <c r="AY158" s="162" t="s">
        <v>139</v>
      </c>
    </row>
    <row r="159" spans="1:65" s="14" customFormat="1">
      <c r="B159" s="161"/>
      <c r="D159" s="150" t="s">
        <v>158</v>
      </c>
      <c r="F159" s="163" t="s">
        <v>392</v>
      </c>
      <c r="H159" s="164">
        <v>25.74</v>
      </c>
      <c r="L159" s="161"/>
      <c r="M159" s="165"/>
      <c r="N159" s="166"/>
      <c r="O159" s="166"/>
      <c r="P159" s="166"/>
      <c r="Q159" s="166"/>
      <c r="R159" s="166"/>
      <c r="S159" s="166"/>
      <c r="T159" s="167"/>
      <c r="AT159" s="162" t="s">
        <v>158</v>
      </c>
      <c r="AU159" s="162" t="s">
        <v>84</v>
      </c>
      <c r="AV159" s="14" t="s">
        <v>84</v>
      </c>
      <c r="AW159" s="14" t="s">
        <v>4</v>
      </c>
      <c r="AX159" s="14" t="s">
        <v>82</v>
      </c>
      <c r="AY159" s="162" t="s">
        <v>139</v>
      </c>
    </row>
    <row r="160" spans="1:65" s="12" customFormat="1" ht="22.9" customHeight="1">
      <c r="B160" s="125"/>
      <c r="D160" s="126" t="s">
        <v>73</v>
      </c>
      <c r="E160" s="135" t="s">
        <v>202</v>
      </c>
      <c r="F160" s="135" t="s">
        <v>251</v>
      </c>
      <c r="J160" s="136"/>
      <c r="L160" s="125"/>
      <c r="M160" s="129"/>
      <c r="N160" s="130"/>
      <c r="O160" s="130"/>
      <c r="P160" s="131">
        <f>SUM(P161:P166)</f>
        <v>124.488</v>
      </c>
      <c r="Q160" s="130"/>
      <c r="R160" s="131">
        <f>SUM(R161:R166)</f>
        <v>1.5872219999999999</v>
      </c>
      <c r="S160" s="130"/>
      <c r="T160" s="132">
        <f>SUM(T161:T166)</f>
        <v>0</v>
      </c>
      <c r="AR160" s="126" t="s">
        <v>82</v>
      </c>
      <c r="AT160" s="133" t="s">
        <v>73</v>
      </c>
      <c r="AU160" s="133" t="s">
        <v>82</v>
      </c>
      <c r="AY160" s="126" t="s">
        <v>139</v>
      </c>
      <c r="BK160" s="134">
        <f>SUM(BK161:BK166)</f>
        <v>0</v>
      </c>
    </row>
    <row r="161" spans="1:65" s="2" customFormat="1" ht="14.45" customHeight="1">
      <c r="A161" s="32"/>
      <c r="B161" s="137"/>
      <c r="C161" s="138" t="s">
        <v>235</v>
      </c>
      <c r="D161" s="138" t="s">
        <v>141</v>
      </c>
      <c r="E161" s="139" t="s">
        <v>393</v>
      </c>
      <c r="F161" s="140" t="s">
        <v>394</v>
      </c>
      <c r="G161" s="141" t="s">
        <v>144</v>
      </c>
      <c r="H161" s="142">
        <v>1556.1</v>
      </c>
      <c r="I161" s="143"/>
      <c r="J161" s="143"/>
      <c r="K161" s="140" t="s">
        <v>145</v>
      </c>
      <c r="L161" s="33"/>
      <c r="M161" s="144" t="s">
        <v>3</v>
      </c>
      <c r="N161" s="145" t="s">
        <v>45</v>
      </c>
      <c r="O161" s="146">
        <v>0.08</v>
      </c>
      <c r="P161" s="146">
        <f>O161*H161</f>
        <v>124.488</v>
      </c>
      <c r="Q161" s="146">
        <v>1.0200000000000001E-3</v>
      </c>
      <c r="R161" s="146">
        <f>Q161*H161</f>
        <v>1.5872219999999999</v>
      </c>
      <c r="S161" s="146">
        <v>0</v>
      </c>
      <c r="T161" s="147">
        <f>S161*H161</f>
        <v>0</v>
      </c>
      <c r="U161" s="32"/>
      <c r="V161" s="32"/>
      <c r="W161" s="32"/>
      <c r="X161" s="32"/>
      <c r="Y161" s="32"/>
      <c r="Z161" s="32"/>
      <c r="AA161" s="32"/>
      <c r="AB161" s="32"/>
      <c r="AC161" s="32"/>
      <c r="AD161" s="32"/>
      <c r="AE161" s="32"/>
      <c r="AR161" s="148" t="s">
        <v>146</v>
      </c>
      <c r="AT161" s="148" t="s">
        <v>141</v>
      </c>
      <c r="AU161" s="148" t="s">
        <v>84</v>
      </c>
      <c r="AY161" s="19" t="s">
        <v>139</v>
      </c>
      <c r="BE161" s="149">
        <f>IF(N161="základní",J161,0)</f>
        <v>0</v>
      </c>
      <c r="BF161" s="149">
        <f>IF(N161="snížená",J161,0)</f>
        <v>0</v>
      </c>
      <c r="BG161" s="149">
        <f>IF(N161="zákl. přenesená",J161,0)</f>
        <v>0</v>
      </c>
      <c r="BH161" s="149">
        <f>IF(N161="sníž. přenesená",J161,0)</f>
        <v>0</v>
      </c>
      <c r="BI161" s="149">
        <f>IF(N161="nulová",J161,0)</f>
        <v>0</v>
      </c>
      <c r="BJ161" s="19" t="s">
        <v>82</v>
      </c>
      <c r="BK161" s="149">
        <f>ROUND(I161*H161,2)</f>
        <v>0</v>
      </c>
      <c r="BL161" s="19" t="s">
        <v>146</v>
      </c>
      <c r="BM161" s="148" t="s">
        <v>395</v>
      </c>
    </row>
    <row r="162" spans="1:65" s="2" customFormat="1">
      <c r="A162" s="32"/>
      <c r="B162" s="33"/>
      <c r="C162" s="32"/>
      <c r="D162" s="150" t="s">
        <v>148</v>
      </c>
      <c r="E162" s="32"/>
      <c r="F162" s="151" t="s">
        <v>396</v>
      </c>
      <c r="G162" s="32"/>
      <c r="H162" s="32"/>
      <c r="I162" s="32"/>
      <c r="J162" s="32"/>
      <c r="K162" s="32"/>
      <c r="L162" s="33"/>
      <c r="M162" s="152"/>
      <c r="N162" s="153"/>
      <c r="O162" s="53"/>
      <c r="P162" s="53"/>
      <c r="Q162" s="53"/>
      <c r="R162" s="53"/>
      <c r="S162" s="53"/>
      <c r="T162" s="54"/>
      <c r="U162" s="32"/>
      <c r="V162" s="32"/>
      <c r="W162" s="32"/>
      <c r="X162" s="32"/>
      <c r="Y162" s="32"/>
      <c r="Z162" s="32"/>
      <c r="AA162" s="32"/>
      <c r="AB162" s="32"/>
      <c r="AC162" s="32"/>
      <c r="AD162" s="32"/>
      <c r="AE162" s="32"/>
      <c r="AT162" s="19" t="s">
        <v>148</v>
      </c>
      <c r="AU162" s="19" t="s">
        <v>84</v>
      </c>
    </row>
    <row r="163" spans="1:65" s="2" customFormat="1" ht="29.25">
      <c r="A163" s="32"/>
      <c r="B163" s="33"/>
      <c r="C163" s="32"/>
      <c r="D163" s="150" t="s">
        <v>150</v>
      </c>
      <c r="E163" s="32"/>
      <c r="F163" s="154" t="s">
        <v>397</v>
      </c>
      <c r="G163" s="32"/>
      <c r="H163" s="32"/>
      <c r="I163" s="32"/>
      <c r="J163" s="32"/>
      <c r="K163" s="32"/>
      <c r="L163" s="33"/>
      <c r="M163" s="152"/>
      <c r="N163" s="153"/>
      <c r="O163" s="53"/>
      <c r="P163" s="53"/>
      <c r="Q163" s="53"/>
      <c r="R163" s="53"/>
      <c r="S163" s="53"/>
      <c r="T163" s="54"/>
      <c r="U163" s="32"/>
      <c r="V163" s="32"/>
      <c r="W163" s="32"/>
      <c r="X163" s="32"/>
      <c r="Y163" s="32"/>
      <c r="Z163" s="32"/>
      <c r="AA163" s="32"/>
      <c r="AB163" s="32"/>
      <c r="AC163" s="32"/>
      <c r="AD163" s="32"/>
      <c r="AE163" s="32"/>
      <c r="AT163" s="19" t="s">
        <v>150</v>
      </c>
      <c r="AU163" s="19" t="s">
        <v>84</v>
      </c>
    </row>
    <row r="164" spans="1:65" s="13" customFormat="1">
      <c r="B164" s="155"/>
      <c r="D164" s="150" t="s">
        <v>158</v>
      </c>
      <c r="E164" s="156" t="s">
        <v>3</v>
      </c>
      <c r="F164" s="157" t="s">
        <v>398</v>
      </c>
      <c r="H164" s="156" t="s">
        <v>3</v>
      </c>
      <c r="L164" s="155"/>
      <c r="M164" s="158"/>
      <c r="N164" s="159"/>
      <c r="O164" s="159"/>
      <c r="P164" s="159"/>
      <c r="Q164" s="159"/>
      <c r="R164" s="159"/>
      <c r="S164" s="159"/>
      <c r="T164" s="160"/>
      <c r="AT164" s="156" t="s">
        <v>158</v>
      </c>
      <c r="AU164" s="156" t="s">
        <v>84</v>
      </c>
      <c r="AV164" s="13" t="s">
        <v>82</v>
      </c>
      <c r="AW164" s="13" t="s">
        <v>36</v>
      </c>
      <c r="AX164" s="13" t="s">
        <v>74</v>
      </c>
      <c r="AY164" s="156" t="s">
        <v>139</v>
      </c>
    </row>
    <row r="165" spans="1:65" s="13" customFormat="1">
      <c r="B165" s="155"/>
      <c r="D165" s="150" t="s">
        <v>158</v>
      </c>
      <c r="E165" s="156" t="s">
        <v>3</v>
      </c>
      <c r="F165" s="157" t="s">
        <v>399</v>
      </c>
      <c r="H165" s="156" t="s">
        <v>3</v>
      </c>
      <c r="L165" s="155"/>
      <c r="M165" s="158"/>
      <c r="N165" s="159"/>
      <c r="O165" s="159"/>
      <c r="P165" s="159"/>
      <c r="Q165" s="159"/>
      <c r="R165" s="159"/>
      <c r="S165" s="159"/>
      <c r="T165" s="160"/>
      <c r="AT165" s="156" t="s">
        <v>158</v>
      </c>
      <c r="AU165" s="156" t="s">
        <v>84</v>
      </c>
      <c r="AV165" s="13" t="s">
        <v>82</v>
      </c>
      <c r="AW165" s="13" t="s">
        <v>36</v>
      </c>
      <c r="AX165" s="13" t="s">
        <v>74</v>
      </c>
      <c r="AY165" s="156" t="s">
        <v>139</v>
      </c>
    </row>
    <row r="166" spans="1:65" s="14" customFormat="1">
      <c r="B166" s="161"/>
      <c r="D166" s="150" t="s">
        <v>158</v>
      </c>
      <c r="E166" s="162" t="s">
        <v>3</v>
      </c>
      <c r="F166" s="163" t="s">
        <v>400</v>
      </c>
      <c r="H166" s="164">
        <v>1556.1</v>
      </c>
      <c r="L166" s="161"/>
      <c r="M166" s="194"/>
      <c r="N166" s="195"/>
      <c r="O166" s="195"/>
      <c r="P166" s="195"/>
      <c r="Q166" s="195"/>
      <c r="R166" s="195"/>
      <c r="S166" s="195"/>
      <c r="T166" s="196"/>
      <c r="AT166" s="162" t="s">
        <v>158</v>
      </c>
      <c r="AU166" s="162" t="s">
        <v>84</v>
      </c>
      <c r="AV166" s="14" t="s">
        <v>84</v>
      </c>
      <c r="AW166" s="14" t="s">
        <v>36</v>
      </c>
      <c r="AX166" s="14" t="s">
        <v>82</v>
      </c>
      <c r="AY166" s="162" t="s">
        <v>139</v>
      </c>
    </row>
    <row r="167" spans="1:65" s="2" customFormat="1" ht="6.95" customHeight="1">
      <c r="A167" s="32"/>
      <c r="B167" s="42"/>
      <c r="C167" s="43"/>
      <c r="D167" s="43"/>
      <c r="E167" s="43"/>
      <c r="F167" s="43"/>
      <c r="G167" s="43"/>
      <c r="H167" s="43"/>
      <c r="I167" s="43"/>
      <c r="J167" s="43"/>
      <c r="K167" s="43"/>
      <c r="L167" s="33"/>
      <c r="M167" s="32"/>
      <c r="O167" s="32"/>
      <c r="P167" s="32"/>
      <c r="Q167" s="32"/>
      <c r="R167" s="32"/>
      <c r="S167" s="32"/>
      <c r="T167" s="32"/>
      <c r="U167" s="32"/>
      <c r="V167" s="32"/>
      <c r="W167" s="32"/>
      <c r="X167" s="32"/>
      <c r="Y167" s="32"/>
      <c r="Z167" s="32"/>
      <c r="AA167" s="32"/>
      <c r="AB167" s="32"/>
      <c r="AC167" s="32"/>
      <c r="AD167" s="32"/>
      <c r="AE167" s="32"/>
    </row>
  </sheetData>
  <autoFilter ref="C81:K166"/>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sheetPr>
    <pageSetUpPr fitToPage="1"/>
  </sheetPr>
  <dimension ref="A1:BM147"/>
  <sheetViews>
    <sheetView showGridLines="0" topLeftCell="A16" workbookViewId="0">
      <selection activeCell="I87" sqref="I87:J14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8"/>
    </row>
    <row r="2" spans="1:46" s="1" customFormat="1" ht="36.950000000000003" customHeight="1">
      <c r="L2" s="311" t="s">
        <v>6</v>
      </c>
      <c r="M2" s="312"/>
      <c r="N2" s="312"/>
      <c r="O2" s="312"/>
      <c r="P2" s="312"/>
      <c r="Q2" s="312"/>
      <c r="R2" s="312"/>
      <c r="S2" s="312"/>
      <c r="T2" s="312"/>
      <c r="U2" s="312"/>
      <c r="V2" s="312"/>
      <c r="AT2" s="19" t="s">
        <v>90</v>
      </c>
    </row>
    <row r="3" spans="1:46" s="1" customFormat="1" ht="6.95" customHeight="1">
      <c r="B3" s="20"/>
      <c r="C3" s="21"/>
      <c r="D3" s="21"/>
      <c r="E3" s="21"/>
      <c r="F3" s="21"/>
      <c r="G3" s="21"/>
      <c r="H3" s="21"/>
      <c r="I3" s="21"/>
      <c r="J3" s="21"/>
      <c r="K3" s="21"/>
      <c r="L3" s="22"/>
      <c r="AT3" s="19" t="s">
        <v>84</v>
      </c>
    </row>
    <row r="4" spans="1:46" s="1" customFormat="1" ht="24.95" customHeight="1">
      <c r="B4" s="22"/>
      <c r="D4" s="23" t="s">
        <v>113</v>
      </c>
      <c r="L4" s="22"/>
      <c r="M4" s="89" t="s">
        <v>11</v>
      </c>
      <c r="AT4" s="19" t="s">
        <v>4</v>
      </c>
    </row>
    <row r="5" spans="1:46" s="1" customFormat="1" ht="6.95" customHeight="1">
      <c r="B5" s="22"/>
      <c r="L5" s="22"/>
    </row>
    <row r="6" spans="1:46" s="1" customFormat="1" ht="12" customHeight="1">
      <c r="B6" s="22"/>
      <c r="D6" s="28" t="s">
        <v>14</v>
      </c>
      <c r="L6" s="22"/>
    </row>
    <row r="7" spans="1:46" s="1" customFormat="1" ht="16.5" customHeight="1">
      <c r="B7" s="22"/>
      <c r="E7" s="328" t="str">
        <f>'Rekapitulace stavby'!K6</f>
        <v>Skládka TKO Štěpánovice - III.etepa - 3.část</v>
      </c>
      <c r="F7" s="329"/>
      <c r="G7" s="329"/>
      <c r="H7" s="329"/>
      <c r="L7" s="22"/>
    </row>
    <row r="8" spans="1:46" s="2" customFormat="1" ht="12" customHeight="1">
      <c r="A8" s="32"/>
      <c r="B8" s="33"/>
      <c r="C8" s="32"/>
      <c r="D8" s="28" t="s">
        <v>114</v>
      </c>
      <c r="E8" s="32"/>
      <c r="F8" s="32"/>
      <c r="G8" s="32"/>
      <c r="H8" s="32"/>
      <c r="I8" s="32"/>
      <c r="J8" s="32"/>
      <c r="K8" s="32"/>
      <c r="L8" s="90"/>
      <c r="S8" s="32"/>
      <c r="T8" s="32"/>
      <c r="U8" s="32"/>
      <c r="V8" s="32"/>
      <c r="W8" s="32"/>
      <c r="X8" s="32"/>
      <c r="Y8" s="32"/>
      <c r="Z8" s="32"/>
      <c r="AA8" s="32"/>
      <c r="AB8" s="32"/>
      <c r="AC8" s="32"/>
      <c r="AD8" s="32"/>
      <c r="AE8" s="32"/>
    </row>
    <row r="9" spans="1:46" s="2" customFormat="1" ht="16.5" customHeight="1">
      <c r="A9" s="32"/>
      <c r="B9" s="33"/>
      <c r="C9" s="32"/>
      <c r="D9" s="32"/>
      <c r="E9" s="305" t="s">
        <v>401</v>
      </c>
      <c r="F9" s="327"/>
      <c r="G9" s="327"/>
      <c r="H9" s="327"/>
      <c r="I9" s="32"/>
      <c r="J9" s="32"/>
      <c r="K9" s="32"/>
      <c r="L9" s="90"/>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0"/>
      <c r="S10" s="32"/>
      <c r="T10" s="32"/>
      <c r="U10" s="32"/>
      <c r="V10" s="32"/>
      <c r="W10" s="32"/>
      <c r="X10" s="32"/>
      <c r="Y10" s="32"/>
      <c r="Z10" s="32"/>
      <c r="AA10" s="32"/>
      <c r="AB10" s="32"/>
      <c r="AC10" s="32"/>
      <c r="AD10" s="32"/>
      <c r="AE10" s="32"/>
    </row>
    <row r="11" spans="1:46" s="2" customFormat="1" ht="12" customHeight="1">
      <c r="A11" s="32"/>
      <c r="B11" s="33"/>
      <c r="C11" s="32"/>
      <c r="D11" s="28" t="s">
        <v>16</v>
      </c>
      <c r="E11" s="32"/>
      <c r="F11" s="26" t="s">
        <v>3</v>
      </c>
      <c r="G11" s="32"/>
      <c r="H11" s="32"/>
      <c r="I11" s="28" t="s">
        <v>18</v>
      </c>
      <c r="J11" s="26" t="s">
        <v>3</v>
      </c>
      <c r="K11" s="32"/>
      <c r="L11" s="90"/>
      <c r="S11" s="32"/>
      <c r="T11" s="32"/>
      <c r="U11" s="32"/>
      <c r="V11" s="32"/>
      <c r="W11" s="32"/>
      <c r="X11" s="32"/>
      <c r="Y11" s="32"/>
      <c r="Z11" s="32"/>
      <c r="AA11" s="32"/>
      <c r="AB11" s="32"/>
      <c r="AC11" s="32"/>
      <c r="AD11" s="32"/>
      <c r="AE11" s="32"/>
    </row>
    <row r="12" spans="1:46" s="2" customFormat="1" ht="12" customHeight="1">
      <c r="A12" s="32"/>
      <c r="B12" s="33"/>
      <c r="C12" s="32"/>
      <c r="D12" s="28" t="s">
        <v>20</v>
      </c>
      <c r="E12" s="32"/>
      <c r="F12" s="26" t="s">
        <v>21</v>
      </c>
      <c r="G12" s="32"/>
      <c r="H12" s="32"/>
      <c r="I12" s="28" t="s">
        <v>22</v>
      </c>
      <c r="J12" s="50" t="str">
        <f>'Rekapitulace stavby'!AN8</f>
        <v>24. 9. 2020</v>
      </c>
      <c r="K12" s="32"/>
      <c r="L12" s="90"/>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0"/>
      <c r="S13" s="32"/>
      <c r="T13" s="32"/>
      <c r="U13" s="32"/>
      <c r="V13" s="32"/>
      <c r="W13" s="32"/>
      <c r="X13" s="32"/>
      <c r="Y13" s="32"/>
      <c r="Z13" s="32"/>
      <c r="AA13" s="32"/>
      <c r="AB13" s="32"/>
      <c r="AC13" s="32"/>
      <c r="AD13" s="32"/>
      <c r="AE13" s="32"/>
    </row>
    <row r="14" spans="1:46" s="2" customFormat="1" ht="12" customHeight="1">
      <c r="A14" s="32"/>
      <c r="B14" s="33"/>
      <c r="C14" s="32"/>
      <c r="D14" s="28" t="s">
        <v>28</v>
      </c>
      <c r="E14" s="32"/>
      <c r="F14" s="32"/>
      <c r="G14" s="32"/>
      <c r="H14" s="32"/>
      <c r="I14" s="28" t="s">
        <v>29</v>
      </c>
      <c r="J14" s="26" t="s">
        <v>3</v>
      </c>
      <c r="K14" s="32"/>
      <c r="L14" s="90"/>
      <c r="S14" s="32"/>
      <c r="T14" s="32"/>
      <c r="U14" s="32"/>
      <c r="V14" s="32"/>
      <c r="W14" s="32"/>
      <c r="X14" s="32"/>
      <c r="Y14" s="32"/>
      <c r="Z14" s="32"/>
      <c r="AA14" s="32"/>
      <c r="AB14" s="32"/>
      <c r="AC14" s="32"/>
      <c r="AD14" s="32"/>
      <c r="AE14" s="32"/>
    </row>
    <row r="15" spans="1:46" s="2" customFormat="1" ht="18" customHeight="1">
      <c r="A15" s="32"/>
      <c r="B15" s="33"/>
      <c r="C15" s="32"/>
      <c r="D15" s="32"/>
      <c r="E15" s="26" t="s">
        <v>30</v>
      </c>
      <c r="F15" s="32"/>
      <c r="G15" s="32"/>
      <c r="H15" s="32"/>
      <c r="I15" s="28" t="s">
        <v>31</v>
      </c>
      <c r="J15" s="26" t="s">
        <v>3</v>
      </c>
      <c r="K15" s="32"/>
      <c r="L15" s="90"/>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90"/>
      <c r="S16" s="32"/>
      <c r="T16" s="32"/>
      <c r="U16" s="32"/>
      <c r="V16" s="32"/>
      <c r="W16" s="32"/>
      <c r="X16" s="32"/>
      <c r="Y16" s="32"/>
      <c r="Z16" s="32"/>
      <c r="AA16" s="32"/>
      <c r="AB16" s="32"/>
      <c r="AC16" s="32"/>
      <c r="AD16" s="32"/>
      <c r="AE16" s="32"/>
    </row>
    <row r="17" spans="1:31" s="2" customFormat="1" ht="12" customHeight="1">
      <c r="A17" s="32"/>
      <c r="B17" s="33"/>
      <c r="C17" s="32"/>
      <c r="D17" s="28" t="s">
        <v>32</v>
      </c>
      <c r="E17" s="32"/>
      <c r="F17" s="32"/>
      <c r="G17" s="32"/>
      <c r="H17" s="32"/>
      <c r="I17" s="28" t="s">
        <v>29</v>
      </c>
      <c r="J17" s="26" t="str">
        <f>'Rekapitulace stavby'!AN13</f>
        <v/>
      </c>
      <c r="K17" s="32"/>
      <c r="L17" s="90"/>
      <c r="S17" s="32"/>
      <c r="T17" s="32"/>
      <c r="U17" s="32"/>
      <c r="V17" s="32"/>
      <c r="W17" s="32"/>
      <c r="X17" s="32"/>
      <c r="Y17" s="32"/>
      <c r="Z17" s="32"/>
      <c r="AA17" s="32"/>
      <c r="AB17" s="32"/>
      <c r="AC17" s="32"/>
      <c r="AD17" s="32"/>
      <c r="AE17" s="32"/>
    </row>
    <row r="18" spans="1:31" s="2" customFormat="1" ht="18" customHeight="1">
      <c r="A18" s="32"/>
      <c r="B18" s="33"/>
      <c r="C18" s="32"/>
      <c r="D18" s="32"/>
      <c r="E18" s="322" t="str">
        <f>'Rekapitulace stavby'!E14</f>
        <v xml:space="preserve"> </v>
      </c>
      <c r="F18" s="322"/>
      <c r="G18" s="322"/>
      <c r="H18" s="322"/>
      <c r="I18" s="28" t="s">
        <v>31</v>
      </c>
      <c r="J18" s="26" t="str">
        <f>'Rekapitulace stavby'!AN14</f>
        <v/>
      </c>
      <c r="K18" s="32"/>
      <c r="L18" s="90"/>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90"/>
      <c r="S19" s="32"/>
      <c r="T19" s="32"/>
      <c r="U19" s="32"/>
      <c r="V19" s="32"/>
      <c r="W19" s="32"/>
      <c r="X19" s="32"/>
      <c r="Y19" s="32"/>
      <c r="Z19" s="32"/>
      <c r="AA19" s="32"/>
      <c r="AB19" s="32"/>
      <c r="AC19" s="32"/>
      <c r="AD19" s="32"/>
      <c r="AE19" s="32"/>
    </row>
    <row r="20" spans="1:31" s="2" customFormat="1" ht="12" customHeight="1">
      <c r="A20" s="32"/>
      <c r="B20" s="33"/>
      <c r="C20" s="32"/>
      <c r="D20" s="28" t="s">
        <v>34</v>
      </c>
      <c r="E20" s="32"/>
      <c r="F20" s="32"/>
      <c r="G20" s="32"/>
      <c r="H20" s="32"/>
      <c r="I20" s="28" t="s">
        <v>29</v>
      </c>
      <c r="J20" s="26" t="s">
        <v>3</v>
      </c>
      <c r="K20" s="32"/>
      <c r="L20" s="90"/>
      <c r="S20" s="32"/>
      <c r="T20" s="32"/>
      <c r="U20" s="32"/>
      <c r="V20" s="32"/>
      <c r="W20" s="32"/>
      <c r="X20" s="32"/>
      <c r="Y20" s="32"/>
      <c r="Z20" s="32"/>
      <c r="AA20" s="32"/>
      <c r="AB20" s="32"/>
      <c r="AC20" s="32"/>
      <c r="AD20" s="32"/>
      <c r="AE20" s="32"/>
    </row>
    <row r="21" spans="1:31" s="2" customFormat="1" ht="18" customHeight="1">
      <c r="A21" s="32"/>
      <c r="B21" s="33"/>
      <c r="C21" s="32"/>
      <c r="D21" s="32"/>
      <c r="E21" s="26" t="s">
        <v>35</v>
      </c>
      <c r="F21" s="32"/>
      <c r="G21" s="32"/>
      <c r="H21" s="32"/>
      <c r="I21" s="28" t="s">
        <v>31</v>
      </c>
      <c r="J21" s="26" t="s">
        <v>3</v>
      </c>
      <c r="K21" s="32"/>
      <c r="L21" s="90"/>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90"/>
      <c r="S22" s="32"/>
      <c r="T22" s="32"/>
      <c r="U22" s="32"/>
      <c r="V22" s="32"/>
      <c r="W22" s="32"/>
      <c r="X22" s="32"/>
      <c r="Y22" s="32"/>
      <c r="Z22" s="32"/>
      <c r="AA22" s="32"/>
      <c r="AB22" s="32"/>
      <c r="AC22" s="32"/>
      <c r="AD22" s="32"/>
      <c r="AE22" s="32"/>
    </row>
    <row r="23" spans="1:31" s="2" customFormat="1" ht="12" customHeight="1">
      <c r="A23" s="32"/>
      <c r="B23" s="33"/>
      <c r="C23" s="32"/>
      <c r="D23" s="28" t="s">
        <v>37</v>
      </c>
      <c r="E23" s="32"/>
      <c r="F23" s="32"/>
      <c r="G23" s="32"/>
      <c r="H23" s="32"/>
      <c r="I23" s="28" t="s">
        <v>29</v>
      </c>
      <c r="J23" s="26" t="str">
        <f>IF('Rekapitulace stavby'!AN19="","",'Rekapitulace stavby'!AN19)</f>
        <v/>
      </c>
      <c r="K23" s="32"/>
      <c r="L23" s="90"/>
      <c r="S23" s="32"/>
      <c r="T23" s="32"/>
      <c r="U23" s="32"/>
      <c r="V23" s="32"/>
      <c r="W23" s="32"/>
      <c r="X23" s="32"/>
      <c r="Y23" s="32"/>
      <c r="Z23" s="32"/>
      <c r="AA23" s="32"/>
      <c r="AB23" s="32"/>
      <c r="AC23" s="32"/>
      <c r="AD23" s="32"/>
      <c r="AE23" s="32"/>
    </row>
    <row r="24" spans="1:31" s="2" customFormat="1" ht="18" customHeight="1">
      <c r="A24" s="32"/>
      <c r="B24" s="33"/>
      <c r="C24" s="32"/>
      <c r="D24" s="32"/>
      <c r="E24" s="26" t="str">
        <f>IF('Rekapitulace stavby'!E20="","",'Rekapitulace stavby'!E20)</f>
        <v xml:space="preserve"> </v>
      </c>
      <c r="F24" s="32"/>
      <c r="G24" s="32"/>
      <c r="H24" s="32"/>
      <c r="I24" s="28" t="s">
        <v>31</v>
      </c>
      <c r="J24" s="26" t="str">
        <f>IF('Rekapitulace stavby'!AN20="","",'Rekapitulace stavby'!AN20)</f>
        <v/>
      </c>
      <c r="K24" s="32"/>
      <c r="L24" s="90"/>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90"/>
      <c r="S25" s="32"/>
      <c r="T25" s="32"/>
      <c r="U25" s="32"/>
      <c r="V25" s="32"/>
      <c r="W25" s="32"/>
      <c r="X25" s="32"/>
      <c r="Y25" s="32"/>
      <c r="Z25" s="32"/>
      <c r="AA25" s="32"/>
      <c r="AB25" s="32"/>
      <c r="AC25" s="32"/>
      <c r="AD25" s="32"/>
      <c r="AE25" s="32"/>
    </row>
    <row r="26" spans="1:31" s="2" customFormat="1" ht="12" customHeight="1">
      <c r="A26" s="32"/>
      <c r="B26" s="33"/>
      <c r="C26" s="32"/>
      <c r="D26" s="28" t="s">
        <v>38</v>
      </c>
      <c r="E26" s="32"/>
      <c r="F26" s="32"/>
      <c r="G26" s="32"/>
      <c r="H26" s="32"/>
      <c r="I26" s="32"/>
      <c r="J26" s="32"/>
      <c r="K26" s="32"/>
      <c r="L26" s="90"/>
      <c r="S26" s="32"/>
      <c r="T26" s="32"/>
      <c r="U26" s="32"/>
      <c r="V26" s="32"/>
      <c r="W26" s="32"/>
      <c r="X26" s="32"/>
      <c r="Y26" s="32"/>
      <c r="Z26" s="32"/>
      <c r="AA26" s="32"/>
      <c r="AB26" s="32"/>
      <c r="AC26" s="32"/>
      <c r="AD26" s="32"/>
      <c r="AE26" s="32"/>
    </row>
    <row r="27" spans="1:31" s="8" customFormat="1" ht="16.5" customHeight="1">
      <c r="A27" s="91"/>
      <c r="B27" s="92"/>
      <c r="C27" s="91"/>
      <c r="D27" s="91"/>
      <c r="E27" s="301" t="s">
        <v>3</v>
      </c>
      <c r="F27" s="301"/>
      <c r="G27" s="301"/>
      <c r="H27" s="301"/>
      <c r="I27" s="91"/>
      <c r="J27" s="91"/>
      <c r="K27" s="91"/>
      <c r="L27" s="93"/>
      <c r="S27" s="91"/>
      <c r="T27" s="91"/>
      <c r="U27" s="91"/>
      <c r="V27" s="91"/>
      <c r="W27" s="91"/>
      <c r="X27" s="91"/>
      <c r="Y27" s="91"/>
      <c r="Z27" s="91"/>
      <c r="AA27" s="91"/>
      <c r="AB27" s="91"/>
      <c r="AC27" s="91"/>
      <c r="AD27" s="91"/>
      <c r="AE27" s="91"/>
    </row>
    <row r="28" spans="1:31" s="2" customFormat="1" ht="6.95" customHeight="1">
      <c r="A28" s="32"/>
      <c r="B28" s="33"/>
      <c r="C28" s="32"/>
      <c r="D28" s="32"/>
      <c r="E28" s="32"/>
      <c r="F28" s="32"/>
      <c r="G28" s="32"/>
      <c r="H28" s="32"/>
      <c r="I28" s="32"/>
      <c r="J28" s="32"/>
      <c r="K28" s="32"/>
      <c r="L28" s="90"/>
      <c r="S28" s="32"/>
      <c r="T28" s="32"/>
      <c r="U28" s="32"/>
      <c r="V28" s="32"/>
      <c r="W28" s="32"/>
      <c r="X28" s="32"/>
      <c r="Y28" s="32"/>
      <c r="Z28" s="32"/>
      <c r="AA28" s="32"/>
      <c r="AB28" s="32"/>
      <c r="AC28" s="32"/>
      <c r="AD28" s="32"/>
      <c r="AE28" s="32"/>
    </row>
    <row r="29" spans="1:31" s="2" customFormat="1" ht="6.95" customHeight="1">
      <c r="A29" s="32"/>
      <c r="B29" s="33"/>
      <c r="C29" s="32"/>
      <c r="D29" s="61"/>
      <c r="E29" s="61"/>
      <c r="F29" s="61"/>
      <c r="G29" s="61"/>
      <c r="H29" s="61"/>
      <c r="I29" s="61"/>
      <c r="J29" s="61"/>
      <c r="K29" s="61"/>
      <c r="L29" s="90"/>
      <c r="S29" s="32"/>
      <c r="T29" s="32"/>
      <c r="U29" s="32"/>
      <c r="V29" s="32"/>
      <c r="W29" s="32"/>
      <c r="X29" s="32"/>
      <c r="Y29" s="32"/>
      <c r="Z29" s="32"/>
      <c r="AA29" s="32"/>
      <c r="AB29" s="32"/>
      <c r="AC29" s="32"/>
      <c r="AD29" s="32"/>
      <c r="AE29" s="32"/>
    </row>
    <row r="30" spans="1:31" s="2" customFormat="1" ht="25.35" customHeight="1">
      <c r="A30" s="32"/>
      <c r="B30" s="33"/>
      <c r="C30" s="32"/>
      <c r="D30" s="94" t="s">
        <v>40</v>
      </c>
      <c r="E30" s="32"/>
      <c r="F30" s="32"/>
      <c r="G30" s="32"/>
      <c r="H30" s="32"/>
      <c r="I30" s="32"/>
      <c r="J30" s="66">
        <f>ROUND(J84, 2)</f>
        <v>0</v>
      </c>
      <c r="K30" s="32"/>
      <c r="L30" s="90"/>
      <c r="S30" s="32"/>
      <c r="T30" s="32"/>
      <c r="U30" s="32"/>
      <c r="V30" s="32"/>
      <c r="W30" s="32"/>
      <c r="X30" s="32"/>
      <c r="Y30" s="32"/>
      <c r="Z30" s="32"/>
      <c r="AA30" s="32"/>
      <c r="AB30" s="32"/>
      <c r="AC30" s="32"/>
      <c r="AD30" s="32"/>
      <c r="AE30" s="32"/>
    </row>
    <row r="31" spans="1:31" s="2" customFormat="1" ht="6.95" customHeight="1">
      <c r="A31" s="32"/>
      <c r="B31" s="33"/>
      <c r="C31" s="32"/>
      <c r="D31" s="61"/>
      <c r="E31" s="61"/>
      <c r="F31" s="61"/>
      <c r="G31" s="61"/>
      <c r="H31" s="61"/>
      <c r="I31" s="61"/>
      <c r="J31" s="61"/>
      <c r="K31" s="61"/>
      <c r="L31" s="90"/>
      <c r="S31" s="32"/>
      <c r="T31" s="32"/>
      <c r="U31" s="32"/>
      <c r="V31" s="32"/>
      <c r="W31" s="32"/>
      <c r="X31" s="32"/>
      <c r="Y31" s="32"/>
      <c r="Z31" s="32"/>
      <c r="AA31" s="32"/>
      <c r="AB31" s="32"/>
      <c r="AC31" s="32"/>
      <c r="AD31" s="32"/>
      <c r="AE31" s="32"/>
    </row>
    <row r="32" spans="1:31" s="2" customFormat="1" ht="14.45" customHeight="1">
      <c r="A32" s="32"/>
      <c r="B32" s="33"/>
      <c r="C32" s="32"/>
      <c r="D32" s="32"/>
      <c r="E32" s="32"/>
      <c r="F32" s="36" t="s">
        <v>42</v>
      </c>
      <c r="G32" s="32"/>
      <c r="H32" s="32"/>
      <c r="I32" s="36" t="s">
        <v>41</v>
      </c>
      <c r="J32" s="36" t="s">
        <v>43</v>
      </c>
      <c r="K32" s="32"/>
      <c r="L32" s="90"/>
      <c r="S32" s="32"/>
      <c r="T32" s="32"/>
      <c r="U32" s="32"/>
      <c r="V32" s="32"/>
      <c r="W32" s="32"/>
      <c r="X32" s="32"/>
      <c r="Y32" s="32"/>
      <c r="Z32" s="32"/>
      <c r="AA32" s="32"/>
      <c r="AB32" s="32"/>
      <c r="AC32" s="32"/>
      <c r="AD32" s="32"/>
      <c r="AE32" s="32"/>
    </row>
    <row r="33" spans="1:31" s="2" customFormat="1" ht="14.45" customHeight="1">
      <c r="A33" s="32"/>
      <c r="B33" s="33"/>
      <c r="C33" s="32"/>
      <c r="D33" s="95" t="s">
        <v>44</v>
      </c>
      <c r="E33" s="28" t="s">
        <v>45</v>
      </c>
      <c r="F33" s="96">
        <f>ROUND((SUM(BE84:BE146)),  2)</f>
        <v>0</v>
      </c>
      <c r="G33" s="32"/>
      <c r="H33" s="32"/>
      <c r="I33" s="97">
        <v>0.21</v>
      </c>
      <c r="J33" s="96">
        <f>ROUND(((SUM(BE84:BE146))*I33),  2)</f>
        <v>0</v>
      </c>
      <c r="K33" s="32"/>
      <c r="L33" s="90"/>
      <c r="S33" s="32"/>
      <c r="T33" s="32"/>
      <c r="U33" s="32"/>
      <c r="V33" s="32"/>
      <c r="W33" s="32"/>
      <c r="X33" s="32"/>
      <c r="Y33" s="32"/>
      <c r="Z33" s="32"/>
      <c r="AA33" s="32"/>
      <c r="AB33" s="32"/>
      <c r="AC33" s="32"/>
      <c r="AD33" s="32"/>
      <c r="AE33" s="32"/>
    </row>
    <row r="34" spans="1:31" s="2" customFormat="1" ht="14.45" customHeight="1">
      <c r="A34" s="32"/>
      <c r="B34" s="33"/>
      <c r="C34" s="32"/>
      <c r="D34" s="32"/>
      <c r="E34" s="28" t="s">
        <v>46</v>
      </c>
      <c r="F34" s="96">
        <f>ROUND((SUM(BF84:BF146)),  2)</f>
        <v>0</v>
      </c>
      <c r="G34" s="32"/>
      <c r="H34" s="32"/>
      <c r="I34" s="97">
        <v>0.15</v>
      </c>
      <c r="J34" s="96">
        <f>ROUND(((SUM(BF84:BF146))*I34),  2)</f>
        <v>0</v>
      </c>
      <c r="K34" s="32"/>
      <c r="L34" s="90"/>
      <c r="S34" s="32"/>
      <c r="T34" s="32"/>
      <c r="U34" s="32"/>
      <c r="V34" s="32"/>
      <c r="W34" s="32"/>
      <c r="X34" s="32"/>
      <c r="Y34" s="32"/>
      <c r="Z34" s="32"/>
      <c r="AA34" s="32"/>
      <c r="AB34" s="32"/>
      <c r="AC34" s="32"/>
      <c r="AD34" s="32"/>
      <c r="AE34" s="32"/>
    </row>
    <row r="35" spans="1:31" s="2" customFormat="1" ht="14.45" hidden="1" customHeight="1">
      <c r="A35" s="32"/>
      <c r="B35" s="33"/>
      <c r="C35" s="32"/>
      <c r="D35" s="32"/>
      <c r="E35" s="28" t="s">
        <v>47</v>
      </c>
      <c r="F35" s="96">
        <f>ROUND((SUM(BG84:BG146)),  2)</f>
        <v>0</v>
      </c>
      <c r="G35" s="32"/>
      <c r="H35" s="32"/>
      <c r="I35" s="97">
        <v>0.21</v>
      </c>
      <c r="J35" s="96">
        <f>0</f>
        <v>0</v>
      </c>
      <c r="K35" s="32"/>
      <c r="L35" s="90"/>
      <c r="S35" s="32"/>
      <c r="T35" s="32"/>
      <c r="U35" s="32"/>
      <c r="V35" s="32"/>
      <c r="W35" s="32"/>
      <c r="X35" s="32"/>
      <c r="Y35" s="32"/>
      <c r="Z35" s="32"/>
      <c r="AA35" s="32"/>
      <c r="AB35" s="32"/>
      <c r="AC35" s="32"/>
      <c r="AD35" s="32"/>
      <c r="AE35" s="32"/>
    </row>
    <row r="36" spans="1:31" s="2" customFormat="1" ht="14.45" hidden="1" customHeight="1">
      <c r="A36" s="32"/>
      <c r="B36" s="33"/>
      <c r="C36" s="32"/>
      <c r="D36" s="32"/>
      <c r="E36" s="28" t="s">
        <v>48</v>
      </c>
      <c r="F36" s="96">
        <f>ROUND((SUM(BH84:BH146)),  2)</f>
        <v>0</v>
      </c>
      <c r="G36" s="32"/>
      <c r="H36" s="32"/>
      <c r="I36" s="97">
        <v>0.15</v>
      </c>
      <c r="J36" s="96">
        <f>0</f>
        <v>0</v>
      </c>
      <c r="K36" s="32"/>
      <c r="L36" s="90"/>
      <c r="S36" s="32"/>
      <c r="T36" s="32"/>
      <c r="U36" s="32"/>
      <c r="V36" s="32"/>
      <c r="W36" s="32"/>
      <c r="X36" s="32"/>
      <c r="Y36" s="32"/>
      <c r="Z36" s="32"/>
      <c r="AA36" s="32"/>
      <c r="AB36" s="32"/>
      <c r="AC36" s="32"/>
      <c r="AD36" s="32"/>
      <c r="AE36" s="32"/>
    </row>
    <row r="37" spans="1:31" s="2" customFormat="1" ht="14.45" hidden="1" customHeight="1">
      <c r="A37" s="32"/>
      <c r="B37" s="33"/>
      <c r="C37" s="32"/>
      <c r="D37" s="32"/>
      <c r="E37" s="28" t="s">
        <v>49</v>
      </c>
      <c r="F37" s="96">
        <f>ROUND((SUM(BI84:BI146)),  2)</f>
        <v>0</v>
      </c>
      <c r="G37" s="32"/>
      <c r="H37" s="32"/>
      <c r="I37" s="97">
        <v>0</v>
      </c>
      <c r="J37" s="96">
        <f>0</f>
        <v>0</v>
      </c>
      <c r="K37" s="32"/>
      <c r="L37" s="90"/>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90"/>
      <c r="S38" s="32"/>
      <c r="T38" s="32"/>
      <c r="U38" s="32"/>
      <c r="V38" s="32"/>
      <c r="W38" s="32"/>
      <c r="X38" s="32"/>
      <c r="Y38" s="32"/>
      <c r="Z38" s="32"/>
      <c r="AA38" s="32"/>
      <c r="AB38" s="32"/>
      <c r="AC38" s="32"/>
      <c r="AD38" s="32"/>
      <c r="AE38" s="32"/>
    </row>
    <row r="39" spans="1:31" s="2" customFormat="1" ht="25.35" customHeight="1">
      <c r="A39" s="32"/>
      <c r="B39" s="33"/>
      <c r="C39" s="98"/>
      <c r="D39" s="99" t="s">
        <v>50</v>
      </c>
      <c r="E39" s="55"/>
      <c r="F39" s="55"/>
      <c r="G39" s="100" t="s">
        <v>51</v>
      </c>
      <c r="H39" s="101" t="s">
        <v>52</v>
      </c>
      <c r="I39" s="55"/>
      <c r="J39" s="102">
        <f>SUM(J30:J37)</f>
        <v>0</v>
      </c>
      <c r="K39" s="103"/>
      <c r="L39" s="90"/>
      <c r="S39" s="32"/>
      <c r="T39" s="32"/>
      <c r="U39" s="32"/>
      <c r="V39" s="32"/>
      <c r="W39" s="32"/>
      <c r="X39" s="32"/>
      <c r="Y39" s="32"/>
      <c r="Z39" s="32"/>
      <c r="AA39" s="32"/>
      <c r="AB39" s="32"/>
      <c r="AC39" s="32"/>
      <c r="AD39" s="32"/>
      <c r="AE39" s="32"/>
    </row>
    <row r="40" spans="1:31" s="2" customFormat="1" ht="14.45" customHeight="1">
      <c r="A40" s="32"/>
      <c r="B40" s="42"/>
      <c r="C40" s="43"/>
      <c r="D40" s="43"/>
      <c r="E40" s="43"/>
      <c r="F40" s="43"/>
      <c r="G40" s="43"/>
      <c r="H40" s="43"/>
      <c r="I40" s="43"/>
      <c r="J40" s="43"/>
      <c r="K40" s="43"/>
      <c r="L40" s="90"/>
      <c r="S40" s="32"/>
      <c r="T40" s="32"/>
      <c r="U40" s="32"/>
      <c r="V40" s="32"/>
      <c r="W40" s="32"/>
      <c r="X40" s="32"/>
      <c r="Y40" s="32"/>
      <c r="Z40" s="32"/>
      <c r="AA40" s="32"/>
      <c r="AB40" s="32"/>
      <c r="AC40" s="32"/>
      <c r="AD40" s="32"/>
      <c r="AE40" s="32"/>
    </row>
    <row r="44" spans="1:31" s="2" customFormat="1" ht="6.95" customHeight="1">
      <c r="A44" s="32"/>
      <c r="B44" s="44"/>
      <c r="C44" s="45"/>
      <c r="D44" s="45"/>
      <c r="E44" s="45"/>
      <c r="F44" s="45"/>
      <c r="G44" s="45"/>
      <c r="H44" s="45"/>
      <c r="I44" s="45"/>
      <c r="J44" s="45"/>
      <c r="K44" s="45"/>
      <c r="L44" s="90"/>
      <c r="S44" s="32"/>
      <c r="T44" s="32"/>
      <c r="U44" s="32"/>
      <c r="V44" s="32"/>
      <c r="W44" s="32"/>
      <c r="X44" s="32"/>
      <c r="Y44" s="32"/>
      <c r="Z44" s="32"/>
      <c r="AA44" s="32"/>
      <c r="AB44" s="32"/>
      <c r="AC44" s="32"/>
      <c r="AD44" s="32"/>
      <c r="AE44" s="32"/>
    </row>
    <row r="45" spans="1:31" s="2" customFormat="1" ht="24.95" customHeight="1">
      <c r="A45" s="32"/>
      <c r="B45" s="33"/>
      <c r="C45" s="23" t="s">
        <v>116</v>
      </c>
      <c r="D45" s="32"/>
      <c r="E45" s="32"/>
      <c r="F45" s="32"/>
      <c r="G45" s="32"/>
      <c r="H45" s="32"/>
      <c r="I45" s="32"/>
      <c r="J45" s="32"/>
      <c r="K45" s="32"/>
      <c r="L45" s="90"/>
      <c r="S45" s="32"/>
      <c r="T45" s="32"/>
      <c r="U45" s="32"/>
      <c r="V45" s="32"/>
      <c r="W45" s="32"/>
      <c r="X45" s="32"/>
      <c r="Y45" s="32"/>
      <c r="Z45" s="32"/>
      <c r="AA45" s="32"/>
      <c r="AB45" s="32"/>
      <c r="AC45" s="32"/>
      <c r="AD45" s="32"/>
      <c r="AE45" s="32"/>
    </row>
    <row r="46" spans="1:31" s="2" customFormat="1" ht="6.95" customHeight="1">
      <c r="A46" s="32"/>
      <c r="B46" s="33"/>
      <c r="C46" s="32"/>
      <c r="D46" s="32"/>
      <c r="E46" s="32"/>
      <c r="F46" s="32"/>
      <c r="G46" s="32"/>
      <c r="H46" s="32"/>
      <c r="I46" s="32"/>
      <c r="J46" s="32"/>
      <c r="K46" s="32"/>
      <c r="L46" s="90"/>
      <c r="S46" s="32"/>
      <c r="T46" s="32"/>
      <c r="U46" s="32"/>
      <c r="V46" s="32"/>
      <c r="W46" s="32"/>
      <c r="X46" s="32"/>
      <c r="Y46" s="32"/>
      <c r="Z46" s="32"/>
      <c r="AA46" s="32"/>
      <c r="AB46" s="32"/>
      <c r="AC46" s="32"/>
      <c r="AD46" s="32"/>
      <c r="AE46" s="32"/>
    </row>
    <row r="47" spans="1:31" s="2" customFormat="1" ht="12" customHeight="1">
      <c r="A47" s="32"/>
      <c r="B47" s="33"/>
      <c r="C47" s="28" t="s">
        <v>14</v>
      </c>
      <c r="D47" s="32"/>
      <c r="E47" s="32"/>
      <c r="F47" s="32"/>
      <c r="G47" s="32"/>
      <c r="H47" s="32"/>
      <c r="I47" s="32"/>
      <c r="J47" s="32"/>
      <c r="K47" s="32"/>
      <c r="L47" s="90"/>
      <c r="S47" s="32"/>
      <c r="T47" s="32"/>
      <c r="U47" s="32"/>
      <c r="V47" s="32"/>
      <c r="W47" s="32"/>
      <c r="X47" s="32"/>
      <c r="Y47" s="32"/>
      <c r="Z47" s="32"/>
      <c r="AA47" s="32"/>
      <c r="AB47" s="32"/>
      <c r="AC47" s="32"/>
      <c r="AD47" s="32"/>
      <c r="AE47" s="32"/>
    </row>
    <row r="48" spans="1:31" s="2" customFormat="1" ht="16.5" customHeight="1">
      <c r="A48" s="32"/>
      <c r="B48" s="33"/>
      <c r="C48" s="32"/>
      <c r="D48" s="32"/>
      <c r="E48" s="328" t="str">
        <f>E7</f>
        <v>Skládka TKO Štěpánovice - III.etepa - 3.část</v>
      </c>
      <c r="F48" s="329"/>
      <c r="G48" s="329"/>
      <c r="H48" s="329"/>
      <c r="I48" s="32"/>
      <c r="J48" s="32"/>
      <c r="K48" s="32"/>
      <c r="L48" s="90"/>
      <c r="S48" s="32"/>
      <c r="T48" s="32"/>
      <c r="U48" s="32"/>
      <c r="V48" s="32"/>
      <c r="W48" s="32"/>
      <c r="X48" s="32"/>
      <c r="Y48" s="32"/>
      <c r="Z48" s="32"/>
      <c r="AA48" s="32"/>
      <c r="AB48" s="32"/>
      <c r="AC48" s="32"/>
      <c r="AD48" s="32"/>
      <c r="AE48" s="32"/>
    </row>
    <row r="49" spans="1:47" s="2" customFormat="1" ht="12" customHeight="1">
      <c r="A49" s="32"/>
      <c r="B49" s="33"/>
      <c r="C49" s="28" t="s">
        <v>114</v>
      </c>
      <c r="D49" s="32"/>
      <c r="E49" s="32"/>
      <c r="F49" s="32"/>
      <c r="G49" s="32"/>
      <c r="H49" s="32"/>
      <c r="I49" s="32"/>
      <c r="J49" s="32"/>
      <c r="K49" s="32"/>
      <c r="L49" s="90"/>
      <c r="S49" s="32"/>
      <c r="T49" s="32"/>
      <c r="U49" s="32"/>
      <c r="V49" s="32"/>
      <c r="W49" s="32"/>
      <c r="X49" s="32"/>
      <c r="Y49" s="32"/>
      <c r="Z49" s="32"/>
      <c r="AA49" s="32"/>
      <c r="AB49" s="32"/>
      <c r="AC49" s="32"/>
      <c r="AD49" s="32"/>
      <c r="AE49" s="32"/>
    </row>
    <row r="50" spans="1:47" s="2" customFormat="1" ht="16.5" customHeight="1">
      <c r="A50" s="32"/>
      <c r="B50" s="33"/>
      <c r="C50" s="32"/>
      <c r="D50" s="32"/>
      <c r="E50" s="305" t="str">
        <f>E9</f>
        <v>SO 03 - Těsnění podloží</v>
      </c>
      <c r="F50" s="327"/>
      <c r="G50" s="327"/>
      <c r="H50" s="327"/>
      <c r="I50" s="32"/>
      <c r="J50" s="32"/>
      <c r="K50" s="32"/>
      <c r="L50" s="90"/>
      <c r="S50" s="32"/>
      <c r="T50" s="32"/>
      <c r="U50" s="32"/>
      <c r="V50" s="32"/>
      <c r="W50" s="32"/>
      <c r="X50" s="32"/>
      <c r="Y50" s="32"/>
      <c r="Z50" s="32"/>
      <c r="AA50" s="32"/>
      <c r="AB50" s="32"/>
      <c r="AC50" s="32"/>
      <c r="AD50" s="32"/>
      <c r="AE50" s="32"/>
    </row>
    <row r="51" spans="1:47" s="2" customFormat="1" ht="6.95" customHeight="1">
      <c r="A51" s="32"/>
      <c r="B51" s="33"/>
      <c r="C51" s="32"/>
      <c r="D51" s="32"/>
      <c r="E51" s="32"/>
      <c r="F51" s="32"/>
      <c r="G51" s="32"/>
      <c r="H51" s="32"/>
      <c r="I51" s="32"/>
      <c r="J51" s="32"/>
      <c r="K51" s="32"/>
      <c r="L51" s="90"/>
      <c r="S51" s="32"/>
      <c r="T51" s="32"/>
      <c r="U51" s="32"/>
      <c r="V51" s="32"/>
      <c r="W51" s="32"/>
      <c r="X51" s="32"/>
      <c r="Y51" s="32"/>
      <c r="Z51" s="32"/>
      <c r="AA51" s="32"/>
      <c r="AB51" s="32"/>
      <c r="AC51" s="32"/>
      <c r="AD51" s="32"/>
      <c r="AE51" s="32"/>
    </row>
    <row r="52" spans="1:47" s="2" customFormat="1" ht="12" customHeight="1">
      <c r="A52" s="32"/>
      <c r="B52" s="33"/>
      <c r="C52" s="28" t="s">
        <v>20</v>
      </c>
      <c r="D52" s="32"/>
      <c r="E52" s="32"/>
      <c r="F52" s="26" t="str">
        <f>F12</f>
        <v>k.ú.Štěpánovice u Klatov, k.ú.Dehtín</v>
      </c>
      <c r="G52" s="32"/>
      <c r="H52" s="32"/>
      <c r="I52" s="28" t="s">
        <v>22</v>
      </c>
      <c r="J52" s="50" t="str">
        <f>IF(J12="","",J12)</f>
        <v>24. 9. 2020</v>
      </c>
      <c r="K52" s="32"/>
      <c r="L52" s="90"/>
      <c r="S52" s="32"/>
      <c r="T52" s="32"/>
      <c r="U52" s="32"/>
      <c r="V52" s="32"/>
      <c r="W52" s="32"/>
      <c r="X52" s="32"/>
      <c r="Y52" s="32"/>
      <c r="Z52" s="32"/>
      <c r="AA52" s="32"/>
      <c r="AB52" s="32"/>
      <c r="AC52" s="32"/>
      <c r="AD52" s="32"/>
      <c r="AE52" s="32"/>
    </row>
    <row r="53" spans="1:47" s="2" customFormat="1" ht="6.95" customHeight="1">
      <c r="A53" s="32"/>
      <c r="B53" s="33"/>
      <c r="C53" s="32"/>
      <c r="D53" s="32"/>
      <c r="E53" s="32"/>
      <c r="F53" s="32"/>
      <c r="G53" s="32"/>
      <c r="H53" s="32"/>
      <c r="I53" s="32"/>
      <c r="J53" s="32"/>
      <c r="K53" s="32"/>
      <c r="L53" s="90"/>
      <c r="S53" s="32"/>
      <c r="T53" s="32"/>
      <c r="U53" s="32"/>
      <c r="V53" s="32"/>
      <c r="W53" s="32"/>
      <c r="X53" s="32"/>
      <c r="Y53" s="32"/>
      <c r="Z53" s="32"/>
      <c r="AA53" s="32"/>
      <c r="AB53" s="32"/>
      <c r="AC53" s="32"/>
      <c r="AD53" s="32"/>
      <c r="AE53" s="32"/>
    </row>
    <row r="54" spans="1:47" s="2" customFormat="1" ht="40.15" customHeight="1">
      <c r="A54" s="32"/>
      <c r="B54" s="33"/>
      <c r="C54" s="28" t="s">
        <v>28</v>
      </c>
      <c r="D54" s="32"/>
      <c r="E54" s="32"/>
      <c r="F54" s="26" t="str">
        <f>E15</f>
        <v>Město Klatovy, Nám.Míru 62/I,339 01 Klatovy</v>
      </c>
      <c r="G54" s="32"/>
      <c r="H54" s="32"/>
      <c r="I54" s="28" t="s">
        <v>34</v>
      </c>
      <c r="J54" s="30" t="str">
        <f>E21</f>
        <v>INTERPROJEKT ODPADY s.r.o., Praha 6</v>
      </c>
      <c r="K54" s="32"/>
      <c r="L54" s="90"/>
      <c r="S54" s="32"/>
      <c r="T54" s="32"/>
      <c r="U54" s="32"/>
      <c r="V54" s="32"/>
      <c r="W54" s="32"/>
      <c r="X54" s="32"/>
      <c r="Y54" s="32"/>
      <c r="Z54" s="32"/>
      <c r="AA54" s="32"/>
      <c r="AB54" s="32"/>
      <c r="AC54" s="32"/>
      <c r="AD54" s="32"/>
      <c r="AE54" s="32"/>
    </row>
    <row r="55" spans="1:47" s="2" customFormat="1" ht="15.2" customHeight="1">
      <c r="A55" s="32"/>
      <c r="B55" s="33"/>
      <c r="C55" s="28" t="s">
        <v>32</v>
      </c>
      <c r="D55" s="32"/>
      <c r="E55" s="32"/>
      <c r="F55" s="26" t="str">
        <f>IF(E18="","",E18)</f>
        <v xml:space="preserve"> </v>
      </c>
      <c r="G55" s="32"/>
      <c r="H55" s="32"/>
      <c r="I55" s="28" t="s">
        <v>37</v>
      </c>
      <c r="J55" s="30" t="str">
        <f>E24</f>
        <v xml:space="preserve"> </v>
      </c>
      <c r="K55" s="32"/>
      <c r="L55" s="90"/>
      <c r="S55" s="32"/>
      <c r="T55" s="32"/>
      <c r="U55" s="32"/>
      <c r="V55" s="32"/>
      <c r="W55" s="32"/>
      <c r="X55" s="32"/>
      <c r="Y55" s="32"/>
      <c r="Z55" s="32"/>
      <c r="AA55" s="32"/>
      <c r="AB55" s="32"/>
      <c r="AC55" s="32"/>
      <c r="AD55" s="32"/>
      <c r="AE55" s="32"/>
    </row>
    <row r="56" spans="1:47" s="2" customFormat="1" ht="10.35" customHeight="1">
      <c r="A56" s="32"/>
      <c r="B56" s="33"/>
      <c r="C56" s="32"/>
      <c r="D56" s="32"/>
      <c r="E56" s="32"/>
      <c r="F56" s="32"/>
      <c r="G56" s="32"/>
      <c r="H56" s="32"/>
      <c r="I56" s="32"/>
      <c r="J56" s="32"/>
      <c r="K56" s="32"/>
      <c r="L56" s="90"/>
      <c r="S56" s="32"/>
      <c r="T56" s="32"/>
      <c r="U56" s="32"/>
      <c r="V56" s="32"/>
      <c r="W56" s="32"/>
      <c r="X56" s="32"/>
      <c r="Y56" s="32"/>
      <c r="Z56" s="32"/>
      <c r="AA56" s="32"/>
      <c r="AB56" s="32"/>
      <c r="AC56" s="32"/>
      <c r="AD56" s="32"/>
      <c r="AE56" s="32"/>
    </row>
    <row r="57" spans="1:47" s="2" customFormat="1" ht="29.25" customHeight="1">
      <c r="A57" s="32"/>
      <c r="B57" s="33"/>
      <c r="C57" s="104" t="s">
        <v>117</v>
      </c>
      <c r="D57" s="98"/>
      <c r="E57" s="98"/>
      <c r="F57" s="98"/>
      <c r="G57" s="98"/>
      <c r="H57" s="98"/>
      <c r="I57" s="98"/>
      <c r="J57" s="105" t="s">
        <v>118</v>
      </c>
      <c r="K57" s="98"/>
      <c r="L57" s="90"/>
      <c r="S57" s="32"/>
      <c r="T57" s="32"/>
      <c r="U57" s="32"/>
      <c r="V57" s="32"/>
      <c r="W57" s="32"/>
      <c r="X57" s="32"/>
      <c r="Y57" s="32"/>
      <c r="Z57" s="32"/>
      <c r="AA57" s="32"/>
      <c r="AB57" s="32"/>
      <c r="AC57" s="32"/>
      <c r="AD57" s="32"/>
      <c r="AE57" s="32"/>
    </row>
    <row r="58" spans="1:47" s="2" customFormat="1" ht="10.35" customHeight="1">
      <c r="A58" s="32"/>
      <c r="B58" s="33"/>
      <c r="C58" s="32"/>
      <c r="D58" s="32"/>
      <c r="E58" s="32"/>
      <c r="F58" s="32"/>
      <c r="G58" s="32"/>
      <c r="H58" s="32"/>
      <c r="I58" s="32"/>
      <c r="J58" s="32"/>
      <c r="K58" s="32"/>
      <c r="L58" s="90"/>
      <c r="S58" s="32"/>
      <c r="T58" s="32"/>
      <c r="U58" s="32"/>
      <c r="V58" s="32"/>
      <c r="W58" s="32"/>
      <c r="X58" s="32"/>
      <c r="Y58" s="32"/>
      <c r="Z58" s="32"/>
      <c r="AA58" s="32"/>
      <c r="AB58" s="32"/>
      <c r="AC58" s="32"/>
      <c r="AD58" s="32"/>
      <c r="AE58" s="32"/>
    </row>
    <row r="59" spans="1:47" s="2" customFormat="1" ht="22.9" customHeight="1">
      <c r="A59" s="32"/>
      <c r="B59" s="33"/>
      <c r="C59" s="106" t="s">
        <v>72</v>
      </c>
      <c r="D59" s="32"/>
      <c r="E59" s="32"/>
      <c r="F59" s="32"/>
      <c r="G59" s="32"/>
      <c r="H59" s="32"/>
      <c r="I59" s="32"/>
      <c r="J59" s="66">
        <f>J84</f>
        <v>0</v>
      </c>
      <c r="K59" s="32"/>
      <c r="L59" s="90"/>
      <c r="S59" s="32"/>
      <c r="T59" s="32"/>
      <c r="U59" s="32"/>
      <c r="V59" s="32"/>
      <c r="W59" s="32"/>
      <c r="X59" s="32"/>
      <c r="Y59" s="32"/>
      <c r="Z59" s="32"/>
      <c r="AA59" s="32"/>
      <c r="AB59" s="32"/>
      <c r="AC59" s="32"/>
      <c r="AD59" s="32"/>
      <c r="AE59" s="32"/>
      <c r="AU59" s="19" t="s">
        <v>119</v>
      </c>
    </row>
    <row r="60" spans="1:47" s="9" customFormat="1" ht="24.95" customHeight="1">
      <c r="B60" s="107"/>
      <c r="D60" s="108" t="s">
        <v>120</v>
      </c>
      <c r="E60" s="109"/>
      <c r="F60" s="109"/>
      <c r="G60" s="109"/>
      <c r="H60" s="109"/>
      <c r="I60" s="109"/>
      <c r="J60" s="110">
        <f>J85</f>
        <v>0</v>
      </c>
      <c r="L60" s="107"/>
    </row>
    <row r="61" spans="1:47" s="10" customFormat="1" ht="19.899999999999999" customHeight="1">
      <c r="B61" s="111"/>
      <c r="D61" s="112" t="s">
        <v>402</v>
      </c>
      <c r="E61" s="113"/>
      <c r="F61" s="113"/>
      <c r="G61" s="113"/>
      <c r="H61" s="113"/>
      <c r="I61" s="113"/>
      <c r="J61" s="114">
        <f>J86</f>
        <v>0</v>
      </c>
      <c r="L61" s="111"/>
    </row>
    <row r="62" spans="1:47" s="10" customFormat="1" ht="19.899999999999999" customHeight="1">
      <c r="B62" s="111"/>
      <c r="D62" s="112" t="s">
        <v>122</v>
      </c>
      <c r="E62" s="113"/>
      <c r="F62" s="113"/>
      <c r="G62" s="113"/>
      <c r="H62" s="113"/>
      <c r="I62" s="113"/>
      <c r="J62" s="114">
        <f>J92</f>
        <v>0</v>
      </c>
      <c r="L62" s="111"/>
    </row>
    <row r="63" spans="1:47" s="9" customFormat="1" ht="24.95" customHeight="1">
      <c r="B63" s="107"/>
      <c r="D63" s="108" t="s">
        <v>403</v>
      </c>
      <c r="E63" s="109"/>
      <c r="F63" s="109"/>
      <c r="G63" s="109"/>
      <c r="H63" s="109"/>
      <c r="I63" s="109"/>
      <c r="J63" s="110">
        <f>J102</f>
        <v>0</v>
      </c>
      <c r="L63" s="107"/>
    </row>
    <row r="64" spans="1:47" s="10" customFormat="1" ht="19.899999999999999" customHeight="1">
      <c r="B64" s="111"/>
      <c r="D64" s="112" t="s">
        <v>404</v>
      </c>
      <c r="E64" s="113"/>
      <c r="F64" s="113"/>
      <c r="G64" s="113"/>
      <c r="H64" s="113"/>
      <c r="I64" s="113"/>
      <c r="J64" s="114">
        <f>J103</f>
        <v>0</v>
      </c>
      <c r="L64" s="111"/>
    </row>
    <row r="65" spans="1:31" s="2" customFormat="1" ht="21.75" customHeight="1">
      <c r="A65" s="32"/>
      <c r="B65" s="33"/>
      <c r="C65" s="32"/>
      <c r="D65" s="32"/>
      <c r="E65" s="32"/>
      <c r="F65" s="32"/>
      <c r="G65" s="32"/>
      <c r="H65" s="32"/>
      <c r="I65" s="32"/>
      <c r="J65" s="32"/>
      <c r="K65" s="32"/>
      <c r="L65" s="90"/>
      <c r="S65" s="32"/>
      <c r="T65" s="32"/>
      <c r="U65" s="32"/>
      <c r="V65" s="32"/>
      <c r="W65" s="32"/>
      <c r="X65" s="32"/>
      <c r="Y65" s="32"/>
      <c r="Z65" s="32"/>
      <c r="AA65" s="32"/>
      <c r="AB65" s="32"/>
      <c r="AC65" s="32"/>
      <c r="AD65" s="32"/>
      <c r="AE65" s="32"/>
    </row>
    <row r="66" spans="1:31" s="2" customFormat="1" ht="6.95" customHeight="1">
      <c r="A66" s="32"/>
      <c r="B66" s="42"/>
      <c r="C66" s="43"/>
      <c r="D66" s="43"/>
      <c r="E66" s="43"/>
      <c r="F66" s="43"/>
      <c r="G66" s="43"/>
      <c r="H66" s="43"/>
      <c r="I66" s="43"/>
      <c r="J66" s="43"/>
      <c r="K66" s="43"/>
      <c r="L66" s="90"/>
      <c r="S66" s="32"/>
      <c r="T66" s="32"/>
      <c r="U66" s="32"/>
      <c r="V66" s="32"/>
      <c r="W66" s="32"/>
      <c r="X66" s="32"/>
      <c r="Y66" s="32"/>
      <c r="Z66" s="32"/>
      <c r="AA66" s="32"/>
      <c r="AB66" s="32"/>
      <c r="AC66" s="32"/>
      <c r="AD66" s="32"/>
      <c r="AE66" s="32"/>
    </row>
    <row r="70" spans="1:31" s="2" customFormat="1" ht="6.95" customHeight="1">
      <c r="A70" s="32"/>
      <c r="B70" s="44"/>
      <c r="C70" s="45"/>
      <c r="D70" s="45"/>
      <c r="E70" s="45"/>
      <c r="F70" s="45"/>
      <c r="G70" s="45"/>
      <c r="H70" s="45"/>
      <c r="I70" s="45"/>
      <c r="J70" s="45"/>
      <c r="K70" s="45"/>
      <c r="L70" s="90"/>
      <c r="S70" s="32"/>
      <c r="T70" s="32"/>
      <c r="U70" s="32"/>
      <c r="V70" s="32"/>
      <c r="W70" s="32"/>
      <c r="X70" s="32"/>
      <c r="Y70" s="32"/>
      <c r="Z70" s="32"/>
      <c r="AA70" s="32"/>
      <c r="AB70" s="32"/>
      <c r="AC70" s="32"/>
      <c r="AD70" s="32"/>
      <c r="AE70" s="32"/>
    </row>
    <row r="71" spans="1:31" s="2" customFormat="1" ht="24.95" customHeight="1">
      <c r="A71" s="32"/>
      <c r="B71" s="33"/>
      <c r="C71" s="23" t="s">
        <v>124</v>
      </c>
      <c r="D71" s="32"/>
      <c r="E71" s="32"/>
      <c r="F71" s="32"/>
      <c r="G71" s="32"/>
      <c r="H71" s="32"/>
      <c r="I71" s="32"/>
      <c r="J71" s="32"/>
      <c r="K71" s="32"/>
      <c r="L71" s="90"/>
      <c r="S71" s="32"/>
      <c r="T71" s="32"/>
      <c r="U71" s="32"/>
      <c r="V71" s="32"/>
      <c r="W71" s="32"/>
      <c r="X71" s="32"/>
      <c r="Y71" s="32"/>
      <c r="Z71" s="32"/>
      <c r="AA71" s="32"/>
      <c r="AB71" s="32"/>
      <c r="AC71" s="32"/>
      <c r="AD71" s="32"/>
      <c r="AE71" s="32"/>
    </row>
    <row r="72" spans="1:31" s="2" customFormat="1" ht="6.95" customHeight="1">
      <c r="A72" s="32"/>
      <c r="B72" s="33"/>
      <c r="C72" s="32"/>
      <c r="D72" s="32"/>
      <c r="E72" s="32"/>
      <c r="F72" s="32"/>
      <c r="G72" s="32"/>
      <c r="H72" s="32"/>
      <c r="I72" s="32"/>
      <c r="J72" s="32"/>
      <c r="K72" s="32"/>
      <c r="L72" s="90"/>
      <c r="S72" s="32"/>
      <c r="T72" s="32"/>
      <c r="U72" s="32"/>
      <c r="V72" s="32"/>
      <c r="W72" s="32"/>
      <c r="X72" s="32"/>
      <c r="Y72" s="32"/>
      <c r="Z72" s="32"/>
      <c r="AA72" s="32"/>
      <c r="AB72" s="32"/>
      <c r="AC72" s="32"/>
      <c r="AD72" s="32"/>
      <c r="AE72" s="32"/>
    </row>
    <row r="73" spans="1:31" s="2" customFormat="1" ht="12" customHeight="1">
      <c r="A73" s="32"/>
      <c r="B73" s="33"/>
      <c r="C73" s="28" t="s">
        <v>14</v>
      </c>
      <c r="D73" s="32"/>
      <c r="E73" s="32"/>
      <c r="F73" s="32"/>
      <c r="G73" s="32"/>
      <c r="H73" s="32"/>
      <c r="I73" s="32"/>
      <c r="J73" s="32"/>
      <c r="K73" s="32"/>
      <c r="L73" s="90"/>
      <c r="S73" s="32"/>
      <c r="T73" s="32"/>
      <c r="U73" s="32"/>
      <c r="V73" s="32"/>
      <c r="W73" s="32"/>
      <c r="X73" s="32"/>
      <c r="Y73" s="32"/>
      <c r="Z73" s="32"/>
      <c r="AA73" s="32"/>
      <c r="AB73" s="32"/>
      <c r="AC73" s="32"/>
      <c r="AD73" s="32"/>
      <c r="AE73" s="32"/>
    </row>
    <row r="74" spans="1:31" s="2" customFormat="1" ht="16.5" customHeight="1">
      <c r="A74" s="32"/>
      <c r="B74" s="33"/>
      <c r="C74" s="32"/>
      <c r="D74" s="32"/>
      <c r="E74" s="328" t="str">
        <f>E7</f>
        <v>Skládka TKO Štěpánovice - III.etepa - 3.část</v>
      </c>
      <c r="F74" s="329"/>
      <c r="G74" s="329"/>
      <c r="H74" s="329"/>
      <c r="I74" s="32"/>
      <c r="J74" s="32"/>
      <c r="K74" s="32"/>
      <c r="L74" s="90"/>
      <c r="S74" s="32"/>
      <c r="T74" s="32"/>
      <c r="U74" s="32"/>
      <c r="V74" s="32"/>
      <c r="W74" s="32"/>
      <c r="X74" s="32"/>
      <c r="Y74" s="32"/>
      <c r="Z74" s="32"/>
      <c r="AA74" s="32"/>
      <c r="AB74" s="32"/>
      <c r="AC74" s="32"/>
      <c r="AD74" s="32"/>
      <c r="AE74" s="32"/>
    </row>
    <row r="75" spans="1:31" s="2" customFormat="1" ht="12" customHeight="1">
      <c r="A75" s="32"/>
      <c r="B75" s="33"/>
      <c r="C75" s="28" t="s">
        <v>114</v>
      </c>
      <c r="D75" s="32"/>
      <c r="E75" s="32"/>
      <c r="F75" s="32"/>
      <c r="G75" s="32"/>
      <c r="H75" s="32"/>
      <c r="I75" s="32"/>
      <c r="J75" s="32"/>
      <c r="K75" s="32"/>
      <c r="L75" s="90"/>
      <c r="S75" s="32"/>
      <c r="T75" s="32"/>
      <c r="U75" s="32"/>
      <c r="V75" s="32"/>
      <c r="W75" s="32"/>
      <c r="X75" s="32"/>
      <c r="Y75" s="32"/>
      <c r="Z75" s="32"/>
      <c r="AA75" s="32"/>
      <c r="AB75" s="32"/>
      <c r="AC75" s="32"/>
      <c r="AD75" s="32"/>
      <c r="AE75" s="32"/>
    </row>
    <row r="76" spans="1:31" s="2" customFormat="1" ht="16.5" customHeight="1">
      <c r="A76" s="32"/>
      <c r="B76" s="33"/>
      <c r="C76" s="32"/>
      <c r="D76" s="32"/>
      <c r="E76" s="305" t="str">
        <f>E9</f>
        <v>SO 03 - Těsnění podloží</v>
      </c>
      <c r="F76" s="327"/>
      <c r="G76" s="327"/>
      <c r="H76" s="327"/>
      <c r="I76" s="32"/>
      <c r="J76" s="32"/>
      <c r="K76" s="32"/>
      <c r="L76" s="90"/>
      <c r="S76" s="32"/>
      <c r="T76" s="32"/>
      <c r="U76" s="32"/>
      <c r="V76" s="32"/>
      <c r="W76" s="32"/>
      <c r="X76" s="32"/>
      <c r="Y76" s="32"/>
      <c r="Z76" s="32"/>
      <c r="AA76" s="32"/>
      <c r="AB76" s="32"/>
      <c r="AC76" s="32"/>
      <c r="AD76" s="32"/>
      <c r="AE76" s="32"/>
    </row>
    <row r="77" spans="1:31" s="2" customFormat="1" ht="6.95" customHeight="1">
      <c r="A77" s="32"/>
      <c r="B77" s="33"/>
      <c r="C77" s="32"/>
      <c r="D77" s="32"/>
      <c r="E77" s="32"/>
      <c r="F77" s="32"/>
      <c r="G77" s="32"/>
      <c r="H77" s="32"/>
      <c r="I77" s="32"/>
      <c r="J77" s="32"/>
      <c r="K77" s="32"/>
      <c r="L77" s="90"/>
      <c r="S77" s="32"/>
      <c r="T77" s="32"/>
      <c r="U77" s="32"/>
      <c r="V77" s="32"/>
      <c r="W77" s="32"/>
      <c r="X77" s="32"/>
      <c r="Y77" s="32"/>
      <c r="Z77" s="32"/>
      <c r="AA77" s="32"/>
      <c r="AB77" s="32"/>
      <c r="AC77" s="32"/>
      <c r="AD77" s="32"/>
      <c r="AE77" s="32"/>
    </row>
    <row r="78" spans="1:31" s="2" customFormat="1" ht="12" customHeight="1">
      <c r="A78" s="32"/>
      <c r="B78" s="33"/>
      <c r="C78" s="28" t="s">
        <v>20</v>
      </c>
      <c r="D78" s="32"/>
      <c r="E78" s="32"/>
      <c r="F78" s="26" t="str">
        <f>F12</f>
        <v>k.ú.Štěpánovice u Klatov, k.ú.Dehtín</v>
      </c>
      <c r="G78" s="32"/>
      <c r="H78" s="32"/>
      <c r="I78" s="28" t="s">
        <v>22</v>
      </c>
      <c r="J78" s="50" t="str">
        <f>IF(J12="","",J12)</f>
        <v>24. 9. 2020</v>
      </c>
      <c r="K78" s="32"/>
      <c r="L78" s="90"/>
      <c r="S78" s="32"/>
      <c r="T78" s="32"/>
      <c r="U78" s="32"/>
      <c r="V78" s="32"/>
      <c r="W78" s="32"/>
      <c r="X78" s="32"/>
      <c r="Y78" s="32"/>
      <c r="Z78" s="32"/>
      <c r="AA78" s="32"/>
      <c r="AB78" s="32"/>
      <c r="AC78" s="32"/>
      <c r="AD78" s="32"/>
      <c r="AE78" s="32"/>
    </row>
    <row r="79" spans="1:31" s="2" customFormat="1" ht="6.95" customHeight="1">
      <c r="A79" s="32"/>
      <c r="B79" s="33"/>
      <c r="C79" s="32"/>
      <c r="D79" s="32"/>
      <c r="E79" s="32"/>
      <c r="F79" s="32"/>
      <c r="G79" s="32"/>
      <c r="H79" s="32"/>
      <c r="I79" s="32"/>
      <c r="J79" s="32"/>
      <c r="K79" s="32"/>
      <c r="L79" s="90"/>
      <c r="S79" s="32"/>
      <c r="T79" s="32"/>
      <c r="U79" s="32"/>
      <c r="V79" s="32"/>
      <c r="W79" s="32"/>
      <c r="X79" s="32"/>
      <c r="Y79" s="32"/>
      <c r="Z79" s="32"/>
      <c r="AA79" s="32"/>
      <c r="AB79" s="32"/>
      <c r="AC79" s="32"/>
      <c r="AD79" s="32"/>
      <c r="AE79" s="32"/>
    </row>
    <row r="80" spans="1:31" s="2" customFormat="1" ht="40.15" customHeight="1">
      <c r="A80" s="32"/>
      <c r="B80" s="33"/>
      <c r="C80" s="28" t="s">
        <v>28</v>
      </c>
      <c r="D80" s="32"/>
      <c r="E80" s="32"/>
      <c r="F80" s="26" t="str">
        <f>E15</f>
        <v>Město Klatovy, Nám.Míru 62/I,339 01 Klatovy</v>
      </c>
      <c r="G80" s="32"/>
      <c r="H80" s="32"/>
      <c r="I80" s="28" t="s">
        <v>34</v>
      </c>
      <c r="J80" s="30" t="str">
        <f>E21</f>
        <v>INTERPROJEKT ODPADY s.r.o., Praha 6</v>
      </c>
      <c r="K80" s="32"/>
      <c r="L80" s="90"/>
      <c r="S80" s="32"/>
      <c r="T80" s="32"/>
      <c r="U80" s="32"/>
      <c r="V80" s="32"/>
      <c r="W80" s="32"/>
      <c r="X80" s="32"/>
      <c r="Y80" s="32"/>
      <c r="Z80" s="32"/>
      <c r="AA80" s="32"/>
      <c r="AB80" s="32"/>
      <c r="AC80" s="32"/>
      <c r="AD80" s="32"/>
      <c r="AE80" s="32"/>
    </row>
    <row r="81" spans="1:65" s="2" customFormat="1" ht="15.2" customHeight="1">
      <c r="A81" s="32"/>
      <c r="B81" s="33"/>
      <c r="C81" s="28" t="s">
        <v>32</v>
      </c>
      <c r="D81" s="32"/>
      <c r="E81" s="32"/>
      <c r="F81" s="26" t="str">
        <f>IF(E18="","",E18)</f>
        <v xml:space="preserve"> </v>
      </c>
      <c r="G81" s="32"/>
      <c r="H81" s="32"/>
      <c r="I81" s="28" t="s">
        <v>37</v>
      </c>
      <c r="J81" s="30" t="str">
        <f>E24</f>
        <v xml:space="preserve"> </v>
      </c>
      <c r="K81" s="32"/>
      <c r="L81" s="90"/>
      <c r="S81" s="32"/>
      <c r="T81" s="32"/>
      <c r="U81" s="32"/>
      <c r="V81" s="32"/>
      <c r="W81" s="32"/>
      <c r="X81" s="32"/>
      <c r="Y81" s="32"/>
      <c r="Z81" s="32"/>
      <c r="AA81" s="32"/>
      <c r="AB81" s="32"/>
      <c r="AC81" s="32"/>
      <c r="AD81" s="32"/>
      <c r="AE81" s="32"/>
    </row>
    <row r="82" spans="1:65" s="2" customFormat="1" ht="10.35" customHeight="1">
      <c r="A82" s="32"/>
      <c r="B82" s="33"/>
      <c r="C82" s="32"/>
      <c r="D82" s="32"/>
      <c r="E82" s="32"/>
      <c r="F82" s="32"/>
      <c r="G82" s="32"/>
      <c r="H82" s="32"/>
      <c r="I82" s="32"/>
      <c r="J82" s="32"/>
      <c r="K82" s="32"/>
      <c r="L82" s="90"/>
      <c r="S82" s="32"/>
      <c r="T82" s="32"/>
      <c r="U82" s="32"/>
      <c r="V82" s="32"/>
      <c r="W82" s="32"/>
      <c r="X82" s="32"/>
      <c r="Y82" s="32"/>
      <c r="Z82" s="32"/>
      <c r="AA82" s="32"/>
      <c r="AB82" s="32"/>
      <c r="AC82" s="32"/>
      <c r="AD82" s="32"/>
      <c r="AE82" s="32"/>
    </row>
    <row r="83" spans="1:65" s="11" customFormat="1" ht="29.25" customHeight="1">
      <c r="A83" s="115"/>
      <c r="B83" s="116"/>
      <c r="C83" s="117" t="s">
        <v>125</v>
      </c>
      <c r="D83" s="118" t="s">
        <v>59</v>
      </c>
      <c r="E83" s="118" t="s">
        <v>55</v>
      </c>
      <c r="F83" s="118" t="s">
        <v>56</v>
      </c>
      <c r="G83" s="118" t="s">
        <v>126</v>
      </c>
      <c r="H83" s="118" t="s">
        <v>127</v>
      </c>
      <c r="I83" s="118" t="s">
        <v>128</v>
      </c>
      <c r="J83" s="118" t="s">
        <v>118</v>
      </c>
      <c r="K83" s="119" t="s">
        <v>129</v>
      </c>
      <c r="L83" s="120"/>
      <c r="M83" s="57" t="s">
        <v>3</v>
      </c>
      <c r="N83" s="58" t="s">
        <v>44</v>
      </c>
      <c r="O83" s="58" t="s">
        <v>130</v>
      </c>
      <c r="P83" s="58" t="s">
        <v>131</v>
      </c>
      <c r="Q83" s="58" t="s">
        <v>132</v>
      </c>
      <c r="R83" s="58" t="s">
        <v>133</v>
      </c>
      <c r="S83" s="58" t="s">
        <v>134</v>
      </c>
      <c r="T83" s="59" t="s">
        <v>135</v>
      </c>
      <c r="U83" s="115"/>
      <c r="V83" s="115"/>
      <c r="W83" s="115"/>
      <c r="X83" s="115"/>
      <c r="Y83" s="115"/>
      <c r="Z83" s="115"/>
      <c r="AA83" s="115"/>
      <c r="AB83" s="115"/>
      <c r="AC83" s="115"/>
      <c r="AD83" s="115"/>
      <c r="AE83" s="115"/>
    </row>
    <row r="84" spans="1:65" s="2" customFormat="1" ht="22.9" customHeight="1">
      <c r="A84" s="32"/>
      <c r="B84" s="33"/>
      <c r="C84" s="64" t="s">
        <v>136</v>
      </c>
      <c r="D84" s="32"/>
      <c r="E84" s="32"/>
      <c r="F84" s="32"/>
      <c r="G84" s="32"/>
      <c r="H84" s="32"/>
      <c r="I84" s="32"/>
      <c r="J84" s="121">
        <f>BK84</f>
        <v>0</v>
      </c>
      <c r="K84" s="32"/>
      <c r="L84" s="33"/>
      <c r="M84" s="60"/>
      <c r="N84" s="51"/>
      <c r="O84" s="61"/>
      <c r="P84" s="122">
        <f>P85+P102</f>
        <v>3594.117733</v>
      </c>
      <c r="Q84" s="61"/>
      <c r="R84" s="122">
        <f>R85+R102</f>
        <v>5594.1054498000003</v>
      </c>
      <c r="S84" s="61"/>
      <c r="T84" s="123">
        <f>T85+T102</f>
        <v>0</v>
      </c>
      <c r="U84" s="32"/>
      <c r="V84" s="32"/>
      <c r="W84" s="32"/>
      <c r="X84" s="32"/>
      <c r="Y84" s="32"/>
      <c r="Z84" s="32"/>
      <c r="AA84" s="32"/>
      <c r="AB84" s="32"/>
      <c r="AC84" s="32"/>
      <c r="AD84" s="32"/>
      <c r="AE84" s="32"/>
      <c r="AT84" s="19" t="s">
        <v>73</v>
      </c>
      <c r="AU84" s="19" t="s">
        <v>119</v>
      </c>
      <c r="BK84" s="124">
        <f>BK85+BK102</f>
        <v>0</v>
      </c>
    </row>
    <row r="85" spans="1:65" s="12" customFormat="1" ht="25.9" customHeight="1">
      <c r="B85" s="125"/>
      <c r="D85" s="126" t="s">
        <v>73</v>
      </c>
      <c r="E85" s="127" t="s">
        <v>137</v>
      </c>
      <c r="F85" s="127" t="s">
        <v>138</v>
      </c>
      <c r="J85" s="128">
        <f>BK85</f>
        <v>0</v>
      </c>
      <c r="L85" s="125"/>
      <c r="M85" s="129"/>
      <c r="N85" s="130"/>
      <c r="O85" s="130"/>
      <c r="P85" s="131">
        <f>P86+P92</f>
        <v>1100.4257250000001</v>
      </c>
      <c r="Q85" s="130"/>
      <c r="R85" s="131">
        <f>R86+R92</f>
        <v>5562.1599075000004</v>
      </c>
      <c r="S85" s="130"/>
      <c r="T85" s="132">
        <f>T86+T92</f>
        <v>0</v>
      </c>
      <c r="AR85" s="126" t="s">
        <v>82</v>
      </c>
      <c r="AT85" s="133" t="s">
        <v>73</v>
      </c>
      <c r="AU85" s="133" t="s">
        <v>74</v>
      </c>
      <c r="AY85" s="126" t="s">
        <v>139</v>
      </c>
      <c r="BK85" s="134">
        <f>BK86+BK92</f>
        <v>0</v>
      </c>
    </row>
    <row r="86" spans="1:65" s="12" customFormat="1" ht="22.9" customHeight="1">
      <c r="B86" s="125"/>
      <c r="D86" s="126" t="s">
        <v>73</v>
      </c>
      <c r="E86" s="135" t="s">
        <v>146</v>
      </c>
      <c r="F86" s="135" t="s">
        <v>405</v>
      </c>
      <c r="J86" s="136">
        <f>BK86</f>
        <v>0</v>
      </c>
      <c r="L86" s="125"/>
      <c r="M86" s="129"/>
      <c r="N86" s="130"/>
      <c r="O86" s="130"/>
      <c r="P86" s="131">
        <f>SUM(P87:P91)</f>
        <v>391.045725</v>
      </c>
      <c r="Q86" s="130"/>
      <c r="R86" s="131">
        <f>SUM(R87:R91)</f>
        <v>5553.1153125000001</v>
      </c>
      <c r="S86" s="130"/>
      <c r="T86" s="132">
        <f>SUM(T87:T91)</f>
        <v>0</v>
      </c>
      <c r="AR86" s="126" t="s">
        <v>82</v>
      </c>
      <c r="AT86" s="133" t="s">
        <v>73</v>
      </c>
      <c r="AU86" s="133" t="s">
        <v>82</v>
      </c>
      <c r="AY86" s="126" t="s">
        <v>139</v>
      </c>
      <c r="BK86" s="134">
        <f>SUM(BK87:BK91)</f>
        <v>0</v>
      </c>
    </row>
    <row r="87" spans="1:65" s="2" customFormat="1" ht="14.45" customHeight="1">
      <c r="A87" s="32"/>
      <c r="B87" s="137"/>
      <c r="C87" s="138" t="s">
        <v>82</v>
      </c>
      <c r="D87" s="138" t="s">
        <v>141</v>
      </c>
      <c r="E87" s="139" t="s">
        <v>406</v>
      </c>
      <c r="F87" s="140" t="s">
        <v>407</v>
      </c>
      <c r="G87" s="141" t="s">
        <v>154</v>
      </c>
      <c r="H87" s="142">
        <v>2660.1750000000002</v>
      </c>
      <c r="I87" s="143"/>
      <c r="J87" s="143"/>
      <c r="K87" s="140" t="s">
        <v>145</v>
      </c>
      <c r="L87" s="33"/>
      <c r="M87" s="144" t="s">
        <v>3</v>
      </c>
      <c r="N87" s="145" t="s">
        <v>45</v>
      </c>
      <c r="O87" s="146">
        <v>0.14699999999999999</v>
      </c>
      <c r="P87" s="146">
        <f>O87*H87</f>
        <v>391.045725</v>
      </c>
      <c r="Q87" s="146">
        <v>2.0874999999999999</v>
      </c>
      <c r="R87" s="146">
        <f>Q87*H87</f>
        <v>5553.1153125000001</v>
      </c>
      <c r="S87" s="146">
        <v>0</v>
      </c>
      <c r="T87" s="147">
        <f>S87*H87</f>
        <v>0</v>
      </c>
      <c r="U87" s="32"/>
      <c r="V87" s="32"/>
      <c r="W87" s="32"/>
      <c r="X87" s="32"/>
      <c r="Y87" s="32"/>
      <c r="Z87" s="32"/>
      <c r="AA87" s="32"/>
      <c r="AB87" s="32"/>
      <c r="AC87" s="32"/>
      <c r="AD87" s="32"/>
      <c r="AE87" s="32"/>
      <c r="AR87" s="148" t="s">
        <v>146</v>
      </c>
      <c r="AT87" s="148" t="s">
        <v>141</v>
      </c>
      <c r="AU87" s="148" t="s">
        <v>84</v>
      </c>
      <c r="AY87" s="19" t="s">
        <v>139</v>
      </c>
      <c r="BE87" s="149">
        <f>IF(N87="základní",J87,0)</f>
        <v>0</v>
      </c>
      <c r="BF87" s="149">
        <f>IF(N87="snížená",J87,0)</f>
        <v>0</v>
      </c>
      <c r="BG87" s="149">
        <f>IF(N87="zákl. přenesená",J87,0)</f>
        <v>0</v>
      </c>
      <c r="BH87" s="149">
        <f>IF(N87="sníž. přenesená",J87,0)</f>
        <v>0</v>
      </c>
      <c r="BI87" s="149">
        <f>IF(N87="nulová",J87,0)</f>
        <v>0</v>
      </c>
      <c r="BJ87" s="19" t="s">
        <v>82</v>
      </c>
      <c r="BK87" s="149">
        <f>ROUND(I87*H87,2)</f>
        <v>0</v>
      </c>
      <c r="BL87" s="19" t="s">
        <v>146</v>
      </c>
      <c r="BM87" s="148" t="s">
        <v>408</v>
      </c>
    </row>
    <row r="88" spans="1:65" s="2" customFormat="1">
      <c r="A88" s="32"/>
      <c r="B88" s="33"/>
      <c r="C88" s="32"/>
      <c r="D88" s="150" t="s">
        <v>148</v>
      </c>
      <c r="E88" s="32"/>
      <c r="F88" s="151" t="s">
        <v>409</v>
      </c>
      <c r="G88" s="32"/>
      <c r="H88" s="32"/>
      <c r="I88" s="32"/>
      <c r="J88" s="32"/>
      <c r="K88" s="32"/>
      <c r="L88" s="33"/>
      <c r="M88" s="152"/>
      <c r="N88" s="153"/>
      <c r="O88" s="53"/>
      <c r="P88" s="53"/>
      <c r="Q88" s="53"/>
      <c r="R88" s="53"/>
      <c r="S88" s="53"/>
      <c r="T88" s="54"/>
      <c r="U88" s="32"/>
      <c r="V88" s="32"/>
      <c r="W88" s="32"/>
      <c r="X88" s="32"/>
      <c r="Y88" s="32"/>
      <c r="Z88" s="32"/>
      <c r="AA88" s="32"/>
      <c r="AB88" s="32"/>
      <c r="AC88" s="32"/>
      <c r="AD88" s="32"/>
      <c r="AE88" s="32"/>
      <c r="AT88" s="19" t="s">
        <v>148</v>
      </c>
      <c r="AU88" s="19" t="s">
        <v>84</v>
      </c>
    </row>
    <row r="89" spans="1:65" s="2" customFormat="1" ht="87.75">
      <c r="A89" s="32"/>
      <c r="B89" s="33"/>
      <c r="C89" s="32"/>
      <c r="D89" s="150" t="s">
        <v>150</v>
      </c>
      <c r="E89" s="32"/>
      <c r="F89" s="154" t="s">
        <v>410</v>
      </c>
      <c r="G89" s="32"/>
      <c r="H89" s="32"/>
      <c r="I89" s="32"/>
      <c r="J89" s="32"/>
      <c r="K89" s="32"/>
      <c r="L89" s="33"/>
      <c r="M89" s="152"/>
      <c r="N89" s="153"/>
      <c r="O89" s="53"/>
      <c r="P89" s="53"/>
      <c r="Q89" s="53"/>
      <c r="R89" s="53"/>
      <c r="S89" s="53"/>
      <c r="T89" s="54"/>
      <c r="U89" s="32"/>
      <c r="V89" s="32"/>
      <c r="W89" s="32"/>
      <c r="X89" s="32"/>
      <c r="Y89" s="32"/>
      <c r="Z89" s="32"/>
      <c r="AA89" s="32"/>
      <c r="AB89" s="32"/>
      <c r="AC89" s="32"/>
      <c r="AD89" s="32"/>
      <c r="AE89" s="32"/>
      <c r="AT89" s="19" t="s">
        <v>150</v>
      </c>
      <c r="AU89" s="19" t="s">
        <v>84</v>
      </c>
    </row>
    <row r="90" spans="1:65" s="13" customFormat="1">
      <c r="B90" s="155"/>
      <c r="D90" s="150" t="s">
        <v>158</v>
      </c>
      <c r="E90" s="156" t="s">
        <v>3</v>
      </c>
      <c r="F90" s="157" t="s">
        <v>411</v>
      </c>
      <c r="H90" s="156" t="s">
        <v>3</v>
      </c>
      <c r="L90" s="155"/>
      <c r="M90" s="158"/>
      <c r="N90" s="159"/>
      <c r="O90" s="159"/>
      <c r="P90" s="159"/>
      <c r="Q90" s="159"/>
      <c r="R90" s="159"/>
      <c r="S90" s="159"/>
      <c r="T90" s="160"/>
      <c r="AT90" s="156" t="s">
        <v>158</v>
      </c>
      <c r="AU90" s="156" t="s">
        <v>84</v>
      </c>
      <c r="AV90" s="13" t="s">
        <v>82</v>
      </c>
      <c r="AW90" s="13" t="s">
        <v>36</v>
      </c>
      <c r="AX90" s="13" t="s">
        <v>74</v>
      </c>
      <c r="AY90" s="156" t="s">
        <v>139</v>
      </c>
    </row>
    <row r="91" spans="1:65" s="14" customFormat="1">
      <c r="B91" s="161"/>
      <c r="D91" s="150" t="s">
        <v>158</v>
      </c>
      <c r="E91" s="162" t="s">
        <v>3</v>
      </c>
      <c r="F91" s="163" t="s">
        <v>412</v>
      </c>
      <c r="H91" s="164">
        <v>2660.1750000000002</v>
      </c>
      <c r="L91" s="161"/>
      <c r="M91" s="165"/>
      <c r="N91" s="166"/>
      <c r="O91" s="166"/>
      <c r="P91" s="166"/>
      <c r="Q91" s="166"/>
      <c r="R91" s="166"/>
      <c r="S91" s="166"/>
      <c r="T91" s="167"/>
      <c r="AT91" s="162" t="s">
        <v>158</v>
      </c>
      <c r="AU91" s="162" t="s">
        <v>84</v>
      </c>
      <c r="AV91" s="14" t="s">
        <v>84</v>
      </c>
      <c r="AW91" s="14" t="s">
        <v>36</v>
      </c>
      <c r="AX91" s="14" t="s">
        <v>82</v>
      </c>
      <c r="AY91" s="162" t="s">
        <v>139</v>
      </c>
    </row>
    <row r="92" spans="1:65" s="12" customFormat="1" ht="22.9" customHeight="1">
      <c r="B92" s="125"/>
      <c r="D92" s="126" t="s">
        <v>73</v>
      </c>
      <c r="E92" s="135" t="s">
        <v>202</v>
      </c>
      <c r="F92" s="135" t="s">
        <v>251</v>
      </c>
      <c r="J92" s="136"/>
      <c r="L92" s="125"/>
      <c r="M92" s="129"/>
      <c r="N92" s="130"/>
      <c r="O92" s="130"/>
      <c r="P92" s="131">
        <f>SUM(P93:P101)</f>
        <v>709.38</v>
      </c>
      <c r="Q92" s="130"/>
      <c r="R92" s="131">
        <f>SUM(R93:R101)</f>
        <v>9.0445950000000011</v>
      </c>
      <c r="S92" s="130"/>
      <c r="T92" s="132">
        <f>SUM(T93:T101)</f>
        <v>0</v>
      </c>
      <c r="AR92" s="126" t="s">
        <v>82</v>
      </c>
      <c r="AT92" s="133" t="s">
        <v>73</v>
      </c>
      <c r="AU92" s="133" t="s">
        <v>82</v>
      </c>
      <c r="AY92" s="126" t="s">
        <v>139</v>
      </c>
      <c r="BK92" s="134">
        <f>SUM(BK93:BK101)</f>
        <v>0</v>
      </c>
    </row>
    <row r="93" spans="1:65" s="2" customFormat="1" ht="14.45" customHeight="1">
      <c r="A93" s="32"/>
      <c r="B93" s="137"/>
      <c r="C93" s="138" t="s">
        <v>84</v>
      </c>
      <c r="D93" s="138" t="s">
        <v>141</v>
      </c>
      <c r="E93" s="139" t="s">
        <v>393</v>
      </c>
      <c r="F93" s="140" t="s">
        <v>394</v>
      </c>
      <c r="G93" s="141" t="s">
        <v>144</v>
      </c>
      <c r="H93" s="142">
        <v>8867.25</v>
      </c>
      <c r="I93" s="143"/>
      <c r="J93" s="143"/>
      <c r="K93" s="140" t="s">
        <v>145</v>
      </c>
      <c r="L93" s="33"/>
      <c r="M93" s="144" t="s">
        <v>3</v>
      </c>
      <c r="N93" s="145" t="s">
        <v>45</v>
      </c>
      <c r="O93" s="146">
        <v>0.08</v>
      </c>
      <c r="P93" s="146">
        <f>O93*H93</f>
        <v>709.38</v>
      </c>
      <c r="Q93" s="146">
        <v>1.0200000000000001E-3</v>
      </c>
      <c r="R93" s="146">
        <f>Q93*H93</f>
        <v>9.0445950000000011</v>
      </c>
      <c r="S93" s="146">
        <v>0</v>
      </c>
      <c r="T93" s="147">
        <f>S93*H93</f>
        <v>0</v>
      </c>
      <c r="U93" s="32"/>
      <c r="V93" s="32"/>
      <c r="W93" s="32"/>
      <c r="X93" s="32"/>
      <c r="Y93" s="32"/>
      <c r="Z93" s="32"/>
      <c r="AA93" s="32"/>
      <c r="AB93" s="32"/>
      <c r="AC93" s="32"/>
      <c r="AD93" s="32"/>
      <c r="AE93" s="32"/>
      <c r="AR93" s="148" t="s">
        <v>146</v>
      </c>
      <c r="AT93" s="148" t="s">
        <v>141</v>
      </c>
      <c r="AU93" s="148" t="s">
        <v>84</v>
      </c>
      <c r="AY93" s="19" t="s">
        <v>139</v>
      </c>
      <c r="BE93" s="149">
        <f>IF(N93="základní",J93,0)</f>
        <v>0</v>
      </c>
      <c r="BF93" s="149">
        <f>IF(N93="snížená",J93,0)</f>
        <v>0</v>
      </c>
      <c r="BG93" s="149">
        <f>IF(N93="zákl. přenesená",J93,0)</f>
        <v>0</v>
      </c>
      <c r="BH93" s="149">
        <f>IF(N93="sníž. přenesená",J93,0)</f>
        <v>0</v>
      </c>
      <c r="BI93" s="149">
        <f>IF(N93="nulová",J93,0)</f>
        <v>0</v>
      </c>
      <c r="BJ93" s="19" t="s">
        <v>82</v>
      </c>
      <c r="BK93" s="149">
        <f>ROUND(I93*H93,2)</f>
        <v>0</v>
      </c>
      <c r="BL93" s="19" t="s">
        <v>146</v>
      </c>
      <c r="BM93" s="148" t="s">
        <v>413</v>
      </c>
    </row>
    <row r="94" spans="1:65" s="2" customFormat="1">
      <c r="A94" s="32"/>
      <c r="B94" s="33"/>
      <c r="C94" s="32"/>
      <c r="D94" s="150" t="s">
        <v>148</v>
      </c>
      <c r="E94" s="32"/>
      <c r="F94" s="151" t="s">
        <v>396</v>
      </c>
      <c r="G94" s="32"/>
      <c r="H94" s="32"/>
      <c r="I94" s="32"/>
      <c r="J94" s="32"/>
      <c r="K94" s="32"/>
      <c r="L94" s="33"/>
      <c r="M94" s="152"/>
      <c r="N94" s="153"/>
      <c r="O94" s="53"/>
      <c r="P94" s="53"/>
      <c r="Q94" s="53"/>
      <c r="R94" s="53"/>
      <c r="S94" s="53"/>
      <c r="T94" s="54"/>
      <c r="U94" s="32"/>
      <c r="V94" s="32"/>
      <c r="W94" s="32"/>
      <c r="X94" s="32"/>
      <c r="Y94" s="32"/>
      <c r="Z94" s="32"/>
      <c r="AA94" s="32"/>
      <c r="AB94" s="32"/>
      <c r="AC94" s="32"/>
      <c r="AD94" s="32"/>
      <c r="AE94" s="32"/>
      <c r="AT94" s="19" t="s">
        <v>148</v>
      </c>
      <c r="AU94" s="19" t="s">
        <v>84</v>
      </c>
    </row>
    <row r="95" spans="1:65" s="2" customFormat="1" ht="29.25">
      <c r="A95" s="32"/>
      <c r="B95" s="33"/>
      <c r="C95" s="32"/>
      <c r="D95" s="150" t="s">
        <v>150</v>
      </c>
      <c r="E95" s="32"/>
      <c r="F95" s="154" t="s">
        <v>397</v>
      </c>
      <c r="G95" s="32"/>
      <c r="H95" s="32"/>
      <c r="I95" s="32"/>
      <c r="J95" s="32"/>
      <c r="K95" s="32"/>
      <c r="L95" s="33"/>
      <c r="M95" s="152"/>
      <c r="N95" s="153"/>
      <c r="O95" s="53"/>
      <c r="P95" s="53"/>
      <c r="Q95" s="53"/>
      <c r="R95" s="53"/>
      <c r="S95" s="53"/>
      <c r="T95" s="54"/>
      <c r="U95" s="32"/>
      <c r="V95" s="32"/>
      <c r="W95" s="32"/>
      <c r="X95" s="32"/>
      <c r="Y95" s="32"/>
      <c r="Z95" s="32"/>
      <c r="AA95" s="32"/>
      <c r="AB95" s="32"/>
      <c r="AC95" s="32"/>
      <c r="AD95" s="32"/>
      <c r="AE95" s="32"/>
      <c r="AT95" s="19" t="s">
        <v>150</v>
      </c>
      <c r="AU95" s="19" t="s">
        <v>84</v>
      </c>
    </row>
    <row r="96" spans="1:65" s="13" customFormat="1">
      <c r="B96" s="155"/>
      <c r="D96" s="150" t="s">
        <v>158</v>
      </c>
      <c r="E96" s="156" t="s">
        <v>3</v>
      </c>
      <c r="F96" s="157" t="s">
        <v>414</v>
      </c>
      <c r="H96" s="156" t="s">
        <v>3</v>
      </c>
      <c r="L96" s="155"/>
      <c r="M96" s="158"/>
      <c r="N96" s="159"/>
      <c r="O96" s="159"/>
      <c r="P96" s="159"/>
      <c r="Q96" s="159"/>
      <c r="R96" s="159"/>
      <c r="S96" s="159"/>
      <c r="T96" s="160"/>
      <c r="AT96" s="156" t="s">
        <v>158</v>
      </c>
      <c r="AU96" s="156" t="s">
        <v>84</v>
      </c>
      <c r="AV96" s="13" t="s">
        <v>82</v>
      </c>
      <c r="AW96" s="13" t="s">
        <v>36</v>
      </c>
      <c r="AX96" s="13" t="s">
        <v>74</v>
      </c>
      <c r="AY96" s="156" t="s">
        <v>139</v>
      </c>
    </row>
    <row r="97" spans="1:65" s="13" customFormat="1" ht="22.5">
      <c r="B97" s="155"/>
      <c r="D97" s="150" t="s">
        <v>158</v>
      </c>
      <c r="E97" s="156" t="s">
        <v>3</v>
      </c>
      <c r="F97" s="157" t="s">
        <v>415</v>
      </c>
      <c r="H97" s="156" t="s">
        <v>3</v>
      </c>
      <c r="L97" s="155"/>
      <c r="M97" s="158"/>
      <c r="N97" s="159"/>
      <c r="O97" s="159"/>
      <c r="P97" s="159"/>
      <c r="Q97" s="159"/>
      <c r="R97" s="159"/>
      <c r="S97" s="159"/>
      <c r="T97" s="160"/>
      <c r="AT97" s="156" t="s">
        <v>158</v>
      </c>
      <c r="AU97" s="156" t="s">
        <v>84</v>
      </c>
      <c r="AV97" s="13" t="s">
        <v>82</v>
      </c>
      <c r="AW97" s="13" t="s">
        <v>36</v>
      </c>
      <c r="AX97" s="13" t="s">
        <v>74</v>
      </c>
      <c r="AY97" s="156" t="s">
        <v>139</v>
      </c>
    </row>
    <row r="98" spans="1:65" s="13" customFormat="1">
      <c r="B98" s="155"/>
      <c r="D98" s="150" t="s">
        <v>158</v>
      </c>
      <c r="E98" s="156" t="s">
        <v>3</v>
      </c>
      <c r="F98" s="157" t="s">
        <v>416</v>
      </c>
      <c r="H98" s="156" t="s">
        <v>3</v>
      </c>
      <c r="L98" s="155"/>
      <c r="M98" s="158"/>
      <c r="N98" s="159"/>
      <c r="O98" s="159"/>
      <c r="P98" s="159"/>
      <c r="Q98" s="159"/>
      <c r="R98" s="159"/>
      <c r="S98" s="159"/>
      <c r="T98" s="160"/>
      <c r="AT98" s="156" t="s">
        <v>158</v>
      </c>
      <c r="AU98" s="156" t="s">
        <v>84</v>
      </c>
      <c r="AV98" s="13" t="s">
        <v>82</v>
      </c>
      <c r="AW98" s="13" t="s">
        <v>36</v>
      </c>
      <c r="AX98" s="13" t="s">
        <v>74</v>
      </c>
      <c r="AY98" s="156" t="s">
        <v>139</v>
      </c>
    </row>
    <row r="99" spans="1:65" s="13" customFormat="1">
      <c r="B99" s="155"/>
      <c r="D99" s="150" t="s">
        <v>158</v>
      </c>
      <c r="E99" s="156" t="s">
        <v>3</v>
      </c>
      <c r="F99" s="157" t="s">
        <v>417</v>
      </c>
      <c r="H99" s="156" t="s">
        <v>3</v>
      </c>
      <c r="L99" s="155"/>
      <c r="M99" s="158"/>
      <c r="N99" s="159"/>
      <c r="O99" s="159"/>
      <c r="P99" s="159"/>
      <c r="Q99" s="159"/>
      <c r="R99" s="159"/>
      <c r="S99" s="159"/>
      <c r="T99" s="160"/>
      <c r="AT99" s="156" t="s">
        <v>158</v>
      </c>
      <c r="AU99" s="156" t="s">
        <v>84</v>
      </c>
      <c r="AV99" s="13" t="s">
        <v>82</v>
      </c>
      <c r="AW99" s="13" t="s">
        <v>36</v>
      </c>
      <c r="AX99" s="13" t="s">
        <v>74</v>
      </c>
      <c r="AY99" s="156" t="s">
        <v>139</v>
      </c>
    </row>
    <row r="100" spans="1:65" s="13" customFormat="1">
      <c r="B100" s="155"/>
      <c r="D100" s="150" t="s">
        <v>158</v>
      </c>
      <c r="E100" s="156" t="s">
        <v>3</v>
      </c>
      <c r="F100" s="157" t="s">
        <v>418</v>
      </c>
      <c r="H100" s="156" t="s">
        <v>3</v>
      </c>
      <c r="L100" s="155"/>
      <c r="M100" s="158"/>
      <c r="N100" s="159"/>
      <c r="O100" s="159"/>
      <c r="P100" s="159"/>
      <c r="Q100" s="159"/>
      <c r="R100" s="159"/>
      <c r="S100" s="159"/>
      <c r="T100" s="160"/>
      <c r="AT100" s="156" t="s">
        <v>158</v>
      </c>
      <c r="AU100" s="156" t="s">
        <v>84</v>
      </c>
      <c r="AV100" s="13" t="s">
        <v>82</v>
      </c>
      <c r="AW100" s="13" t="s">
        <v>36</v>
      </c>
      <c r="AX100" s="13" t="s">
        <v>74</v>
      </c>
      <c r="AY100" s="156" t="s">
        <v>139</v>
      </c>
    </row>
    <row r="101" spans="1:65" s="14" customFormat="1">
      <c r="B101" s="161"/>
      <c r="D101" s="150" t="s">
        <v>158</v>
      </c>
      <c r="E101" s="162" t="s">
        <v>3</v>
      </c>
      <c r="F101" s="163" t="s">
        <v>419</v>
      </c>
      <c r="H101" s="164">
        <v>8867.25</v>
      </c>
      <c r="L101" s="161"/>
      <c r="M101" s="165"/>
      <c r="N101" s="166"/>
      <c r="O101" s="166"/>
      <c r="P101" s="166"/>
      <c r="Q101" s="166"/>
      <c r="R101" s="166"/>
      <c r="S101" s="166"/>
      <c r="T101" s="167"/>
      <c r="AT101" s="162" t="s">
        <v>158</v>
      </c>
      <c r="AU101" s="162" t="s">
        <v>84</v>
      </c>
      <c r="AV101" s="14" t="s">
        <v>84</v>
      </c>
      <c r="AW101" s="14" t="s">
        <v>36</v>
      </c>
      <c r="AX101" s="14" t="s">
        <v>82</v>
      </c>
      <c r="AY101" s="162" t="s">
        <v>139</v>
      </c>
    </row>
    <row r="102" spans="1:65" s="12" customFormat="1" ht="25.9" customHeight="1">
      <c r="B102" s="125"/>
      <c r="D102" s="126" t="s">
        <v>73</v>
      </c>
      <c r="E102" s="127" t="s">
        <v>420</v>
      </c>
      <c r="F102" s="127" t="s">
        <v>421</v>
      </c>
      <c r="J102" s="128"/>
      <c r="L102" s="125"/>
      <c r="M102" s="129"/>
      <c r="N102" s="130"/>
      <c r="O102" s="130"/>
      <c r="P102" s="131">
        <f>P103</f>
        <v>2493.692008</v>
      </c>
      <c r="Q102" s="130"/>
      <c r="R102" s="131">
        <f>R103</f>
        <v>31.9455423</v>
      </c>
      <c r="S102" s="130"/>
      <c r="T102" s="132">
        <f>T103</f>
        <v>0</v>
      </c>
      <c r="AR102" s="126" t="s">
        <v>84</v>
      </c>
      <c r="AT102" s="133" t="s">
        <v>73</v>
      </c>
      <c r="AU102" s="133" t="s">
        <v>74</v>
      </c>
      <c r="AY102" s="126" t="s">
        <v>139</v>
      </c>
      <c r="BK102" s="134">
        <f>BK103</f>
        <v>0</v>
      </c>
    </row>
    <row r="103" spans="1:65" s="12" customFormat="1" ht="22.9" customHeight="1">
      <c r="B103" s="125"/>
      <c r="D103" s="126" t="s">
        <v>73</v>
      </c>
      <c r="E103" s="135" t="s">
        <v>422</v>
      </c>
      <c r="F103" s="135" t="s">
        <v>423</v>
      </c>
      <c r="J103" s="136"/>
      <c r="L103" s="125"/>
      <c r="M103" s="129"/>
      <c r="N103" s="130"/>
      <c r="O103" s="130"/>
      <c r="P103" s="131">
        <f>SUM(P104:P146)</f>
        <v>2493.692008</v>
      </c>
      <c r="Q103" s="130"/>
      <c r="R103" s="131">
        <f>SUM(R104:R146)</f>
        <v>31.9455423</v>
      </c>
      <c r="S103" s="130"/>
      <c r="T103" s="132">
        <f>SUM(T104:T146)</f>
        <v>0</v>
      </c>
      <c r="AR103" s="126" t="s">
        <v>84</v>
      </c>
      <c r="AT103" s="133" t="s">
        <v>73</v>
      </c>
      <c r="AU103" s="133" t="s">
        <v>82</v>
      </c>
      <c r="AY103" s="126" t="s">
        <v>139</v>
      </c>
      <c r="BK103" s="134">
        <f>SUM(BK104:BK146)</f>
        <v>0</v>
      </c>
    </row>
    <row r="104" spans="1:65" s="2" customFormat="1" ht="14.45" customHeight="1">
      <c r="A104" s="32"/>
      <c r="B104" s="137"/>
      <c r="C104" s="138" t="s">
        <v>161</v>
      </c>
      <c r="D104" s="138" t="s">
        <v>141</v>
      </c>
      <c r="E104" s="139" t="s">
        <v>424</v>
      </c>
      <c r="F104" s="140" t="s">
        <v>425</v>
      </c>
      <c r="G104" s="141" t="s">
        <v>144</v>
      </c>
      <c r="H104" s="142">
        <v>7427.7</v>
      </c>
      <c r="I104" s="143"/>
      <c r="J104" s="143"/>
      <c r="K104" s="140" t="s">
        <v>145</v>
      </c>
      <c r="L104" s="33"/>
      <c r="M104" s="144" t="s">
        <v>3</v>
      </c>
      <c r="N104" s="145" t="s">
        <v>45</v>
      </c>
      <c r="O104" s="146">
        <v>0.13500000000000001</v>
      </c>
      <c r="P104" s="146">
        <f>O104*H104</f>
        <v>1002.7395</v>
      </c>
      <c r="Q104" s="146">
        <v>1.4999999999999999E-4</v>
      </c>
      <c r="R104" s="146">
        <f>Q104*H104</f>
        <v>1.1141549999999998</v>
      </c>
      <c r="S104" s="146">
        <v>0</v>
      </c>
      <c r="T104" s="147">
        <f>S104*H104</f>
        <v>0</v>
      </c>
      <c r="U104" s="32"/>
      <c r="V104" s="32"/>
      <c r="W104" s="32"/>
      <c r="X104" s="32"/>
      <c r="Y104" s="32"/>
      <c r="Z104" s="32"/>
      <c r="AA104" s="32"/>
      <c r="AB104" s="32"/>
      <c r="AC104" s="32"/>
      <c r="AD104" s="32"/>
      <c r="AE104" s="32"/>
      <c r="AR104" s="148" t="s">
        <v>260</v>
      </c>
      <c r="AT104" s="148" t="s">
        <v>141</v>
      </c>
      <c r="AU104" s="148" t="s">
        <v>84</v>
      </c>
      <c r="AY104" s="19" t="s">
        <v>139</v>
      </c>
      <c r="BE104" s="149">
        <f>IF(N104="základní",J104,0)</f>
        <v>0</v>
      </c>
      <c r="BF104" s="149">
        <f>IF(N104="snížená",J104,0)</f>
        <v>0</v>
      </c>
      <c r="BG104" s="149">
        <f>IF(N104="zákl. přenesená",J104,0)</f>
        <v>0</v>
      </c>
      <c r="BH104" s="149">
        <f>IF(N104="sníž. přenesená",J104,0)</f>
        <v>0</v>
      </c>
      <c r="BI104" s="149">
        <f>IF(N104="nulová",J104,0)</f>
        <v>0</v>
      </c>
      <c r="BJ104" s="19" t="s">
        <v>82</v>
      </c>
      <c r="BK104" s="149">
        <f>ROUND(I104*H104,2)</f>
        <v>0</v>
      </c>
      <c r="BL104" s="19" t="s">
        <v>260</v>
      </c>
      <c r="BM104" s="148" t="s">
        <v>426</v>
      </c>
    </row>
    <row r="105" spans="1:65" s="2" customFormat="1">
      <c r="A105" s="32"/>
      <c r="B105" s="33"/>
      <c r="C105" s="32"/>
      <c r="D105" s="150" t="s">
        <v>148</v>
      </c>
      <c r="E105" s="32"/>
      <c r="F105" s="151" t="s">
        <v>427</v>
      </c>
      <c r="G105" s="32"/>
      <c r="H105" s="32"/>
      <c r="I105" s="32"/>
      <c r="J105" s="32"/>
      <c r="K105" s="32"/>
      <c r="L105" s="33"/>
      <c r="M105" s="152"/>
      <c r="N105" s="153"/>
      <c r="O105" s="53"/>
      <c r="P105" s="53"/>
      <c r="Q105" s="53"/>
      <c r="R105" s="53"/>
      <c r="S105" s="53"/>
      <c r="T105" s="54"/>
      <c r="U105" s="32"/>
      <c r="V105" s="32"/>
      <c r="W105" s="32"/>
      <c r="X105" s="32"/>
      <c r="Y105" s="32"/>
      <c r="Z105" s="32"/>
      <c r="AA105" s="32"/>
      <c r="AB105" s="32"/>
      <c r="AC105" s="32"/>
      <c r="AD105" s="32"/>
      <c r="AE105" s="32"/>
      <c r="AT105" s="19" t="s">
        <v>148</v>
      </c>
      <c r="AU105" s="19" t="s">
        <v>84</v>
      </c>
    </row>
    <row r="106" spans="1:65" s="14" customFormat="1">
      <c r="B106" s="161"/>
      <c r="D106" s="150" t="s">
        <v>158</v>
      </c>
      <c r="E106" s="162" t="s">
        <v>3</v>
      </c>
      <c r="F106" s="163" t="s">
        <v>428</v>
      </c>
      <c r="H106" s="164">
        <v>7427.7</v>
      </c>
      <c r="L106" s="161"/>
      <c r="M106" s="165"/>
      <c r="N106" s="166"/>
      <c r="O106" s="166"/>
      <c r="P106" s="166"/>
      <c r="Q106" s="166"/>
      <c r="R106" s="166"/>
      <c r="S106" s="166"/>
      <c r="T106" s="167"/>
      <c r="AT106" s="162" t="s">
        <v>158</v>
      </c>
      <c r="AU106" s="162" t="s">
        <v>84</v>
      </c>
      <c r="AV106" s="14" t="s">
        <v>84</v>
      </c>
      <c r="AW106" s="14" t="s">
        <v>36</v>
      </c>
      <c r="AX106" s="14" t="s">
        <v>82</v>
      </c>
      <c r="AY106" s="162" t="s">
        <v>139</v>
      </c>
    </row>
    <row r="107" spans="1:65" s="2" customFormat="1" ht="14.45" customHeight="1">
      <c r="A107" s="32"/>
      <c r="B107" s="137"/>
      <c r="C107" s="185" t="s">
        <v>146</v>
      </c>
      <c r="D107" s="185" t="s">
        <v>357</v>
      </c>
      <c r="E107" s="186" t="s">
        <v>429</v>
      </c>
      <c r="F107" s="187" t="s">
        <v>430</v>
      </c>
      <c r="G107" s="188" t="s">
        <v>144</v>
      </c>
      <c r="H107" s="189">
        <v>8541.8549999999996</v>
      </c>
      <c r="I107" s="190"/>
      <c r="J107" s="190"/>
      <c r="K107" s="187" t="s">
        <v>145</v>
      </c>
      <c r="L107" s="191"/>
      <c r="M107" s="192" t="s">
        <v>3</v>
      </c>
      <c r="N107" s="193" t="s">
        <v>45</v>
      </c>
      <c r="O107" s="146">
        <v>0</v>
      </c>
      <c r="P107" s="146">
        <f>O107*H107</f>
        <v>0</v>
      </c>
      <c r="Q107" s="146">
        <v>1E-3</v>
      </c>
      <c r="R107" s="146">
        <f>Q107*H107</f>
        <v>8.541855</v>
      </c>
      <c r="S107" s="146">
        <v>0</v>
      </c>
      <c r="T107" s="147">
        <f>S107*H107</f>
        <v>0</v>
      </c>
      <c r="U107" s="32"/>
      <c r="V107" s="32"/>
      <c r="W107" s="32"/>
      <c r="X107" s="32"/>
      <c r="Y107" s="32"/>
      <c r="Z107" s="32"/>
      <c r="AA107" s="32"/>
      <c r="AB107" s="32"/>
      <c r="AC107" s="32"/>
      <c r="AD107" s="32"/>
      <c r="AE107" s="32"/>
      <c r="AR107" s="148" t="s">
        <v>431</v>
      </c>
      <c r="AT107" s="148" t="s">
        <v>357</v>
      </c>
      <c r="AU107" s="148" t="s">
        <v>84</v>
      </c>
      <c r="AY107" s="19" t="s">
        <v>139</v>
      </c>
      <c r="BE107" s="149">
        <f>IF(N107="základní",J107,0)</f>
        <v>0</v>
      </c>
      <c r="BF107" s="149">
        <f>IF(N107="snížená",J107,0)</f>
        <v>0</v>
      </c>
      <c r="BG107" s="149">
        <f>IF(N107="zákl. přenesená",J107,0)</f>
        <v>0</v>
      </c>
      <c r="BH107" s="149">
        <f>IF(N107="sníž. přenesená",J107,0)</f>
        <v>0</v>
      </c>
      <c r="BI107" s="149">
        <f>IF(N107="nulová",J107,0)</f>
        <v>0</v>
      </c>
      <c r="BJ107" s="19" t="s">
        <v>82</v>
      </c>
      <c r="BK107" s="149">
        <f>ROUND(I107*H107,2)</f>
        <v>0</v>
      </c>
      <c r="BL107" s="19" t="s">
        <v>260</v>
      </c>
      <c r="BM107" s="148" t="s">
        <v>432</v>
      </c>
    </row>
    <row r="108" spans="1:65" s="2" customFormat="1">
      <c r="A108" s="32"/>
      <c r="B108" s="33"/>
      <c r="C108" s="32"/>
      <c r="D108" s="150" t="s">
        <v>148</v>
      </c>
      <c r="E108" s="32"/>
      <c r="F108" s="151" t="s">
        <v>430</v>
      </c>
      <c r="G108" s="32"/>
      <c r="H108" s="32"/>
      <c r="I108" s="32"/>
      <c r="J108" s="32"/>
      <c r="K108" s="32"/>
      <c r="L108" s="33"/>
      <c r="M108" s="152"/>
      <c r="N108" s="153"/>
      <c r="O108" s="53"/>
      <c r="P108" s="53"/>
      <c r="Q108" s="53"/>
      <c r="R108" s="53"/>
      <c r="S108" s="53"/>
      <c r="T108" s="54"/>
      <c r="U108" s="32"/>
      <c r="V108" s="32"/>
      <c r="W108" s="32"/>
      <c r="X108" s="32"/>
      <c r="Y108" s="32"/>
      <c r="Z108" s="32"/>
      <c r="AA108" s="32"/>
      <c r="AB108" s="32"/>
      <c r="AC108" s="32"/>
      <c r="AD108" s="32"/>
      <c r="AE108" s="32"/>
      <c r="AT108" s="19" t="s">
        <v>148</v>
      </c>
      <c r="AU108" s="19" t="s">
        <v>84</v>
      </c>
    </row>
    <row r="109" spans="1:65" s="14" customFormat="1">
      <c r="B109" s="161"/>
      <c r="D109" s="150" t="s">
        <v>158</v>
      </c>
      <c r="F109" s="163" t="s">
        <v>433</v>
      </c>
      <c r="H109" s="164">
        <v>8541.8549999999996</v>
      </c>
      <c r="L109" s="161"/>
      <c r="M109" s="165"/>
      <c r="N109" s="166"/>
      <c r="O109" s="166"/>
      <c r="P109" s="166"/>
      <c r="Q109" s="166"/>
      <c r="R109" s="166"/>
      <c r="S109" s="166"/>
      <c r="T109" s="167"/>
      <c r="AT109" s="162" t="s">
        <v>158</v>
      </c>
      <c r="AU109" s="162" t="s">
        <v>84</v>
      </c>
      <c r="AV109" s="14" t="s">
        <v>84</v>
      </c>
      <c r="AW109" s="14" t="s">
        <v>4</v>
      </c>
      <c r="AX109" s="14" t="s">
        <v>82</v>
      </c>
      <c r="AY109" s="162" t="s">
        <v>139</v>
      </c>
    </row>
    <row r="110" spans="1:65" s="2" customFormat="1" ht="14.45" customHeight="1">
      <c r="A110" s="32"/>
      <c r="B110" s="137"/>
      <c r="C110" s="138" t="s">
        <v>172</v>
      </c>
      <c r="D110" s="138" t="s">
        <v>141</v>
      </c>
      <c r="E110" s="139" t="s">
        <v>434</v>
      </c>
      <c r="F110" s="140" t="s">
        <v>435</v>
      </c>
      <c r="G110" s="141" t="s">
        <v>144</v>
      </c>
      <c r="H110" s="142">
        <v>1439.55</v>
      </c>
      <c r="I110" s="143"/>
      <c r="J110" s="143"/>
      <c r="K110" s="140" t="s">
        <v>145</v>
      </c>
      <c r="L110" s="33"/>
      <c r="M110" s="144" t="s">
        <v>3</v>
      </c>
      <c r="N110" s="145" t="s">
        <v>45</v>
      </c>
      <c r="O110" s="146">
        <v>0.152</v>
      </c>
      <c r="P110" s="146">
        <f>O110*H110</f>
        <v>218.8116</v>
      </c>
      <c r="Q110" s="146">
        <v>1.4999999999999999E-4</v>
      </c>
      <c r="R110" s="146">
        <f>Q110*H110</f>
        <v>0.21593249999999997</v>
      </c>
      <c r="S110" s="146">
        <v>0</v>
      </c>
      <c r="T110" s="147">
        <f>S110*H110</f>
        <v>0</v>
      </c>
      <c r="U110" s="32"/>
      <c r="V110" s="32"/>
      <c r="W110" s="32"/>
      <c r="X110" s="32"/>
      <c r="Y110" s="32"/>
      <c r="Z110" s="32"/>
      <c r="AA110" s="32"/>
      <c r="AB110" s="32"/>
      <c r="AC110" s="32"/>
      <c r="AD110" s="32"/>
      <c r="AE110" s="32"/>
      <c r="AR110" s="148" t="s">
        <v>260</v>
      </c>
      <c r="AT110" s="148" t="s">
        <v>141</v>
      </c>
      <c r="AU110" s="148" t="s">
        <v>84</v>
      </c>
      <c r="AY110" s="19" t="s">
        <v>139</v>
      </c>
      <c r="BE110" s="149">
        <f>IF(N110="základní",J110,0)</f>
        <v>0</v>
      </c>
      <c r="BF110" s="149">
        <f>IF(N110="snížená",J110,0)</f>
        <v>0</v>
      </c>
      <c r="BG110" s="149">
        <f>IF(N110="zákl. přenesená",J110,0)</f>
        <v>0</v>
      </c>
      <c r="BH110" s="149">
        <f>IF(N110="sníž. přenesená",J110,0)</f>
        <v>0</v>
      </c>
      <c r="BI110" s="149">
        <f>IF(N110="nulová",J110,0)</f>
        <v>0</v>
      </c>
      <c r="BJ110" s="19" t="s">
        <v>82</v>
      </c>
      <c r="BK110" s="149">
        <f>ROUND(I110*H110,2)</f>
        <v>0</v>
      </c>
      <c r="BL110" s="19" t="s">
        <v>260</v>
      </c>
      <c r="BM110" s="148" t="s">
        <v>436</v>
      </c>
    </row>
    <row r="111" spans="1:65" s="2" customFormat="1">
      <c r="A111" s="32"/>
      <c r="B111" s="33"/>
      <c r="C111" s="32"/>
      <c r="D111" s="150" t="s">
        <v>148</v>
      </c>
      <c r="E111" s="32"/>
      <c r="F111" s="151" t="s">
        <v>437</v>
      </c>
      <c r="G111" s="32"/>
      <c r="H111" s="32"/>
      <c r="I111" s="32"/>
      <c r="J111" s="32"/>
      <c r="K111" s="32"/>
      <c r="L111" s="33"/>
      <c r="M111" s="152"/>
      <c r="N111" s="153"/>
      <c r="O111" s="53"/>
      <c r="P111" s="53"/>
      <c r="Q111" s="53"/>
      <c r="R111" s="53"/>
      <c r="S111" s="53"/>
      <c r="T111" s="54"/>
      <c r="U111" s="32"/>
      <c r="V111" s="32"/>
      <c r="W111" s="32"/>
      <c r="X111" s="32"/>
      <c r="Y111" s="32"/>
      <c r="Z111" s="32"/>
      <c r="AA111" s="32"/>
      <c r="AB111" s="32"/>
      <c r="AC111" s="32"/>
      <c r="AD111" s="32"/>
      <c r="AE111" s="32"/>
      <c r="AT111" s="19" t="s">
        <v>148</v>
      </c>
      <c r="AU111" s="19" t="s">
        <v>84</v>
      </c>
    </row>
    <row r="112" spans="1:65" s="2" customFormat="1" ht="14.45" customHeight="1">
      <c r="A112" s="32"/>
      <c r="B112" s="137"/>
      <c r="C112" s="185" t="s">
        <v>178</v>
      </c>
      <c r="D112" s="185" t="s">
        <v>357</v>
      </c>
      <c r="E112" s="186" t="s">
        <v>429</v>
      </c>
      <c r="F112" s="187" t="s">
        <v>430</v>
      </c>
      <c r="G112" s="188" t="s">
        <v>144</v>
      </c>
      <c r="H112" s="189">
        <v>1727.46</v>
      </c>
      <c r="I112" s="190"/>
      <c r="J112" s="190"/>
      <c r="K112" s="187" t="s">
        <v>145</v>
      </c>
      <c r="L112" s="191"/>
      <c r="M112" s="192" t="s">
        <v>3</v>
      </c>
      <c r="N112" s="193" t="s">
        <v>45</v>
      </c>
      <c r="O112" s="146">
        <v>0</v>
      </c>
      <c r="P112" s="146">
        <f>O112*H112</f>
        <v>0</v>
      </c>
      <c r="Q112" s="146">
        <v>1E-3</v>
      </c>
      <c r="R112" s="146">
        <f>Q112*H112</f>
        <v>1.72746</v>
      </c>
      <c r="S112" s="146">
        <v>0</v>
      </c>
      <c r="T112" s="147">
        <f>S112*H112</f>
        <v>0</v>
      </c>
      <c r="U112" s="32"/>
      <c r="V112" s="32"/>
      <c r="W112" s="32"/>
      <c r="X112" s="32"/>
      <c r="Y112" s="32"/>
      <c r="Z112" s="32"/>
      <c r="AA112" s="32"/>
      <c r="AB112" s="32"/>
      <c r="AC112" s="32"/>
      <c r="AD112" s="32"/>
      <c r="AE112" s="32"/>
      <c r="AR112" s="148" t="s">
        <v>431</v>
      </c>
      <c r="AT112" s="148" t="s">
        <v>357</v>
      </c>
      <c r="AU112" s="148" t="s">
        <v>84</v>
      </c>
      <c r="AY112" s="19" t="s">
        <v>139</v>
      </c>
      <c r="BE112" s="149">
        <f>IF(N112="základní",J112,0)</f>
        <v>0</v>
      </c>
      <c r="BF112" s="149">
        <f>IF(N112="snížená",J112,0)</f>
        <v>0</v>
      </c>
      <c r="BG112" s="149">
        <f>IF(N112="zákl. přenesená",J112,0)</f>
        <v>0</v>
      </c>
      <c r="BH112" s="149">
        <f>IF(N112="sníž. přenesená",J112,0)</f>
        <v>0</v>
      </c>
      <c r="BI112" s="149">
        <f>IF(N112="nulová",J112,0)</f>
        <v>0</v>
      </c>
      <c r="BJ112" s="19" t="s">
        <v>82</v>
      </c>
      <c r="BK112" s="149">
        <f>ROUND(I112*H112,2)</f>
        <v>0</v>
      </c>
      <c r="BL112" s="19" t="s">
        <v>260</v>
      </c>
      <c r="BM112" s="148" t="s">
        <v>438</v>
      </c>
    </row>
    <row r="113" spans="1:65" s="2" customFormat="1">
      <c r="A113" s="32"/>
      <c r="B113" s="33"/>
      <c r="C113" s="32"/>
      <c r="D113" s="150" t="s">
        <v>148</v>
      </c>
      <c r="E113" s="32"/>
      <c r="F113" s="151" t="s">
        <v>430</v>
      </c>
      <c r="G113" s="32"/>
      <c r="H113" s="32"/>
      <c r="I113" s="32"/>
      <c r="J113" s="32"/>
      <c r="K113" s="32"/>
      <c r="L113" s="33"/>
      <c r="M113" s="152"/>
      <c r="N113" s="153"/>
      <c r="O113" s="53"/>
      <c r="P113" s="53"/>
      <c r="Q113" s="53"/>
      <c r="R113" s="53"/>
      <c r="S113" s="53"/>
      <c r="T113" s="54"/>
      <c r="U113" s="32"/>
      <c r="V113" s="32"/>
      <c r="W113" s="32"/>
      <c r="X113" s="32"/>
      <c r="Y113" s="32"/>
      <c r="Z113" s="32"/>
      <c r="AA113" s="32"/>
      <c r="AB113" s="32"/>
      <c r="AC113" s="32"/>
      <c r="AD113" s="32"/>
      <c r="AE113" s="32"/>
      <c r="AT113" s="19" t="s">
        <v>148</v>
      </c>
      <c r="AU113" s="19" t="s">
        <v>84</v>
      </c>
    </row>
    <row r="114" spans="1:65" s="14" customFormat="1">
      <c r="B114" s="161"/>
      <c r="D114" s="150" t="s">
        <v>158</v>
      </c>
      <c r="F114" s="163" t="s">
        <v>439</v>
      </c>
      <c r="H114" s="164">
        <v>1727.46</v>
      </c>
      <c r="L114" s="161"/>
      <c r="M114" s="165"/>
      <c r="N114" s="166"/>
      <c r="O114" s="166"/>
      <c r="P114" s="166"/>
      <c r="Q114" s="166"/>
      <c r="R114" s="166"/>
      <c r="S114" s="166"/>
      <c r="T114" s="167"/>
      <c r="AT114" s="162" t="s">
        <v>158</v>
      </c>
      <c r="AU114" s="162" t="s">
        <v>84</v>
      </c>
      <c r="AV114" s="14" t="s">
        <v>84</v>
      </c>
      <c r="AW114" s="14" t="s">
        <v>4</v>
      </c>
      <c r="AX114" s="14" t="s">
        <v>82</v>
      </c>
      <c r="AY114" s="162" t="s">
        <v>139</v>
      </c>
    </row>
    <row r="115" spans="1:65" s="2" customFormat="1" ht="14.45" customHeight="1">
      <c r="A115" s="32"/>
      <c r="B115" s="137"/>
      <c r="C115" s="138" t="s">
        <v>183</v>
      </c>
      <c r="D115" s="138" t="s">
        <v>141</v>
      </c>
      <c r="E115" s="139" t="s">
        <v>440</v>
      </c>
      <c r="F115" s="140" t="s">
        <v>441</v>
      </c>
      <c r="G115" s="141" t="s">
        <v>144</v>
      </c>
      <c r="H115" s="142">
        <v>7427.7</v>
      </c>
      <c r="I115" s="143"/>
      <c r="J115" s="143"/>
      <c r="K115" s="140" t="s">
        <v>3</v>
      </c>
      <c r="L115" s="33"/>
      <c r="M115" s="144" t="s">
        <v>3</v>
      </c>
      <c r="N115" s="145" t="s">
        <v>45</v>
      </c>
      <c r="O115" s="146">
        <v>0.13300000000000001</v>
      </c>
      <c r="P115" s="146">
        <f>O115*H115</f>
        <v>987.88409999999999</v>
      </c>
      <c r="Q115" s="146">
        <v>6.4999999999999997E-4</v>
      </c>
      <c r="R115" s="146">
        <f>Q115*H115</f>
        <v>4.8280050000000001</v>
      </c>
      <c r="S115" s="146">
        <v>0</v>
      </c>
      <c r="T115" s="147">
        <f>S115*H115</f>
        <v>0</v>
      </c>
      <c r="U115" s="32"/>
      <c r="V115" s="32"/>
      <c r="W115" s="32"/>
      <c r="X115" s="32"/>
      <c r="Y115" s="32"/>
      <c r="Z115" s="32"/>
      <c r="AA115" s="32"/>
      <c r="AB115" s="32"/>
      <c r="AC115" s="32"/>
      <c r="AD115" s="32"/>
      <c r="AE115" s="32"/>
      <c r="AR115" s="148" t="s">
        <v>260</v>
      </c>
      <c r="AT115" s="148" t="s">
        <v>141</v>
      </c>
      <c r="AU115" s="148" t="s">
        <v>84</v>
      </c>
      <c r="AY115" s="19" t="s">
        <v>139</v>
      </c>
      <c r="BE115" s="149">
        <f>IF(N115="základní",J115,0)</f>
        <v>0</v>
      </c>
      <c r="BF115" s="149">
        <f>IF(N115="snížená",J115,0)</f>
        <v>0</v>
      </c>
      <c r="BG115" s="149">
        <f>IF(N115="zákl. přenesená",J115,0)</f>
        <v>0</v>
      </c>
      <c r="BH115" s="149">
        <f>IF(N115="sníž. přenesená",J115,0)</f>
        <v>0</v>
      </c>
      <c r="BI115" s="149">
        <f>IF(N115="nulová",J115,0)</f>
        <v>0</v>
      </c>
      <c r="BJ115" s="19" t="s">
        <v>82</v>
      </c>
      <c r="BK115" s="149">
        <f>ROUND(I115*H115,2)</f>
        <v>0</v>
      </c>
      <c r="BL115" s="19" t="s">
        <v>260</v>
      </c>
      <c r="BM115" s="148" t="s">
        <v>442</v>
      </c>
    </row>
    <row r="116" spans="1:65" s="2" customFormat="1">
      <c r="A116" s="32"/>
      <c r="B116" s="33"/>
      <c r="C116" s="32"/>
      <c r="D116" s="150" t="s">
        <v>148</v>
      </c>
      <c r="E116" s="32"/>
      <c r="F116" s="151" t="s">
        <v>443</v>
      </c>
      <c r="G116" s="32"/>
      <c r="H116" s="32"/>
      <c r="I116" s="32"/>
      <c r="J116" s="32"/>
      <c r="K116" s="32"/>
      <c r="L116" s="33"/>
      <c r="M116" s="152"/>
      <c r="N116" s="153"/>
      <c r="O116" s="53"/>
      <c r="P116" s="53"/>
      <c r="Q116" s="53"/>
      <c r="R116" s="53"/>
      <c r="S116" s="53"/>
      <c r="T116" s="54"/>
      <c r="U116" s="32"/>
      <c r="V116" s="32"/>
      <c r="W116" s="32"/>
      <c r="X116" s="32"/>
      <c r="Y116" s="32"/>
      <c r="Z116" s="32"/>
      <c r="AA116" s="32"/>
      <c r="AB116" s="32"/>
      <c r="AC116" s="32"/>
      <c r="AD116" s="32"/>
      <c r="AE116" s="32"/>
      <c r="AT116" s="19" t="s">
        <v>148</v>
      </c>
      <c r="AU116" s="19" t="s">
        <v>84</v>
      </c>
    </row>
    <row r="117" spans="1:65" s="2" customFormat="1" ht="39">
      <c r="A117" s="32"/>
      <c r="B117" s="33"/>
      <c r="C117" s="32"/>
      <c r="D117" s="150" t="s">
        <v>150</v>
      </c>
      <c r="E117" s="32"/>
      <c r="F117" s="154" t="s">
        <v>444</v>
      </c>
      <c r="G117" s="32"/>
      <c r="H117" s="32"/>
      <c r="I117" s="32"/>
      <c r="J117" s="32"/>
      <c r="K117" s="32"/>
      <c r="L117" s="33"/>
      <c r="M117" s="152"/>
      <c r="N117" s="153"/>
      <c r="O117" s="53"/>
      <c r="P117" s="53"/>
      <c r="Q117" s="53"/>
      <c r="R117" s="53"/>
      <c r="S117" s="53"/>
      <c r="T117" s="54"/>
      <c r="U117" s="32"/>
      <c r="V117" s="32"/>
      <c r="W117" s="32"/>
      <c r="X117" s="32"/>
      <c r="Y117" s="32"/>
      <c r="Z117" s="32"/>
      <c r="AA117" s="32"/>
      <c r="AB117" s="32"/>
      <c r="AC117" s="32"/>
      <c r="AD117" s="32"/>
      <c r="AE117" s="32"/>
      <c r="AT117" s="19" t="s">
        <v>150</v>
      </c>
      <c r="AU117" s="19" t="s">
        <v>84</v>
      </c>
    </row>
    <row r="118" spans="1:65" s="13" customFormat="1">
      <c r="B118" s="155"/>
      <c r="D118" s="150" t="s">
        <v>158</v>
      </c>
      <c r="E118" s="156" t="s">
        <v>3</v>
      </c>
      <c r="F118" s="157" t="s">
        <v>445</v>
      </c>
      <c r="H118" s="156" t="s">
        <v>3</v>
      </c>
      <c r="L118" s="155"/>
      <c r="M118" s="158"/>
      <c r="N118" s="159"/>
      <c r="O118" s="159"/>
      <c r="P118" s="159"/>
      <c r="Q118" s="159"/>
      <c r="R118" s="159"/>
      <c r="S118" s="159"/>
      <c r="T118" s="160"/>
      <c r="AT118" s="156" t="s">
        <v>158</v>
      </c>
      <c r="AU118" s="156" t="s">
        <v>84</v>
      </c>
      <c r="AV118" s="13" t="s">
        <v>82</v>
      </c>
      <c r="AW118" s="13" t="s">
        <v>36</v>
      </c>
      <c r="AX118" s="13" t="s">
        <v>74</v>
      </c>
      <c r="AY118" s="156" t="s">
        <v>139</v>
      </c>
    </row>
    <row r="119" spans="1:65" s="13" customFormat="1">
      <c r="B119" s="155"/>
      <c r="D119" s="150" t="s">
        <v>158</v>
      </c>
      <c r="E119" s="156" t="s">
        <v>3</v>
      </c>
      <c r="F119" s="157" t="s">
        <v>446</v>
      </c>
      <c r="H119" s="156" t="s">
        <v>3</v>
      </c>
      <c r="L119" s="155"/>
      <c r="M119" s="158"/>
      <c r="N119" s="159"/>
      <c r="O119" s="159"/>
      <c r="P119" s="159"/>
      <c r="Q119" s="159"/>
      <c r="R119" s="159"/>
      <c r="S119" s="159"/>
      <c r="T119" s="160"/>
      <c r="AT119" s="156" t="s">
        <v>158</v>
      </c>
      <c r="AU119" s="156" t="s">
        <v>84</v>
      </c>
      <c r="AV119" s="13" t="s">
        <v>82</v>
      </c>
      <c r="AW119" s="13" t="s">
        <v>36</v>
      </c>
      <c r="AX119" s="13" t="s">
        <v>74</v>
      </c>
      <c r="AY119" s="156" t="s">
        <v>139</v>
      </c>
    </row>
    <row r="120" spans="1:65" s="14" customFormat="1">
      <c r="B120" s="161"/>
      <c r="D120" s="150" t="s">
        <v>158</v>
      </c>
      <c r="E120" s="162" t="s">
        <v>3</v>
      </c>
      <c r="F120" s="163" t="s">
        <v>428</v>
      </c>
      <c r="H120" s="164">
        <v>7427.7</v>
      </c>
      <c r="L120" s="161"/>
      <c r="M120" s="165"/>
      <c r="N120" s="166"/>
      <c r="O120" s="166"/>
      <c r="P120" s="166"/>
      <c r="Q120" s="166"/>
      <c r="R120" s="166"/>
      <c r="S120" s="166"/>
      <c r="T120" s="167"/>
      <c r="AT120" s="162" t="s">
        <v>158</v>
      </c>
      <c r="AU120" s="162" t="s">
        <v>84</v>
      </c>
      <c r="AV120" s="14" t="s">
        <v>84</v>
      </c>
      <c r="AW120" s="14" t="s">
        <v>36</v>
      </c>
      <c r="AX120" s="14" t="s">
        <v>82</v>
      </c>
      <c r="AY120" s="162" t="s">
        <v>139</v>
      </c>
    </row>
    <row r="121" spans="1:65" s="2" customFormat="1" ht="14.45" customHeight="1">
      <c r="A121" s="32"/>
      <c r="B121" s="137"/>
      <c r="C121" s="185" t="s">
        <v>192</v>
      </c>
      <c r="D121" s="185" t="s">
        <v>357</v>
      </c>
      <c r="E121" s="186" t="s">
        <v>447</v>
      </c>
      <c r="F121" s="187" t="s">
        <v>448</v>
      </c>
      <c r="G121" s="188" t="s">
        <v>144</v>
      </c>
      <c r="H121" s="189">
        <v>8541.8549999999996</v>
      </c>
      <c r="I121" s="190"/>
      <c r="J121" s="190"/>
      <c r="K121" s="187" t="s">
        <v>145</v>
      </c>
      <c r="L121" s="191"/>
      <c r="M121" s="192" t="s">
        <v>3</v>
      </c>
      <c r="N121" s="193" t="s">
        <v>45</v>
      </c>
      <c r="O121" s="146">
        <v>0</v>
      </c>
      <c r="P121" s="146">
        <f>O121*H121</f>
        <v>0</v>
      </c>
      <c r="Q121" s="146">
        <v>1.42E-3</v>
      </c>
      <c r="R121" s="146">
        <f>Q121*H121</f>
        <v>12.129434099999999</v>
      </c>
      <c r="S121" s="146">
        <v>0</v>
      </c>
      <c r="T121" s="147">
        <f>S121*H121</f>
        <v>0</v>
      </c>
      <c r="U121" s="32"/>
      <c r="V121" s="32"/>
      <c r="W121" s="32"/>
      <c r="X121" s="32"/>
      <c r="Y121" s="32"/>
      <c r="Z121" s="32"/>
      <c r="AA121" s="32"/>
      <c r="AB121" s="32"/>
      <c r="AC121" s="32"/>
      <c r="AD121" s="32"/>
      <c r="AE121" s="32"/>
      <c r="AR121" s="148" t="s">
        <v>431</v>
      </c>
      <c r="AT121" s="148" t="s">
        <v>357</v>
      </c>
      <c r="AU121" s="148" t="s">
        <v>84</v>
      </c>
      <c r="AY121" s="19" t="s">
        <v>139</v>
      </c>
      <c r="BE121" s="149">
        <f>IF(N121="základní",J121,0)</f>
        <v>0</v>
      </c>
      <c r="BF121" s="149">
        <f>IF(N121="snížená",J121,0)</f>
        <v>0</v>
      </c>
      <c r="BG121" s="149">
        <f>IF(N121="zákl. přenesená",J121,0)</f>
        <v>0</v>
      </c>
      <c r="BH121" s="149">
        <f>IF(N121="sníž. přenesená",J121,0)</f>
        <v>0</v>
      </c>
      <c r="BI121" s="149">
        <f>IF(N121="nulová",J121,0)</f>
        <v>0</v>
      </c>
      <c r="BJ121" s="19" t="s">
        <v>82</v>
      </c>
      <c r="BK121" s="149">
        <f>ROUND(I121*H121,2)</f>
        <v>0</v>
      </c>
      <c r="BL121" s="19" t="s">
        <v>260</v>
      </c>
      <c r="BM121" s="148" t="s">
        <v>449</v>
      </c>
    </row>
    <row r="122" spans="1:65" s="2" customFormat="1">
      <c r="A122" s="32"/>
      <c r="B122" s="33"/>
      <c r="C122" s="32"/>
      <c r="D122" s="150" t="s">
        <v>148</v>
      </c>
      <c r="E122" s="32"/>
      <c r="F122" s="151" t="s">
        <v>448</v>
      </c>
      <c r="G122" s="32"/>
      <c r="H122" s="32"/>
      <c r="I122" s="32"/>
      <c r="J122" s="32"/>
      <c r="K122" s="32"/>
      <c r="L122" s="33"/>
      <c r="M122" s="152"/>
      <c r="N122" s="153"/>
      <c r="O122" s="53"/>
      <c r="P122" s="53"/>
      <c r="Q122" s="53"/>
      <c r="R122" s="53"/>
      <c r="S122" s="53"/>
      <c r="T122" s="54"/>
      <c r="U122" s="32"/>
      <c r="V122" s="32"/>
      <c r="W122" s="32"/>
      <c r="X122" s="32"/>
      <c r="Y122" s="32"/>
      <c r="Z122" s="32"/>
      <c r="AA122" s="32"/>
      <c r="AB122" s="32"/>
      <c r="AC122" s="32"/>
      <c r="AD122" s="32"/>
      <c r="AE122" s="32"/>
      <c r="AT122" s="19" t="s">
        <v>148</v>
      </c>
      <c r="AU122" s="19" t="s">
        <v>84</v>
      </c>
    </row>
    <row r="123" spans="1:65" s="13" customFormat="1">
      <c r="B123" s="155"/>
      <c r="D123" s="150" t="s">
        <v>158</v>
      </c>
      <c r="E123" s="156" t="s">
        <v>3</v>
      </c>
      <c r="F123" s="157" t="s">
        <v>450</v>
      </c>
      <c r="H123" s="156" t="s">
        <v>3</v>
      </c>
      <c r="L123" s="155"/>
      <c r="M123" s="158"/>
      <c r="N123" s="159"/>
      <c r="O123" s="159"/>
      <c r="P123" s="159"/>
      <c r="Q123" s="159"/>
      <c r="R123" s="159"/>
      <c r="S123" s="159"/>
      <c r="T123" s="160"/>
      <c r="AT123" s="156" t="s">
        <v>158</v>
      </c>
      <c r="AU123" s="156" t="s">
        <v>84</v>
      </c>
      <c r="AV123" s="13" t="s">
        <v>82</v>
      </c>
      <c r="AW123" s="13" t="s">
        <v>36</v>
      </c>
      <c r="AX123" s="13" t="s">
        <v>74</v>
      </c>
      <c r="AY123" s="156" t="s">
        <v>139</v>
      </c>
    </row>
    <row r="124" spans="1:65" s="14" customFormat="1">
      <c r="B124" s="161"/>
      <c r="D124" s="150" t="s">
        <v>158</v>
      </c>
      <c r="E124" s="162" t="s">
        <v>3</v>
      </c>
      <c r="F124" s="163" t="s">
        <v>428</v>
      </c>
      <c r="H124" s="164">
        <v>7427.7</v>
      </c>
      <c r="L124" s="161"/>
      <c r="M124" s="165"/>
      <c r="N124" s="166"/>
      <c r="O124" s="166"/>
      <c r="P124" s="166"/>
      <c r="Q124" s="166"/>
      <c r="R124" s="166"/>
      <c r="S124" s="166"/>
      <c r="T124" s="167"/>
      <c r="AT124" s="162" t="s">
        <v>158</v>
      </c>
      <c r="AU124" s="162" t="s">
        <v>84</v>
      </c>
      <c r="AV124" s="14" t="s">
        <v>84</v>
      </c>
      <c r="AW124" s="14" t="s">
        <v>36</v>
      </c>
      <c r="AX124" s="14" t="s">
        <v>82</v>
      </c>
      <c r="AY124" s="162" t="s">
        <v>139</v>
      </c>
    </row>
    <row r="125" spans="1:65" s="14" customFormat="1">
      <c r="B125" s="161"/>
      <c r="D125" s="150" t="s">
        <v>158</v>
      </c>
      <c r="F125" s="163" t="s">
        <v>433</v>
      </c>
      <c r="H125" s="164">
        <v>8541.8549999999996</v>
      </c>
      <c r="L125" s="161"/>
      <c r="M125" s="165"/>
      <c r="N125" s="166"/>
      <c r="O125" s="166"/>
      <c r="P125" s="166"/>
      <c r="Q125" s="166"/>
      <c r="R125" s="166"/>
      <c r="S125" s="166"/>
      <c r="T125" s="167"/>
      <c r="AT125" s="162" t="s">
        <v>158</v>
      </c>
      <c r="AU125" s="162" t="s">
        <v>84</v>
      </c>
      <c r="AV125" s="14" t="s">
        <v>84</v>
      </c>
      <c r="AW125" s="14" t="s">
        <v>4</v>
      </c>
      <c r="AX125" s="14" t="s">
        <v>82</v>
      </c>
      <c r="AY125" s="162" t="s">
        <v>139</v>
      </c>
    </row>
    <row r="126" spans="1:65" s="2" customFormat="1" ht="14.45" customHeight="1">
      <c r="A126" s="32"/>
      <c r="B126" s="137"/>
      <c r="C126" s="138" t="s">
        <v>202</v>
      </c>
      <c r="D126" s="138" t="s">
        <v>141</v>
      </c>
      <c r="E126" s="139" t="s">
        <v>451</v>
      </c>
      <c r="F126" s="140" t="s">
        <v>452</v>
      </c>
      <c r="G126" s="141" t="s">
        <v>144</v>
      </c>
      <c r="H126" s="142">
        <v>1439.55</v>
      </c>
      <c r="I126" s="143"/>
      <c r="J126" s="143"/>
      <c r="K126" s="140" t="s">
        <v>3</v>
      </c>
      <c r="L126" s="33"/>
      <c r="M126" s="144" t="s">
        <v>3</v>
      </c>
      <c r="N126" s="145" t="s">
        <v>45</v>
      </c>
      <c r="O126" s="146">
        <v>0.16200000000000001</v>
      </c>
      <c r="P126" s="146">
        <f>O126*H126</f>
        <v>233.2071</v>
      </c>
      <c r="Q126" s="146">
        <v>6.4999999999999997E-4</v>
      </c>
      <c r="R126" s="146">
        <f>Q126*H126</f>
        <v>0.93570749999999991</v>
      </c>
      <c r="S126" s="146">
        <v>0</v>
      </c>
      <c r="T126" s="147">
        <f>S126*H126</f>
        <v>0</v>
      </c>
      <c r="U126" s="32"/>
      <c r="V126" s="32"/>
      <c r="W126" s="32"/>
      <c r="X126" s="32"/>
      <c r="Y126" s="32"/>
      <c r="Z126" s="32"/>
      <c r="AA126" s="32"/>
      <c r="AB126" s="32"/>
      <c r="AC126" s="32"/>
      <c r="AD126" s="32"/>
      <c r="AE126" s="32"/>
      <c r="AR126" s="148" t="s">
        <v>260</v>
      </c>
      <c r="AT126" s="148" t="s">
        <v>141</v>
      </c>
      <c r="AU126" s="148" t="s">
        <v>84</v>
      </c>
      <c r="AY126" s="19" t="s">
        <v>139</v>
      </c>
      <c r="BE126" s="149">
        <f>IF(N126="základní",J126,0)</f>
        <v>0</v>
      </c>
      <c r="BF126" s="149">
        <f>IF(N126="snížená",J126,0)</f>
        <v>0</v>
      </c>
      <c r="BG126" s="149">
        <f>IF(N126="zákl. přenesená",J126,0)</f>
        <v>0</v>
      </c>
      <c r="BH126" s="149">
        <f>IF(N126="sníž. přenesená",J126,0)</f>
        <v>0</v>
      </c>
      <c r="BI126" s="149">
        <f>IF(N126="nulová",J126,0)</f>
        <v>0</v>
      </c>
      <c r="BJ126" s="19" t="s">
        <v>82</v>
      </c>
      <c r="BK126" s="149">
        <f>ROUND(I126*H126,2)</f>
        <v>0</v>
      </c>
      <c r="BL126" s="19" t="s">
        <v>260</v>
      </c>
      <c r="BM126" s="148" t="s">
        <v>453</v>
      </c>
    </row>
    <row r="127" spans="1:65" s="2" customFormat="1">
      <c r="A127" s="32"/>
      <c r="B127" s="33"/>
      <c r="C127" s="32"/>
      <c r="D127" s="150" t="s">
        <v>148</v>
      </c>
      <c r="E127" s="32"/>
      <c r="F127" s="151" t="s">
        <v>454</v>
      </c>
      <c r="G127" s="32"/>
      <c r="H127" s="32"/>
      <c r="I127" s="32"/>
      <c r="J127" s="32"/>
      <c r="K127" s="32"/>
      <c r="L127" s="33"/>
      <c r="M127" s="152"/>
      <c r="N127" s="153"/>
      <c r="O127" s="53"/>
      <c r="P127" s="53"/>
      <c r="Q127" s="53"/>
      <c r="R127" s="53"/>
      <c r="S127" s="53"/>
      <c r="T127" s="54"/>
      <c r="U127" s="32"/>
      <c r="V127" s="32"/>
      <c r="W127" s="32"/>
      <c r="X127" s="32"/>
      <c r="Y127" s="32"/>
      <c r="Z127" s="32"/>
      <c r="AA127" s="32"/>
      <c r="AB127" s="32"/>
      <c r="AC127" s="32"/>
      <c r="AD127" s="32"/>
      <c r="AE127" s="32"/>
      <c r="AT127" s="19" t="s">
        <v>148</v>
      </c>
      <c r="AU127" s="19" t="s">
        <v>84</v>
      </c>
    </row>
    <row r="128" spans="1:65" s="2" customFormat="1" ht="39">
      <c r="A128" s="32"/>
      <c r="B128" s="33"/>
      <c r="C128" s="32"/>
      <c r="D128" s="150" t="s">
        <v>150</v>
      </c>
      <c r="E128" s="32"/>
      <c r="F128" s="154" t="s">
        <v>444</v>
      </c>
      <c r="G128" s="32"/>
      <c r="H128" s="32"/>
      <c r="I128" s="32"/>
      <c r="J128" s="32"/>
      <c r="K128" s="32"/>
      <c r="L128" s="33"/>
      <c r="M128" s="152"/>
      <c r="N128" s="153"/>
      <c r="O128" s="53"/>
      <c r="P128" s="53"/>
      <c r="Q128" s="53"/>
      <c r="R128" s="53"/>
      <c r="S128" s="53"/>
      <c r="T128" s="54"/>
      <c r="U128" s="32"/>
      <c r="V128" s="32"/>
      <c r="W128" s="32"/>
      <c r="X128" s="32"/>
      <c r="Y128" s="32"/>
      <c r="Z128" s="32"/>
      <c r="AA128" s="32"/>
      <c r="AB128" s="32"/>
      <c r="AC128" s="32"/>
      <c r="AD128" s="32"/>
      <c r="AE128" s="32"/>
      <c r="AT128" s="19" t="s">
        <v>150</v>
      </c>
      <c r="AU128" s="19" t="s">
        <v>84</v>
      </c>
    </row>
    <row r="129" spans="1:65" s="13" customFormat="1">
      <c r="B129" s="155"/>
      <c r="D129" s="150" t="s">
        <v>158</v>
      </c>
      <c r="E129" s="156" t="s">
        <v>3</v>
      </c>
      <c r="F129" s="157" t="s">
        <v>445</v>
      </c>
      <c r="H129" s="156" t="s">
        <v>3</v>
      </c>
      <c r="L129" s="155"/>
      <c r="M129" s="158"/>
      <c r="N129" s="159"/>
      <c r="O129" s="159"/>
      <c r="P129" s="159"/>
      <c r="Q129" s="159"/>
      <c r="R129" s="159"/>
      <c r="S129" s="159"/>
      <c r="T129" s="160"/>
      <c r="AT129" s="156" t="s">
        <v>158</v>
      </c>
      <c r="AU129" s="156" t="s">
        <v>84</v>
      </c>
      <c r="AV129" s="13" t="s">
        <v>82</v>
      </c>
      <c r="AW129" s="13" t="s">
        <v>36</v>
      </c>
      <c r="AX129" s="13" t="s">
        <v>74</v>
      </c>
      <c r="AY129" s="156" t="s">
        <v>139</v>
      </c>
    </row>
    <row r="130" spans="1:65" s="13" customFormat="1">
      <c r="B130" s="155"/>
      <c r="D130" s="150" t="s">
        <v>158</v>
      </c>
      <c r="E130" s="156" t="s">
        <v>3</v>
      </c>
      <c r="F130" s="157" t="s">
        <v>455</v>
      </c>
      <c r="H130" s="156" t="s">
        <v>3</v>
      </c>
      <c r="L130" s="155"/>
      <c r="M130" s="158"/>
      <c r="N130" s="159"/>
      <c r="O130" s="159"/>
      <c r="P130" s="159"/>
      <c r="Q130" s="159"/>
      <c r="R130" s="159"/>
      <c r="S130" s="159"/>
      <c r="T130" s="160"/>
      <c r="AT130" s="156" t="s">
        <v>158</v>
      </c>
      <c r="AU130" s="156" t="s">
        <v>84</v>
      </c>
      <c r="AV130" s="13" t="s">
        <v>82</v>
      </c>
      <c r="AW130" s="13" t="s">
        <v>36</v>
      </c>
      <c r="AX130" s="13" t="s">
        <v>74</v>
      </c>
      <c r="AY130" s="156" t="s">
        <v>139</v>
      </c>
    </row>
    <row r="131" spans="1:65" s="14" customFormat="1">
      <c r="B131" s="161"/>
      <c r="D131" s="150" t="s">
        <v>158</v>
      </c>
      <c r="E131" s="162" t="s">
        <v>3</v>
      </c>
      <c r="F131" s="163" t="s">
        <v>456</v>
      </c>
      <c r="H131" s="164">
        <v>1439.55</v>
      </c>
      <c r="L131" s="161"/>
      <c r="M131" s="165"/>
      <c r="N131" s="166"/>
      <c r="O131" s="166"/>
      <c r="P131" s="166"/>
      <c r="Q131" s="166"/>
      <c r="R131" s="166"/>
      <c r="S131" s="166"/>
      <c r="T131" s="167"/>
      <c r="AT131" s="162" t="s">
        <v>158</v>
      </c>
      <c r="AU131" s="162" t="s">
        <v>84</v>
      </c>
      <c r="AV131" s="14" t="s">
        <v>84</v>
      </c>
      <c r="AW131" s="14" t="s">
        <v>36</v>
      </c>
      <c r="AX131" s="14" t="s">
        <v>82</v>
      </c>
      <c r="AY131" s="162" t="s">
        <v>139</v>
      </c>
    </row>
    <row r="132" spans="1:65" s="2" customFormat="1" ht="14.45" customHeight="1">
      <c r="A132" s="32"/>
      <c r="B132" s="137"/>
      <c r="C132" s="185" t="s">
        <v>213</v>
      </c>
      <c r="D132" s="185" t="s">
        <v>357</v>
      </c>
      <c r="E132" s="186" t="s">
        <v>447</v>
      </c>
      <c r="F132" s="187" t="s">
        <v>448</v>
      </c>
      <c r="G132" s="188" t="s">
        <v>144</v>
      </c>
      <c r="H132" s="189">
        <v>1727.46</v>
      </c>
      <c r="I132" s="190"/>
      <c r="J132" s="190"/>
      <c r="K132" s="187" t="s">
        <v>145</v>
      </c>
      <c r="L132" s="191"/>
      <c r="M132" s="192" t="s">
        <v>3</v>
      </c>
      <c r="N132" s="193" t="s">
        <v>45</v>
      </c>
      <c r="O132" s="146">
        <v>0</v>
      </c>
      <c r="P132" s="146">
        <f>O132*H132</f>
        <v>0</v>
      </c>
      <c r="Q132" s="146">
        <v>1.42E-3</v>
      </c>
      <c r="R132" s="146">
        <f>Q132*H132</f>
        <v>2.4529932000000003</v>
      </c>
      <c r="S132" s="146">
        <v>0</v>
      </c>
      <c r="T132" s="147">
        <f>S132*H132</f>
        <v>0</v>
      </c>
      <c r="U132" s="32"/>
      <c r="V132" s="32"/>
      <c r="W132" s="32"/>
      <c r="X132" s="32"/>
      <c r="Y132" s="32"/>
      <c r="Z132" s="32"/>
      <c r="AA132" s="32"/>
      <c r="AB132" s="32"/>
      <c r="AC132" s="32"/>
      <c r="AD132" s="32"/>
      <c r="AE132" s="32"/>
      <c r="AR132" s="148" t="s">
        <v>431</v>
      </c>
      <c r="AT132" s="148" t="s">
        <v>357</v>
      </c>
      <c r="AU132" s="148" t="s">
        <v>84</v>
      </c>
      <c r="AY132" s="19" t="s">
        <v>139</v>
      </c>
      <c r="BE132" s="149">
        <f>IF(N132="základní",J132,0)</f>
        <v>0</v>
      </c>
      <c r="BF132" s="149">
        <f>IF(N132="snížená",J132,0)</f>
        <v>0</v>
      </c>
      <c r="BG132" s="149">
        <f>IF(N132="zákl. přenesená",J132,0)</f>
        <v>0</v>
      </c>
      <c r="BH132" s="149">
        <f>IF(N132="sníž. přenesená",J132,0)</f>
        <v>0</v>
      </c>
      <c r="BI132" s="149">
        <f>IF(N132="nulová",J132,0)</f>
        <v>0</v>
      </c>
      <c r="BJ132" s="19" t="s">
        <v>82</v>
      </c>
      <c r="BK132" s="149">
        <f>ROUND(I132*H132,2)</f>
        <v>0</v>
      </c>
      <c r="BL132" s="19" t="s">
        <v>260</v>
      </c>
      <c r="BM132" s="148" t="s">
        <v>457</v>
      </c>
    </row>
    <row r="133" spans="1:65" s="2" customFormat="1">
      <c r="A133" s="32"/>
      <c r="B133" s="33"/>
      <c r="C133" s="32"/>
      <c r="D133" s="150" t="s">
        <v>148</v>
      </c>
      <c r="E133" s="32"/>
      <c r="F133" s="151" t="s">
        <v>448</v>
      </c>
      <c r="G133" s="32"/>
      <c r="H133" s="32"/>
      <c r="I133" s="32"/>
      <c r="J133" s="32"/>
      <c r="K133" s="32"/>
      <c r="L133" s="33"/>
      <c r="M133" s="152"/>
      <c r="N133" s="153"/>
      <c r="O133" s="53"/>
      <c r="P133" s="53"/>
      <c r="Q133" s="53"/>
      <c r="R133" s="53"/>
      <c r="S133" s="53"/>
      <c r="T133" s="54"/>
      <c r="U133" s="32"/>
      <c r="V133" s="32"/>
      <c r="W133" s="32"/>
      <c r="X133" s="32"/>
      <c r="Y133" s="32"/>
      <c r="Z133" s="32"/>
      <c r="AA133" s="32"/>
      <c r="AB133" s="32"/>
      <c r="AC133" s="32"/>
      <c r="AD133" s="32"/>
      <c r="AE133" s="32"/>
      <c r="AT133" s="19" t="s">
        <v>148</v>
      </c>
      <c r="AU133" s="19" t="s">
        <v>84</v>
      </c>
    </row>
    <row r="134" spans="1:65" s="13" customFormat="1">
      <c r="B134" s="155"/>
      <c r="D134" s="150" t="s">
        <v>158</v>
      </c>
      <c r="E134" s="156" t="s">
        <v>3</v>
      </c>
      <c r="F134" s="157" t="s">
        <v>450</v>
      </c>
      <c r="H134" s="156" t="s">
        <v>3</v>
      </c>
      <c r="L134" s="155"/>
      <c r="M134" s="158"/>
      <c r="N134" s="159"/>
      <c r="O134" s="159"/>
      <c r="P134" s="159"/>
      <c r="Q134" s="159"/>
      <c r="R134" s="159"/>
      <c r="S134" s="159"/>
      <c r="T134" s="160"/>
      <c r="AT134" s="156" t="s">
        <v>158</v>
      </c>
      <c r="AU134" s="156" t="s">
        <v>84</v>
      </c>
      <c r="AV134" s="13" t="s">
        <v>82</v>
      </c>
      <c r="AW134" s="13" t="s">
        <v>36</v>
      </c>
      <c r="AX134" s="13" t="s">
        <v>74</v>
      </c>
      <c r="AY134" s="156" t="s">
        <v>139</v>
      </c>
    </row>
    <row r="135" spans="1:65" s="14" customFormat="1">
      <c r="B135" s="161"/>
      <c r="D135" s="150" t="s">
        <v>158</v>
      </c>
      <c r="E135" s="162" t="s">
        <v>3</v>
      </c>
      <c r="F135" s="163" t="s">
        <v>456</v>
      </c>
      <c r="H135" s="164">
        <v>1439.55</v>
      </c>
      <c r="L135" s="161"/>
      <c r="M135" s="165"/>
      <c r="N135" s="166"/>
      <c r="O135" s="166"/>
      <c r="P135" s="166"/>
      <c r="Q135" s="166"/>
      <c r="R135" s="166"/>
      <c r="S135" s="166"/>
      <c r="T135" s="167"/>
      <c r="AT135" s="162" t="s">
        <v>158</v>
      </c>
      <c r="AU135" s="162" t="s">
        <v>84</v>
      </c>
      <c r="AV135" s="14" t="s">
        <v>84</v>
      </c>
      <c r="AW135" s="14" t="s">
        <v>36</v>
      </c>
      <c r="AX135" s="14" t="s">
        <v>82</v>
      </c>
      <c r="AY135" s="162" t="s">
        <v>139</v>
      </c>
    </row>
    <row r="136" spans="1:65" s="14" customFormat="1">
      <c r="B136" s="161"/>
      <c r="D136" s="150" t="s">
        <v>158</v>
      </c>
      <c r="F136" s="163" t="s">
        <v>439</v>
      </c>
      <c r="H136" s="164">
        <v>1727.46</v>
      </c>
      <c r="L136" s="161"/>
      <c r="M136" s="165"/>
      <c r="N136" s="166"/>
      <c r="O136" s="166"/>
      <c r="P136" s="166"/>
      <c r="Q136" s="166"/>
      <c r="R136" s="166"/>
      <c r="S136" s="166"/>
      <c r="T136" s="167"/>
      <c r="AT136" s="162" t="s">
        <v>158</v>
      </c>
      <c r="AU136" s="162" t="s">
        <v>84</v>
      </c>
      <c r="AV136" s="14" t="s">
        <v>84</v>
      </c>
      <c r="AW136" s="14" t="s">
        <v>4</v>
      </c>
      <c r="AX136" s="14" t="s">
        <v>82</v>
      </c>
      <c r="AY136" s="162" t="s">
        <v>139</v>
      </c>
    </row>
    <row r="137" spans="1:65" s="2" customFormat="1" ht="14.45" customHeight="1">
      <c r="A137" s="32"/>
      <c r="B137" s="137"/>
      <c r="C137" s="138" t="s">
        <v>219</v>
      </c>
      <c r="D137" s="138" t="s">
        <v>141</v>
      </c>
      <c r="E137" s="139" t="s">
        <v>458</v>
      </c>
      <c r="F137" s="140" t="s">
        <v>459</v>
      </c>
      <c r="G137" s="141" t="s">
        <v>254</v>
      </c>
      <c r="H137" s="142">
        <v>167.4</v>
      </c>
      <c r="I137" s="143"/>
      <c r="J137" s="143"/>
      <c r="K137" s="140" t="s">
        <v>3</v>
      </c>
      <c r="L137" s="33"/>
      <c r="M137" s="144" t="s">
        <v>3</v>
      </c>
      <c r="N137" s="145" t="s">
        <v>45</v>
      </c>
      <c r="O137" s="146">
        <v>0</v>
      </c>
      <c r="P137" s="146">
        <f>O137*H137</f>
        <v>0</v>
      </c>
      <c r="Q137" s="146">
        <v>0</v>
      </c>
      <c r="R137" s="146">
        <f>Q137*H137</f>
        <v>0</v>
      </c>
      <c r="S137" s="146">
        <v>0</v>
      </c>
      <c r="T137" s="147">
        <f>S137*H137</f>
        <v>0</v>
      </c>
      <c r="U137" s="32"/>
      <c r="V137" s="32"/>
      <c r="W137" s="32"/>
      <c r="X137" s="32"/>
      <c r="Y137" s="32"/>
      <c r="Z137" s="32"/>
      <c r="AA137" s="32"/>
      <c r="AB137" s="32"/>
      <c r="AC137" s="32"/>
      <c r="AD137" s="32"/>
      <c r="AE137" s="32"/>
      <c r="AR137" s="148" t="s">
        <v>260</v>
      </c>
      <c r="AT137" s="148" t="s">
        <v>141</v>
      </c>
      <c r="AU137" s="148" t="s">
        <v>84</v>
      </c>
      <c r="AY137" s="19" t="s">
        <v>139</v>
      </c>
      <c r="BE137" s="149">
        <f>IF(N137="základní",J137,0)</f>
        <v>0</v>
      </c>
      <c r="BF137" s="149">
        <f>IF(N137="snížená",J137,0)</f>
        <v>0</v>
      </c>
      <c r="BG137" s="149">
        <f>IF(N137="zákl. přenesená",J137,0)</f>
        <v>0</v>
      </c>
      <c r="BH137" s="149">
        <f>IF(N137="sníž. přenesená",J137,0)</f>
        <v>0</v>
      </c>
      <c r="BI137" s="149">
        <f>IF(N137="nulová",J137,0)</f>
        <v>0</v>
      </c>
      <c r="BJ137" s="19" t="s">
        <v>82</v>
      </c>
      <c r="BK137" s="149">
        <f>ROUND(I137*H137,2)</f>
        <v>0</v>
      </c>
      <c r="BL137" s="19" t="s">
        <v>260</v>
      </c>
      <c r="BM137" s="148" t="s">
        <v>460</v>
      </c>
    </row>
    <row r="138" spans="1:65" s="2" customFormat="1">
      <c r="A138" s="32"/>
      <c r="B138" s="33"/>
      <c r="C138" s="32"/>
      <c r="D138" s="150" t="s">
        <v>148</v>
      </c>
      <c r="E138" s="32"/>
      <c r="F138" s="151" t="s">
        <v>459</v>
      </c>
      <c r="G138" s="32"/>
      <c r="H138" s="32"/>
      <c r="I138" s="32"/>
      <c r="J138" s="32"/>
      <c r="K138" s="32"/>
      <c r="L138" s="33"/>
      <c r="M138" s="152"/>
      <c r="N138" s="153"/>
      <c r="O138" s="53"/>
      <c r="P138" s="53"/>
      <c r="Q138" s="53"/>
      <c r="R138" s="53"/>
      <c r="S138" s="53"/>
      <c r="T138" s="54"/>
      <c r="U138" s="32"/>
      <c r="V138" s="32"/>
      <c r="W138" s="32"/>
      <c r="X138" s="32"/>
      <c r="Y138" s="32"/>
      <c r="Z138" s="32"/>
      <c r="AA138" s="32"/>
      <c r="AB138" s="32"/>
      <c r="AC138" s="32"/>
      <c r="AD138" s="32"/>
      <c r="AE138" s="32"/>
      <c r="AT138" s="19" t="s">
        <v>148</v>
      </c>
      <c r="AU138" s="19" t="s">
        <v>84</v>
      </c>
    </row>
    <row r="139" spans="1:65" s="14" customFormat="1">
      <c r="B139" s="161"/>
      <c r="D139" s="150" t="s">
        <v>158</v>
      </c>
      <c r="E139" s="162" t="s">
        <v>3</v>
      </c>
      <c r="F139" s="163" t="s">
        <v>461</v>
      </c>
      <c r="H139" s="164">
        <v>167.4</v>
      </c>
      <c r="L139" s="161"/>
      <c r="M139" s="165"/>
      <c r="N139" s="166"/>
      <c r="O139" s="166"/>
      <c r="P139" s="166"/>
      <c r="Q139" s="166"/>
      <c r="R139" s="166"/>
      <c r="S139" s="166"/>
      <c r="T139" s="167"/>
      <c r="AT139" s="162" t="s">
        <v>158</v>
      </c>
      <c r="AU139" s="162" t="s">
        <v>84</v>
      </c>
      <c r="AV139" s="14" t="s">
        <v>84</v>
      </c>
      <c r="AW139" s="14" t="s">
        <v>36</v>
      </c>
      <c r="AX139" s="14" t="s">
        <v>82</v>
      </c>
      <c r="AY139" s="162" t="s">
        <v>139</v>
      </c>
    </row>
    <row r="140" spans="1:65" s="2" customFormat="1" ht="14.45" customHeight="1">
      <c r="A140" s="32"/>
      <c r="B140" s="137"/>
      <c r="C140" s="138" t="s">
        <v>224</v>
      </c>
      <c r="D140" s="138" t="s">
        <v>141</v>
      </c>
      <c r="E140" s="139" t="s">
        <v>462</v>
      </c>
      <c r="F140" s="140" t="s">
        <v>463</v>
      </c>
      <c r="G140" s="141" t="s">
        <v>254</v>
      </c>
      <c r="H140" s="142">
        <v>112.1</v>
      </c>
      <c r="I140" s="143"/>
      <c r="J140" s="143"/>
      <c r="K140" s="140" t="s">
        <v>3</v>
      </c>
      <c r="L140" s="33"/>
      <c r="M140" s="144" t="s">
        <v>3</v>
      </c>
      <c r="N140" s="145" t="s">
        <v>45</v>
      </c>
      <c r="O140" s="146">
        <v>0</v>
      </c>
      <c r="P140" s="146">
        <f>O140*H140</f>
        <v>0</v>
      </c>
      <c r="Q140" s="146">
        <v>0</v>
      </c>
      <c r="R140" s="146">
        <f>Q140*H140</f>
        <v>0</v>
      </c>
      <c r="S140" s="146">
        <v>0</v>
      </c>
      <c r="T140" s="147">
        <f>S140*H140</f>
        <v>0</v>
      </c>
      <c r="U140" s="32"/>
      <c r="V140" s="32"/>
      <c r="W140" s="32"/>
      <c r="X140" s="32"/>
      <c r="Y140" s="32"/>
      <c r="Z140" s="32"/>
      <c r="AA140" s="32"/>
      <c r="AB140" s="32"/>
      <c r="AC140" s="32"/>
      <c r="AD140" s="32"/>
      <c r="AE140" s="32"/>
      <c r="AR140" s="148" t="s">
        <v>260</v>
      </c>
      <c r="AT140" s="148" t="s">
        <v>141</v>
      </c>
      <c r="AU140" s="148" t="s">
        <v>84</v>
      </c>
      <c r="AY140" s="19" t="s">
        <v>139</v>
      </c>
      <c r="BE140" s="149">
        <f>IF(N140="základní",J140,0)</f>
        <v>0</v>
      </c>
      <c r="BF140" s="149">
        <f>IF(N140="snížená",J140,0)</f>
        <v>0</v>
      </c>
      <c r="BG140" s="149">
        <f>IF(N140="zákl. přenesená",J140,0)</f>
        <v>0</v>
      </c>
      <c r="BH140" s="149">
        <f>IF(N140="sníž. přenesená",J140,0)</f>
        <v>0</v>
      </c>
      <c r="BI140" s="149">
        <f>IF(N140="nulová",J140,0)</f>
        <v>0</v>
      </c>
      <c r="BJ140" s="19" t="s">
        <v>82</v>
      </c>
      <c r="BK140" s="149">
        <f>ROUND(I140*H140,2)</f>
        <v>0</v>
      </c>
      <c r="BL140" s="19" t="s">
        <v>260</v>
      </c>
      <c r="BM140" s="148" t="s">
        <v>464</v>
      </c>
    </row>
    <row r="141" spans="1:65" s="2" customFormat="1">
      <c r="A141" s="32"/>
      <c r="B141" s="33"/>
      <c r="C141" s="32"/>
      <c r="D141" s="150" t="s">
        <v>148</v>
      </c>
      <c r="E141" s="32"/>
      <c r="F141" s="151" t="s">
        <v>463</v>
      </c>
      <c r="G141" s="32"/>
      <c r="H141" s="32"/>
      <c r="I141" s="32"/>
      <c r="J141" s="32"/>
      <c r="K141" s="32"/>
      <c r="L141" s="33"/>
      <c r="M141" s="152"/>
      <c r="N141" s="153"/>
      <c r="O141" s="53"/>
      <c r="P141" s="53"/>
      <c r="Q141" s="53"/>
      <c r="R141" s="53"/>
      <c r="S141" s="53"/>
      <c r="T141" s="54"/>
      <c r="U141" s="32"/>
      <c r="V141" s="32"/>
      <c r="W141" s="32"/>
      <c r="X141" s="32"/>
      <c r="Y141" s="32"/>
      <c r="Z141" s="32"/>
      <c r="AA141" s="32"/>
      <c r="AB141" s="32"/>
      <c r="AC141" s="32"/>
      <c r="AD141" s="32"/>
      <c r="AE141" s="32"/>
      <c r="AT141" s="19" t="s">
        <v>148</v>
      </c>
      <c r="AU141" s="19" t="s">
        <v>84</v>
      </c>
    </row>
    <row r="142" spans="1:65" s="2" customFormat="1" ht="14.45" customHeight="1">
      <c r="A142" s="32"/>
      <c r="B142" s="137"/>
      <c r="C142" s="138" t="s">
        <v>235</v>
      </c>
      <c r="D142" s="138" t="s">
        <v>141</v>
      </c>
      <c r="E142" s="139" t="s">
        <v>465</v>
      </c>
      <c r="F142" s="140" t="s">
        <v>466</v>
      </c>
      <c r="G142" s="141" t="s">
        <v>144</v>
      </c>
      <c r="H142" s="142">
        <v>8867.25</v>
      </c>
      <c r="I142" s="143"/>
      <c r="J142" s="143"/>
      <c r="K142" s="140" t="s">
        <v>3</v>
      </c>
      <c r="L142" s="33"/>
      <c r="M142" s="144" t="s">
        <v>3</v>
      </c>
      <c r="N142" s="145" t="s">
        <v>45</v>
      </c>
      <c r="O142" s="146">
        <v>0</v>
      </c>
      <c r="P142" s="146">
        <f>O142*H142</f>
        <v>0</v>
      </c>
      <c r="Q142" s="146">
        <v>0</v>
      </c>
      <c r="R142" s="146">
        <f>Q142*H142</f>
        <v>0</v>
      </c>
      <c r="S142" s="146">
        <v>0</v>
      </c>
      <c r="T142" s="147">
        <f>S142*H142</f>
        <v>0</v>
      </c>
      <c r="U142" s="32"/>
      <c r="V142" s="32"/>
      <c r="W142" s="32"/>
      <c r="X142" s="32"/>
      <c r="Y142" s="32"/>
      <c r="Z142" s="32"/>
      <c r="AA142" s="32"/>
      <c r="AB142" s="32"/>
      <c r="AC142" s="32"/>
      <c r="AD142" s="32"/>
      <c r="AE142" s="32"/>
      <c r="AR142" s="148" t="s">
        <v>260</v>
      </c>
      <c r="AT142" s="148" t="s">
        <v>141</v>
      </c>
      <c r="AU142" s="148" t="s">
        <v>84</v>
      </c>
      <c r="AY142" s="19" t="s">
        <v>139</v>
      </c>
      <c r="BE142" s="149">
        <f>IF(N142="základní",J142,0)</f>
        <v>0</v>
      </c>
      <c r="BF142" s="149">
        <f>IF(N142="snížená",J142,0)</f>
        <v>0</v>
      </c>
      <c r="BG142" s="149">
        <f>IF(N142="zákl. přenesená",J142,0)</f>
        <v>0</v>
      </c>
      <c r="BH142" s="149">
        <f>IF(N142="sníž. přenesená",J142,0)</f>
        <v>0</v>
      </c>
      <c r="BI142" s="149">
        <f>IF(N142="nulová",J142,0)</f>
        <v>0</v>
      </c>
      <c r="BJ142" s="19" t="s">
        <v>82</v>
      </c>
      <c r="BK142" s="149">
        <f>ROUND(I142*H142,2)</f>
        <v>0</v>
      </c>
      <c r="BL142" s="19" t="s">
        <v>260</v>
      </c>
      <c r="BM142" s="148" t="s">
        <v>467</v>
      </c>
    </row>
    <row r="143" spans="1:65" s="2" customFormat="1">
      <c r="A143" s="32"/>
      <c r="B143" s="33"/>
      <c r="C143" s="32"/>
      <c r="D143" s="150" t="s">
        <v>148</v>
      </c>
      <c r="E143" s="32"/>
      <c r="F143" s="151" t="s">
        <v>466</v>
      </c>
      <c r="G143" s="32"/>
      <c r="H143" s="32"/>
      <c r="I143" s="32"/>
      <c r="J143" s="32"/>
      <c r="K143" s="32"/>
      <c r="L143" s="33"/>
      <c r="M143" s="152"/>
      <c r="N143" s="153"/>
      <c r="O143" s="53"/>
      <c r="P143" s="53"/>
      <c r="Q143" s="53"/>
      <c r="R143" s="53"/>
      <c r="S143" s="53"/>
      <c r="T143" s="54"/>
      <c r="U143" s="32"/>
      <c r="V143" s="32"/>
      <c r="W143" s="32"/>
      <c r="X143" s="32"/>
      <c r="Y143" s="32"/>
      <c r="Z143" s="32"/>
      <c r="AA143" s="32"/>
      <c r="AB143" s="32"/>
      <c r="AC143" s="32"/>
      <c r="AD143" s="32"/>
      <c r="AE143" s="32"/>
      <c r="AT143" s="19" t="s">
        <v>148</v>
      </c>
      <c r="AU143" s="19" t="s">
        <v>84</v>
      </c>
    </row>
    <row r="144" spans="1:65" s="2" customFormat="1" ht="14.45" customHeight="1">
      <c r="A144" s="32"/>
      <c r="B144" s="137"/>
      <c r="C144" s="138" t="s">
        <v>245</v>
      </c>
      <c r="D144" s="138" t="s">
        <v>141</v>
      </c>
      <c r="E144" s="139" t="s">
        <v>468</v>
      </c>
      <c r="F144" s="140" t="s">
        <v>469</v>
      </c>
      <c r="G144" s="141" t="s">
        <v>290</v>
      </c>
      <c r="H144" s="142">
        <v>31.946000000000002</v>
      </c>
      <c r="I144" s="143"/>
      <c r="J144" s="143"/>
      <c r="K144" s="140" t="s">
        <v>145</v>
      </c>
      <c r="L144" s="33"/>
      <c r="M144" s="144" t="s">
        <v>3</v>
      </c>
      <c r="N144" s="145" t="s">
        <v>45</v>
      </c>
      <c r="O144" s="146">
        <v>1.5980000000000001</v>
      </c>
      <c r="P144" s="146">
        <f>O144*H144</f>
        <v>51.049708000000003</v>
      </c>
      <c r="Q144" s="146">
        <v>0</v>
      </c>
      <c r="R144" s="146">
        <f>Q144*H144</f>
        <v>0</v>
      </c>
      <c r="S144" s="146">
        <v>0</v>
      </c>
      <c r="T144" s="147">
        <f>S144*H144</f>
        <v>0</v>
      </c>
      <c r="U144" s="32"/>
      <c r="V144" s="32"/>
      <c r="W144" s="32"/>
      <c r="X144" s="32"/>
      <c r="Y144" s="32"/>
      <c r="Z144" s="32"/>
      <c r="AA144" s="32"/>
      <c r="AB144" s="32"/>
      <c r="AC144" s="32"/>
      <c r="AD144" s="32"/>
      <c r="AE144" s="32"/>
      <c r="AR144" s="148" t="s">
        <v>260</v>
      </c>
      <c r="AT144" s="148" t="s">
        <v>141</v>
      </c>
      <c r="AU144" s="148" t="s">
        <v>84</v>
      </c>
      <c r="AY144" s="19" t="s">
        <v>139</v>
      </c>
      <c r="BE144" s="149">
        <f>IF(N144="základní",J144,0)</f>
        <v>0</v>
      </c>
      <c r="BF144" s="149">
        <f>IF(N144="snížená",J144,0)</f>
        <v>0</v>
      </c>
      <c r="BG144" s="149">
        <f>IF(N144="zákl. přenesená",J144,0)</f>
        <v>0</v>
      </c>
      <c r="BH144" s="149">
        <f>IF(N144="sníž. přenesená",J144,0)</f>
        <v>0</v>
      </c>
      <c r="BI144" s="149">
        <f>IF(N144="nulová",J144,0)</f>
        <v>0</v>
      </c>
      <c r="BJ144" s="19" t="s">
        <v>82</v>
      </c>
      <c r="BK144" s="149">
        <f>ROUND(I144*H144,2)</f>
        <v>0</v>
      </c>
      <c r="BL144" s="19" t="s">
        <v>260</v>
      </c>
      <c r="BM144" s="148" t="s">
        <v>470</v>
      </c>
    </row>
    <row r="145" spans="1:47" s="2" customFormat="1" ht="19.5">
      <c r="A145" s="32"/>
      <c r="B145" s="33"/>
      <c r="C145" s="32"/>
      <c r="D145" s="150" t="s">
        <v>148</v>
      </c>
      <c r="E145" s="32"/>
      <c r="F145" s="151" t="s">
        <v>471</v>
      </c>
      <c r="G145" s="32"/>
      <c r="H145" s="32"/>
      <c r="I145" s="32"/>
      <c r="J145" s="32"/>
      <c r="K145" s="32"/>
      <c r="L145" s="33"/>
      <c r="M145" s="152"/>
      <c r="N145" s="153"/>
      <c r="O145" s="53"/>
      <c r="P145" s="53"/>
      <c r="Q145" s="53"/>
      <c r="R145" s="53"/>
      <c r="S145" s="53"/>
      <c r="T145" s="54"/>
      <c r="U145" s="32"/>
      <c r="V145" s="32"/>
      <c r="W145" s="32"/>
      <c r="X145" s="32"/>
      <c r="Y145" s="32"/>
      <c r="Z145" s="32"/>
      <c r="AA145" s="32"/>
      <c r="AB145" s="32"/>
      <c r="AC145" s="32"/>
      <c r="AD145" s="32"/>
      <c r="AE145" s="32"/>
      <c r="AT145" s="19" t="s">
        <v>148</v>
      </c>
      <c r="AU145" s="19" t="s">
        <v>84</v>
      </c>
    </row>
    <row r="146" spans="1:47" s="2" customFormat="1" ht="78">
      <c r="A146" s="32"/>
      <c r="B146" s="33"/>
      <c r="C146" s="32"/>
      <c r="D146" s="150" t="s">
        <v>150</v>
      </c>
      <c r="E146" s="32"/>
      <c r="F146" s="154" t="s">
        <v>472</v>
      </c>
      <c r="G146" s="32"/>
      <c r="H146" s="32"/>
      <c r="I146" s="32"/>
      <c r="J146" s="32"/>
      <c r="K146" s="32"/>
      <c r="L146" s="33"/>
      <c r="M146" s="197"/>
      <c r="N146" s="198"/>
      <c r="O146" s="199"/>
      <c r="P146" s="199"/>
      <c r="Q146" s="199"/>
      <c r="R146" s="199"/>
      <c r="S146" s="199"/>
      <c r="T146" s="200"/>
      <c r="U146" s="32"/>
      <c r="V146" s="32"/>
      <c r="W146" s="32"/>
      <c r="X146" s="32"/>
      <c r="Y146" s="32"/>
      <c r="Z146" s="32"/>
      <c r="AA146" s="32"/>
      <c r="AB146" s="32"/>
      <c r="AC146" s="32"/>
      <c r="AD146" s="32"/>
      <c r="AE146" s="32"/>
      <c r="AT146" s="19" t="s">
        <v>150</v>
      </c>
      <c r="AU146" s="19" t="s">
        <v>84</v>
      </c>
    </row>
    <row r="147" spans="1:47" s="2" customFormat="1" ht="6.95" customHeight="1">
      <c r="A147" s="32"/>
      <c r="B147" s="42"/>
      <c r="C147" s="43"/>
      <c r="D147" s="43"/>
      <c r="E147" s="43"/>
      <c r="F147" s="43"/>
      <c r="G147" s="43"/>
      <c r="H147" s="43"/>
      <c r="I147" s="43"/>
      <c r="J147" s="43"/>
      <c r="K147" s="43"/>
      <c r="L147" s="33"/>
      <c r="M147" s="32"/>
      <c r="O147" s="32"/>
      <c r="P147" s="32"/>
      <c r="Q147" s="32"/>
      <c r="R147" s="32"/>
      <c r="S147" s="32"/>
      <c r="T147" s="32"/>
      <c r="U147" s="32"/>
      <c r="V147" s="32"/>
      <c r="W147" s="32"/>
      <c r="X147" s="32"/>
      <c r="Y147" s="32"/>
      <c r="Z147" s="32"/>
      <c r="AA147" s="32"/>
      <c r="AB147" s="32"/>
      <c r="AC147" s="32"/>
      <c r="AD147" s="32"/>
      <c r="AE147" s="32"/>
    </row>
  </sheetData>
  <autoFilter ref="C83:K146"/>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sheetPr>
    <pageSetUpPr fitToPage="1"/>
  </sheetPr>
  <dimension ref="A1:BM392"/>
  <sheetViews>
    <sheetView showGridLines="0" topLeftCell="A56" workbookViewId="0">
      <selection activeCell="J89" sqref="J8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8"/>
    </row>
    <row r="2" spans="1:46" s="1" customFormat="1" ht="36.950000000000003" customHeight="1">
      <c r="L2" s="311" t="s">
        <v>6</v>
      </c>
      <c r="M2" s="312"/>
      <c r="N2" s="312"/>
      <c r="O2" s="312"/>
      <c r="P2" s="312"/>
      <c r="Q2" s="312"/>
      <c r="R2" s="312"/>
      <c r="S2" s="312"/>
      <c r="T2" s="312"/>
      <c r="U2" s="312"/>
      <c r="V2" s="312"/>
      <c r="AT2" s="19" t="s">
        <v>94</v>
      </c>
    </row>
    <row r="3" spans="1:46" s="1" customFormat="1" ht="6.95" customHeight="1">
      <c r="B3" s="20"/>
      <c r="C3" s="21"/>
      <c r="D3" s="21"/>
      <c r="E3" s="21"/>
      <c r="F3" s="21"/>
      <c r="G3" s="21"/>
      <c r="H3" s="21"/>
      <c r="I3" s="21"/>
      <c r="J3" s="21"/>
      <c r="K3" s="21"/>
      <c r="L3" s="22"/>
      <c r="AT3" s="19" t="s">
        <v>84</v>
      </c>
    </row>
    <row r="4" spans="1:46" s="1" customFormat="1" ht="24.95" customHeight="1">
      <c r="B4" s="22"/>
      <c r="D4" s="23" t="s">
        <v>113</v>
      </c>
      <c r="L4" s="22"/>
      <c r="M4" s="89" t="s">
        <v>11</v>
      </c>
      <c r="AT4" s="19" t="s">
        <v>4</v>
      </c>
    </row>
    <row r="5" spans="1:46" s="1" customFormat="1" ht="6.95" customHeight="1">
      <c r="B5" s="22"/>
      <c r="L5" s="22"/>
    </row>
    <row r="6" spans="1:46" s="1" customFormat="1" ht="12" customHeight="1">
      <c r="B6" s="22"/>
      <c r="D6" s="28" t="s">
        <v>14</v>
      </c>
      <c r="L6" s="22"/>
    </row>
    <row r="7" spans="1:46" s="1" customFormat="1" ht="16.5" customHeight="1">
      <c r="B7" s="22"/>
      <c r="E7" s="328" t="str">
        <f>'Rekapitulace stavby'!K6</f>
        <v>Skládka TKO Štěpánovice - III.etepa - 3.část</v>
      </c>
      <c r="F7" s="329"/>
      <c r="G7" s="329"/>
      <c r="H7" s="329"/>
      <c r="L7" s="22"/>
    </row>
    <row r="8" spans="1:46" s="2" customFormat="1" ht="12" customHeight="1">
      <c r="A8" s="32"/>
      <c r="B8" s="33"/>
      <c r="C8" s="32"/>
      <c r="D8" s="28" t="s">
        <v>114</v>
      </c>
      <c r="E8" s="32"/>
      <c r="F8" s="32"/>
      <c r="G8" s="32"/>
      <c r="H8" s="32"/>
      <c r="I8" s="32"/>
      <c r="J8" s="32"/>
      <c r="K8" s="32"/>
      <c r="L8" s="90"/>
      <c r="S8" s="32"/>
      <c r="T8" s="32"/>
      <c r="U8" s="32"/>
      <c r="V8" s="32"/>
      <c r="W8" s="32"/>
      <c r="X8" s="32"/>
      <c r="Y8" s="32"/>
      <c r="Z8" s="32"/>
      <c r="AA8" s="32"/>
      <c r="AB8" s="32"/>
      <c r="AC8" s="32"/>
      <c r="AD8" s="32"/>
      <c r="AE8" s="32"/>
    </row>
    <row r="9" spans="1:46" s="2" customFormat="1" ht="16.5" customHeight="1">
      <c r="A9" s="32"/>
      <c r="B9" s="33"/>
      <c r="C9" s="32"/>
      <c r="D9" s="32"/>
      <c r="E9" s="305" t="s">
        <v>473</v>
      </c>
      <c r="F9" s="327"/>
      <c r="G9" s="327"/>
      <c r="H9" s="327"/>
      <c r="I9" s="32"/>
      <c r="J9" s="32"/>
      <c r="K9" s="32"/>
      <c r="L9" s="90"/>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0"/>
      <c r="S10" s="32"/>
      <c r="T10" s="32"/>
      <c r="U10" s="32"/>
      <c r="V10" s="32"/>
      <c r="W10" s="32"/>
      <c r="X10" s="32"/>
      <c r="Y10" s="32"/>
      <c r="Z10" s="32"/>
      <c r="AA10" s="32"/>
      <c r="AB10" s="32"/>
      <c r="AC10" s="32"/>
      <c r="AD10" s="32"/>
      <c r="AE10" s="32"/>
    </row>
    <row r="11" spans="1:46" s="2" customFormat="1" ht="12" customHeight="1">
      <c r="A11" s="32"/>
      <c r="B11" s="33"/>
      <c r="C11" s="32"/>
      <c r="D11" s="28" t="s">
        <v>16</v>
      </c>
      <c r="E11" s="32"/>
      <c r="F11" s="26" t="s">
        <v>3</v>
      </c>
      <c r="G11" s="32"/>
      <c r="H11" s="32"/>
      <c r="I11" s="28" t="s">
        <v>18</v>
      </c>
      <c r="J11" s="26" t="s">
        <v>3</v>
      </c>
      <c r="K11" s="32"/>
      <c r="L11" s="90"/>
      <c r="S11" s="32"/>
      <c r="T11" s="32"/>
      <c r="U11" s="32"/>
      <c r="V11" s="32"/>
      <c r="W11" s="32"/>
      <c r="X11" s="32"/>
      <c r="Y11" s="32"/>
      <c r="Z11" s="32"/>
      <c r="AA11" s="32"/>
      <c r="AB11" s="32"/>
      <c r="AC11" s="32"/>
      <c r="AD11" s="32"/>
      <c r="AE11" s="32"/>
    </row>
    <row r="12" spans="1:46" s="2" customFormat="1" ht="12" customHeight="1">
      <c r="A12" s="32"/>
      <c r="B12" s="33"/>
      <c r="C12" s="32"/>
      <c r="D12" s="28" t="s">
        <v>20</v>
      </c>
      <c r="E12" s="32"/>
      <c r="F12" s="26" t="s">
        <v>21</v>
      </c>
      <c r="G12" s="32"/>
      <c r="H12" s="32"/>
      <c r="I12" s="28" t="s">
        <v>22</v>
      </c>
      <c r="J12" s="50" t="str">
        <f>'Rekapitulace stavby'!AN8</f>
        <v>24. 9. 2020</v>
      </c>
      <c r="K12" s="32"/>
      <c r="L12" s="90"/>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0"/>
      <c r="S13" s="32"/>
      <c r="T13" s="32"/>
      <c r="U13" s="32"/>
      <c r="V13" s="32"/>
      <c r="W13" s="32"/>
      <c r="X13" s="32"/>
      <c r="Y13" s="32"/>
      <c r="Z13" s="32"/>
      <c r="AA13" s="32"/>
      <c r="AB13" s="32"/>
      <c r="AC13" s="32"/>
      <c r="AD13" s="32"/>
      <c r="AE13" s="32"/>
    </row>
    <row r="14" spans="1:46" s="2" customFormat="1" ht="12" customHeight="1">
      <c r="A14" s="32"/>
      <c r="B14" s="33"/>
      <c r="C14" s="32"/>
      <c r="D14" s="28" t="s">
        <v>28</v>
      </c>
      <c r="E14" s="32"/>
      <c r="F14" s="32"/>
      <c r="G14" s="32"/>
      <c r="H14" s="32"/>
      <c r="I14" s="28" t="s">
        <v>29</v>
      </c>
      <c r="J14" s="26" t="s">
        <v>3</v>
      </c>
      <c r="K14" s="32"/>
      <c r="L14" s="90"/>
      <c r="S14" s="32"/>
      <c r="T14" s="32"/>
      <c r="U14" s="32"/>
      <c r="V14" s="32"/>
      <c r="W14" s="32"/>
      <c r="X14" s="32"/>
      <c r="Y14" s="32"/>
      <c r="Z14" s="32"/>
      <c r="AA14" s="32"/>
      <c r="AB14" s="32"/>
      <c r="AC14" s="32"/>
      <c r="AD14" s="32"/>
      <c r="AE14" s="32"/>
    </row>
    <row r="15" spans="1:46" s="2" customFormat="1" ht="18" customHeight="1">
      <c r="A15" s="32"/>
      <c r="B15" s="33"/>
      <c r="C15" s="32"/>
      <c r="D15" s="32"/>
      <c r="E15" s="26" t="s">
        <v>30</v>
      </c>
      <c r="F15" s="32"/>
      <c r="G15" s="32"/>
      <c r="H15" s="32"/>
      <c r="I15" s="28" t="s">
        <v>31</v>
      </c>
      <c r="J15" s="26" t="s">
        <v>3</v>
      </c>
      <c r="K15" s="32"/>
      <c r="L15" s="90"/>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90"/>
      <c r="S16" s="32"/>
      <c r="T16" s="32"/>
      <c r="U16" s="32"/>
      <c r="V16" s="32"/>
      <c r="W16" s="32"/>
      <c r="X16" s="32"/>
      <c r="Y16" s="32"/>
      <c r="Z16" s="32"/>
      <c r="AA16" s="32"/>
      <c r="AB16" s="32"/>
      <c r="AC16" s="32"/>
      <c r="AD16" s="32"/>
      <c r="AE16" s="32"/>
    </row>
    <row r="17" spans="1:31" s="2" customFormat="1" ht="12" customHeight="1">
      <c r="A17" s="32"/>
      <c r="B17" s="33"/>
      <c r="C17" s="32"/>
      <c r="D17" s="28" t="s">
        <v>32</v>
      </c>
      <c r="E17" s="32"/>
      <c r="F17" s="32"/>
      <c r="G17" s="32"/>
      <c r="H17" s="32"/>
      <c r="I17" s="28" t="s">
        <v>29</v>
      </c>
      <c r="J17" s="26" t="str">
        <f>'Rekapitulace stavby'!AN13</f>
        <v/>
      </c>
      <c r="K17" s="32"/>
      <c r="L17" s="90"/>
      <c r="S17" s="32"/>
      <c r="T17" s="32"/>
      <c r="U17" s="32"/>
      <c r="V17" s="32"/>
      <c r="W17" s="32"/>
      <c r="X17" s="32"/>
      <c r="Y17" s="32"/>
      <c r="Z17" s="32"/>
      <c r="AA17" s="32"/>
      <c r="AB17" s="32"/>
      <c r="AC17" s="32"/>
      <c r="AD17" s="32"/>
      <c r="AE17" s="32"/>
    </row>
    <row r="18" spans="1:31" s="2" customFormat="1" ht="18" customHeight="1">
      <c r="A18" s="32"/>
      <c r="B18" s="33"/>
      <c r="C18" s="32"/>
      <c r="D18" s="32"/>
      <c r="E18" s="322" t="str">
        <f>'Rekapitulace stavby'!E14</f>
        <v xml:space="preserve"> </v>
      </c>
      <c r="F18" s="322"/>
      <c r="G18" s="322"/>
      <c r="H18" s="322"/>
      <c r="I18" s="28" t="s">
        <v>31</v>
      </c>
      <c r="J18" s="26" t="str">
        <f>'Rekapitulace stavby'!AN14</f>
        <v/>
      </c>
      <c r="K18" s="32"/>
      <c r="L18" s="90"/>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90"/>
      <c r="S19" s="32"/>
      <c r="T19" s="32"/>
      <c r="U19" s="32"/>
      <c r="V19" s="32"/>
      <c r="W19" s="32"/>
      <c r="X19" s="32"/>
      <c r="Y19" s="32"/>
      <c r="Z19" s="32"/>
      <c r="AA19" s="32"/>
      <c r="AB19" s="32"/>
      <c r="AC19" s="32"/>
      <c r="AD19" s="32"/>
      <c r="AE19" s="32"/>
    </row>
    <row r="20" spans="1:31" s="2" customFormat="1" ht="12" customHeight="1">
      <c r="A20" s="32"/>
      <c r="B20" s="33"/>
      <c r="C20" s="32"/>
      <c r="D20" s="28" t="s">
        <v>34</v>
      </c>
      <c r="E20" s="32"/>
      <c r="F20" s="32"/>
      <c r="G20" s="32"/>
      <c r="H20" s="32"/>
      <c r="I20" s="28" t="s">
        <v>29</v>
      </c>
      <c r="J20" s="26" t="s">
        <v>3</v>
      </c>
      <c r="K20" s="32"/>
      <c r="L20" s="90"/>
      <c r="S20" s="32"/>
      <c r="T20" s="32"/>
      <c r="U20" s="32"/>
      <c r="V20" s="32"/>
      <c r="W20" s="32"/>
      <c r="X20" s="32"/>
      <c r="Y20" s="32"/>
      <c r="Z20" s="32"/>
      <c r="AA20" s="32"/>
      <c r="AB20" s="32"/>
      <c r="AC20" s="32"/>
      <c r="AD20" s="32"/>
      <c r="AE20" s="32"/>
    </row>
    <row r="21" spans="1:31" s="2" customFormat="1" ht="18" customHeight="1">
      <c r="A21" s="32"/>
      <c r="B21" s="33"/>
      <c r="C21" s="32"/>
      <c r="D21" s="32"/>
      <c r="E21" s="26" t="s">
        <v>35</v>
      </c>
      <c r="F21" s="32"/>
      <c r="G21" s="32"/>
      <c r="H21" s="32"/>
      <c r="I21" s="28" t="s">
        <v>31</v>
      </c>
      <c r="J21" s="26" t="s">
        <v>3</v>
      </c>
      <c r="K21" s="32"/>
      <c r="L21" s="90"/>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90"/>
      <c r="S22" s="32"/>
      <c r="T22" s="32"/>
      <c r="U22" s="32"/>
      <c r="V22" s="32"/>
      <c r="W22" s="32"/>
      <c r="X22" s="32"/>
      <c r="Y22" s="32"/>
      <c r="Z22" s="32"/>
      <c r="AA22" s="32"/>
      <c r="AB22" s="32"/>
      <c r="AC22" s="32"/>
      <c r="AD22" s="32"/>
      <c r="AE22" s="32"/>
    </row>
    <row r="23" spans="1:31" s="2" customFormat="1" ht="12" customHeight="1">
      <c r="A23" s="32"/>
      <c r="B23" s="33"/>
      <c r="C23" s="32"/>
      <c r="D23" s="28" t="s">
        <v>37</v>
      </c>
      <c r="E23" s="32"/>
      <c r="F23" s="32"/>
      <c r="G23" s="32"/>
      <c r="H23" s="32"/>
      <c r="I23" s="28" t="s">
        <v>29</v>
      </c>
      <c r="J23" s="26" t="str">
        <f>IF('Rekapitulace stavby'!AN19="","",'Rekapitulace stavby'!AN19)</f>
        <v/>
      </c>
      <c r="K23" s="32"/>
      <c r="L23" s="90"/>
      <c r="S23" s="32"/>
      <c r="T23" s="32"/>
      <c r="U23" s="32"/>
      <c r="V23" s="32"/>
      <c r="W23" s="32"/>
      <c r="X23" s="32"/>
      <c r="Y23" s="32"/>
      <c r="Z23" s="32"/>
      <c r="AA23" s="32"/>
      <c r="AB23" s="32"/>
      <c r="AC23" s="32"/>
      <c r="AD23" s="32"/>
      <c r="AE23" s="32"/>
    </row>
    <row r="24" spans="1:31" s="2" customFormat="1" ht="18" customHeight="1">
      <c r="A24" s="32"/>
      <c r="B24" s="33"/>
      <c r="C24" s="32"/>
      <c r="D24" s="32"/>
      <c r="E24" s="26" t="str">
        <f>IF('Rekapitulace stavby'!E20="","",'Rekapitulace stavby'!E20)</f>
        <v xml:space="preserve"> </v>
      </c>
      <c r="F24" s="32"/>
      <c r="G24" s="32"/>
      <c r="H24" s="32"/>
      <c r="I24" s="28" t="s">
        <v>31</v>
      </c>
      <c r="J24" s="26" t="str">
        <f>IF('Rekapitulace stavby'!AN20="","",'Rekapitulace stavby'!AN20)</f>
        <v/>
      </c>
      <c r="K24" s="32"/>
      <c r="L24" s="90"/>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90"/>
      <c r="S25" s="32"/>
      <c r="T25" s="32"/>
      <c r="U25" s="32"/>
      <c r="V25" s="32"/>
      <c r="W25" s="32"/>
      <c r="X25" s="32"/>
      <c r="Y25" s="32"/>
      <c r="Z25" s="32"/>
      <c r="AA25" s="32"/>
      <c r="AB25" s="32"/>
      <c r="AC25" s="32"/>
      <c r="AD25" s="32"/>
      <c r="AE25" s="32"/>
    </row>
    <row r="26" spans="1:31" s="2" customFormat="1" ht="12" customHeight="1">
      <c r="A26" s="32"/>
      <c r="B26" s="33"/>
      <c r="C26" s="32"/>
      <c r="D26" s="28" t="s">
        <v>38</v>
      </c>
      <c r="E26" s="32"/>
      <c r="F26" s="32"/>
      <c r="G26" s="32"/>
      <c r="H26" s="32"/>
      <c r="I26" s="32"/>
      <c r="J26" s="32"/>
      <c r="K26" s="32"/>
      <c r="L26" s="90"/>
      <c r="S26" s="32"/>
      <c r="T26" s="32"/>
      <c r="U26" s="32"/>
      <c r="V26" s="32"/>
      <c r="W26" s="32"/>
      <c r="X26" s="32"/>
      <c r="Y26" s="32"/>
      <c r="Z26" s="32"/>
      <c r="AA26" s="32"/>
      <c r="AB26" s="32"/>
      <c r="AC26" s="32"/>
      <c r="AD26" s="32"/>
      <c r="AE26" s="32"/>
    </row>
    <row r="27" spans="1:31" s="8" customFormat="1" ht="16.5" customHeight="1">
      <c r="A27" s="91"/>
      <c r="B27" s="92"/>
      <c r="C27" s="91"/>
      <c r="D27" s="91"/>
      <c r="E27" s="301" t="s">
        <v>3</v>
      </c>
      <c r="F27" s="301"/>
      <c r="G27" s="301"/>
      <c r="H27" s="301"/>
      <c r="I27" s="91"/>
      <c r="J27" s="91"/>
      <c r="K27" s="91"/>
      <c r="L27" s="93"/>
      <c r="S27" s="91"/>
      <c r="T27" s="91"/>
      <c r="U27" s="91"/>
      <c r="V27" s="91"/>
      <c r="W27" s="91"/>
      <c r="X27" s="91"/>
      <c r="Y27" s="91"/>
      <c r="Z27" s="91"/>
      <c r="AA27" s="91"/>
      <c r="AB27" s="91"/>
      <c r="AC27" s="91"/>
      <c r="AD27" s="91"/>
      <c r="AE27" s="91"/>
    </row>
    <row r="28" spans="1:31" s="2" customFormat="1" ht="6.95" customHeight="1">
      <c r="A28" s="32"/>
      <c r="B28" s="33"/>
      <c r="C28" s="32"/>
      <c r="D28" s="32"/>
      <c r="E28" s="32"/>
      <c r="F28" s="32"/>
      <c r="G28" s="32"/>
      <c r="H28" s="32"/>
      <c r="I28" s="32"/>
      <c r="J28" s="32"/>
      <c r="K28" s="32"/>
      <c r="L28" s="90"/>
      <c r="S28" s="32"/>
      <c r="T28" s="32"/>
      <c r="U28" s="32"/>
      <c r="V28" s="32"/>
      <c r="W28" s="32"/>
      <c r="X28" s="32"/>
      <c r="Y28" s="32"/>
      <c r="Z28" s="32"/>
      <c r="AA28" s="32"/>
      <c r="AB28" s="32"/>
      <c r="AC28" s="32"/>
      <c r="AD28" s="32"/>
      <c r="AE28" s="32"/>
    </row>
    <row r="29" spans="1:31" s="2" customFormat="1" ht="6.95" customHeight="1">
      <c r="A29" s="32"/>
      <c r="B29" s="33"/>
      <c r="C29" s="32"/>
      <c r="D29" s="61"/>
      <c r="E29" s="61"/>
      <c r="F29" s="61"/>
      <c r="G29" s="61"/>
      <c r="H29" s="61"/>
      <c r="I29" s="61"/>
      <c r="J29" s="61"/>
      <c r="K29" s="61"/>
      <c r="L29" s="90"/>
      <c r="S29" s="32"/>
      <c r="T29" s="32"/>
      <c r="U29" s="32"/>
      <c r="V29" s="32"/>
      <c r="W29" s="32"/>
      <c r="X29" s="32"/>
      <c r="Y29" s="32"/>
      <c r="Z29" s="32"/>
      <c r="AA29" s="32"/>
      <c r="AB29" s="32"/>
      <c r="AC29" s="32"/>
      <c r="AD29" s="32"/>
      <c r="AE29" s="32"/>
    </row>
    <row r="30" spans="1:31" s="2" customFormat="1" ht="25.35" customHeight="1">
      <c r="A30" s="32"/>
      <c r="B30" s="33"/>
      <c r="C30" s="32"/>
      <c r="D30" s="94" t="s">
        <v>40</v>
      </c>
      <c r="E30" s="32"/>
      <c r="F30" s="32"/>
      <c r="G30" s="32"/>
      <c r="H30" s="32"/>
      <c r="I30" s="32"/>
      <c r="J30" s="66">
        <f>ROUND(J88, 2)</f>
        <v>0</v>
      </c>
      <c r="K30" s="32"/>
      <c r="L30" s="90"/>
      <c r="S30" s="32"/>
      <c r="T30" s="32"/>
      <c r="U30" s="32"/>
      <c r="V30" s="32"/>
      <c r="W30" s="32"/>
      <c r="X30" s="32"/>
      <c r="Y30" s="32"/>
      <c r="Z30" s="32"/>
      <c r="AA30" s="32"/>
      <c r="AB30" s="32"/>
      <c r="AC30" s="32"/>
      <c r="AD30" s="32"/>
      <c r="AE30" s="32"/>
    </row>
    <row r="31" spans="1:31" s="2" customFormat="1" ht="6.95" customHeight="1">
      <c r="A31" s="32"/>
      <c r="B31" s="33"/>
      <c r="C31" s="32"/>
      <c r="D31" s="61"/>
      <c r="E31" s="61"/>
      <c r="F31" s="61"/>
      <c r="G31" s="61"/>
      <c r="H31" s="61"/>
      <c r="I31" s="61"/>
      <c r="J31" s="61"/>
      <c r="K31" s="61"/>
      <c r="L31" s="90"/>
      <c r="S31" s="32"/>
      <c r="T31" s="32"/>
      <c r="U31" s="32"/>
      <c r="V31" s="32"/>
      <c r="W31" s="32"/>
      <c r="X31" s="32"/>
      <c r="Y31" s="32"/>
      <c r="Z31" s="32"/>
      <c r="AA31" s="32"/>
      <c r="AB31" s="32"/>
      <c r="AC31" s="32"/>
      <c r="AD31" s="32"/>
      <c r="AE31" s="32"/>
    </row>
    <row r="32" spans="1:31" s="2" customFormat="1" ht="14.45" customHeight="1">
      <c r="A32" s="32"/>
      <c r="B32" s="33"/>
      <c r="C32" s="32"/>
      <c r="D32" s="32"/>
      <c r="E32" s="32"/>
      <c r="F32" s="36" t="s">
        <v>42</v>
      </c>
      <c r="G32" s="32"/>
      <c r="H32" s="32"/>
      <c r="I32" s="36" t="s">
        <v>41</v>
      </c>
      <c r="J32" s="36" t="s">
        <v>43</v>
      </c>
      <c r="K32" s="32"/>
      <c r="L32" s="90"/>
      <c r="S32" s="32"/>
      <c r="T32" s="32"/>
      <c r="U32" s="32"/>
      <c r="V32" s="32"/>
      <c r="W32" s="32"/>
      <c r="X32" s="32"/>
      <c r="Y32" s="32"/>
      <c r="Z32" s="32"/>
      <c r="AA32" s="32"/>
      <c r="AB32" s="32"/>
      <c r="AC32" s="32"/>
      <c r="AD32" s="32"/>
      <c r="AE32" s="32"/>
    </row>
    <row r="33" spans="1:31" s="2" customFormat="1" ht="14.45" customHeight="1">
      <c r="A33" s="32"/>
      <c r="B33" s="33"/>
      <c r="C33" s="32"/>
      <c r="D33" s="95" t="s">
        <v>44</v>
      </c>
      <c r="E33" s="28" t="s">
        <v>45</v>
      </c>
      <c r="F33" s="96">
        <f>ROUND((SUM(BE88:BE391)),  2)</f>
        <v>0</v>
      </c>
      <c r="G33" s="32"/>
      <c r="H33" s="32"/>
      <c r="I33" s="97">
        <v>0.21</v>
      </c>
      <c r="J33" s="96">
        <f>ROUND(((SUM(BE88:BE391))*I33),  2)</f>
        <v>0</v>
      </c>
      <c r="K33" s="32"/>
      <c r="L33" s="90"/>
      <c r="S33" s="32"/>
      <c r="T33" s="32"/>
      <c r="U33" s="32"/>
      <c r="V33" s="32"/>
      <c r="W33" s="32"/>
      <c r="X33" s="32"/>
      <c r="Y33" s="32"/>
      <c r="Z33" s="32"/>
      <c r="AA33" s="32"/>
      <c r="AB33" s="32"/>
      <c r="AC33" s="32"/>
      <c r="AD33" s="32"/>
      <c r="AE33" s="32"/>
    </row>
    <row r="34" spans="1:31" s="2" customFormat="1" ht="14.45" customHeight="1">
      <c r="A34" s="32"/>
      <c r="B34" s="33"/>
      <c r="C34" s="32"/>
      <c r="D34" s="32"/>
      <c r="E34" s="28" t="s">
        <v>46</v>
      </c>
      <c r="F34" s="96">
        <f>ROUND((SUM(BF88:BF391)),  2)</f>
        <v>0</v>
      </c>
      <c r="G34" s="32"/>
      <c r="H34" s="32"/>
      <c r="I34" s="97">
        <v>0.15</v>
      </c>
      <c r="J34" s="96">
        <f>ROUND(((SUM(BF88:BF391))*I34),  2)</f>
        <v>0</v>
      </c>
      <c r="K34" s="32"/>
      <c r="L34" s="90"/>
      <c r="S34" s="32"/>
      <c r="T34" s="32"/>
      <c r="U34" s="32"/>
      <c r="V34" s="32"/>
      <c r="W34" s="32"/>
      <c r="X34" s="32"/>
      <c r="Y34" s="32"/>
      <c r="Z34" s="32"/>
      <c r="AA34" s="32"/>
      <c r="AB34" s="32"/>
      <c r="AC34" s="32"/>
      <c r="AD34" s="32"/>
      <c r="AE34" s="32"/>
    </row>
    <row r="35" spans="1:31" s="2" customFormat="1" ht="14.45" hidden="1" customHeight="1">
      <c r="A35" s="32"/>
      <c r="B35" s="33"/>
      <c r="C35" s="32"/>
      <c r="D35" s="32"/>
      <c r="E35" s="28" t="s">
        <v>47</v>
      </c>
      <c r="F35" s="96">
        <f>ROUND((SUM(BG88:BG391)),  2)</f>
        <v>0</v>
      </c>
      <c r="G35" s="32"/>
      <c r="H35" s="32"/>
      <c r="I35" s="97">
        <v>0.21</v>
      </c>
      <c r="J35" s="96">
        <f>0</f>
        <v>0</v>
      </c>
      <c r="K35" s="32"/>
      <c r="L35" s="90"/>
      <c r="S35" s="32"/>
      <c r="T35" s="32"/>
      <c r="U35" s="32"/>
      <c r="V35" s="32"/>
      <c r="W35" s="32"/>
      <c r="X35" s="32"/>
      <c r="Y35" s="32"/>
      <c r="Z35" s="32"/>
      <c r="AA35" s="32"/>
      <c r="AB35" s="32"/>
      <c r="AC35" s="32"/>
      <c r="AD35" s="32"/>
      <c r="AE35" s="32"/>
    </row>
    <row r="36" spans="1:31" s="2" customFormat="1" ht="14.45" hidden="1" customHeight="1">
      <c r="A36" s="32"/>
      <c r="B36" s="33"/>
      <c r="C36" s="32"/>
      <c r="D36" s="32"/>
      <c r="E36" s="28" t="s">
        <v>48</v>
      </c>
      <c r="F36" s="96">
        <f>ROUND((SUM(BH88:BH391)),  2)</f>
        <v>0</v>
      </c>
      <c r="G36" s="32"/>
      <c r="H36" s="32"/>
      <c r="I36" s="97">
        <v>0.15</v>
      </c>
      <c r="J36" s="96">
        <f>0</f>
        <v>0</v>
      </c>
      <c r="K36" s="32"/>
      <c r="L36" s="90"/>
      <c r="S36" s="32"/>
      <c r="T36" s="32"/>
      <c r="U36" s="32"/>
      <c r="V36" s="32"/>
      <c r="W36" s="32"/>
      <c r="X36" s="32"/>
      <c r="Y36" s="32"/>
      <c r="Z36" s="32"/>
      <c r="AA36" s="32"/>
      <c r="AB36" s="32"/>
      <c r="AC36" s="32"/>
      <c r="AD36" s="32"/>
      <c r="AE36" s="32"/>
    </row>
    <row r="37" spans="1:31" s="2" customFormat="1" ht="14.45" hidden="1" customHeight="1">
      <c r="A37" s="32"/>
      <c r="B37" s="33"/>
      <c r="C37" s="32"/>
      <c r="D37" s="32"/>
      <c r="E37" s="28" t="s">
        <v>49</v>
      </c>
      <c r="F37" s="96">
        <f>ROUND((SUM(BI88:BI391)),  2)</f>
        <v>0</v>
      </c>
      <c r="G37" s="32"/>
      <c r="H37" s="32"/>
      <c r="I37" s="97">
        <v>0</v>
      </c>
      <c r="J37" s="96">
        <f>0</f>
        <v>0</v>
      </c>
      <c r="K37" s="32"/>
      <c r="L37" s="90"/>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90"/>
      <c r="S38" s="32"/>
      <c r="T38" s="32"/>
      <c r="U38" s="32"/>
      <c r="V38" s="32"/>
      <c r="W38" s="32"/>
      <c r="X38" s="32"/>
      <c r="Y38" s="32"/>
      <c r="Z38" s="32"/>
      <c r="AA38" s="32"/>
      <c r="AB38" s="32"/>
      <c r="AC38" s="32"/>
      <c r="AD38" s="32"/>
      <c r="AE38" s="32"/>
    </row>
    <row r="39" spans="1:31" s="2" customFormat="1" ht="25.35" customHeight="1">
      <c r="A39" s="32"/>
      <c r="B39" s="33"/>
      <c r="C39" s="98"/>
      <c r="D39" s="99" t="s">
        <v>50</v>
      </c>
      <c r="E39" s="55"/>
      <c r="F39" s="55"/>
      <c r="G39" s="100" t="s">
        <v>51</v>
      </c>
      <c r="H39" s="101" t="s">
        <v>52</v>
      </c>
      <c r="I39" s="55"/>
      <c r="J39" s="102">
        <f>SUM(J30:J37)</f>
        <v>0</v>
      </c>
      <c r="K39" s="103"/>
      <c r="L39" s="90"/>
      <c r="S39" s="32"/>
      <c r="T39" s="32"/>
      <c r="U39" s="32"/>
      <c r="V39" s="32"/>
      <c r="W39" s="32"/>
      <c r="X39" s="32"/>
      <c r="Y39" s="32"/>
      <c r="Z39" s="32"/>
      <c r="AA39" s="32"/>
      <c r="AB39" s="32"/>
      <c r="AC39" s="32"/>
      <c r="AD39" s="32"/>
      <c r="AE39" s="32"/>
    </row>
    <row r="40" spans="1:31" s="2" customFormat="1" ht="14.45" customHeight="1">
      <c r="A40" s="32"/>
      <c r="B40" s="42"/>
      <c r="C40" s="43"/>
      <c r="D40" s="43"/>
      <c r="E40" s="43"/>
      <c r="F40" s="43"/>
      <c r="G40" s="43"/>
      <c r="H40" s="43"/>
      <c r="I40" s="43"/>
      <c r="J40" s="43"/>
      <c r="K40" s="43"/>
      <c r="L40" s="90"/>
      <c r="S40" s="32"/>
      <c r="T40" s="32"/>
      <c r="U40" s="32"/>
      <c r="V40" s="32"/>
      <c r="W40" s="32"/>
      <c r="X40" s="32"/>
      <c r="Y40" s="32"/>
      <c r="Z40" s="32"/>
      <c r="AA40" s="32"/>
      <c r="AB40" s="32"/>
      <c r="AC40" s="32"/>
      <c r="AD40" s="32"/>
      <c r="AE40" s="32"/>
    </row>
    <row r="44" spans="1:31" s="2" customFormat="1" ht="6.95" customHeight="1">
      <c r="A44" s="32"/>
      <c r="B44" s="44"/>
      <c r="C44" s="45"/>
      <c r="D44" s="45"/>
      <c r="E44" s="45"/>
      <c r="F44" s="45"/>
      <c r="G44" s="45"/>
      <c r="H44" s="45"/>
      <c r="I44" s="45"/>
      <c r="J44" s="45"/>
      <c r="K44" s="45"/>
      <c r="L44" s="90"/>
      <c r="S44" s="32"/>
      <c r="T44" s="32"/>
      <c r="U44" s="32"/>
      <c r="V44" s="32"/>
      <c r="W44" s="32"/>
      <c r="X44" s="32"/>
      <c r="Y44" s="32"/>
      <c r="Z44" s="32"/>
      <c r="AA44" s="32"/>
      <c r="AB44" s="32"/>
      <c r="AC44" s="32"/>
      <c r="AD44" s="32"/>
      <c r="AE44" s="32"/>
    </row>
    <row r="45" spans="1:31" s="2" customFormat="1" ht="24.95" customHeight="1">
      <c r="A45" s="32"/>
      <c r="B45" s="33"/>
      <c r="C45" s="23" t="s">
        <v>116</v>
      </c>
      <c r="D45" s="32"/>
      <c r="E45" s="32"/>
      <c r="F45" s="32"/>
      <c r="G45" s="32"/>
      <c r="H45" s="32"/>
      <c r="I45" s="32"/>
      <c r="J45" s="32"/>
      <c r="K45" s="32"/>
      <c r="L45" s="90"/>
      <c r="S45" s="32"/>
      <c r="T45" s="32"/>
      <c r="U45" s="32"/>
      <c r="V45" s="32"/>
      <c r="W45" s="32"/>
      <c r="X45" s="32"/>
      <c r="Y45" s="32"/>
      <c r="Z45" s="32"/>
      <c r="AA45" s="32"/>
      <c r="AB45" s="32"/>
      <c r="AC45" s="32"/>
      <c r="AD45" s="32"/>
      <c r="AE45" s="32"/>
    </row>
    <row r="46" spans="1:31" s="2" customFormat="1" ht="6.95" customHeight="1">
      <c r="A46" s="32"/>
      <c r="B46" s="33"/>
      <c r="C46" s="32"/>
      <c r="D46" s="32"/>
      <c r="E46" s="32"/>
      <c r="F46" s="32"/>
      <c r="G46" s="32"/>
      <c r="H46" s="32"/>
      <c r="I46" s="32"/>
      <c r="J46" s="32"/>
      <c r="K46" s="32"/>
      <c r="L46" s="90"/>
      <c r="S46" s="32"/>
      <c r="T46" s="32"/>
      <c r="U46" s="32"/>
      <c r="V46" s="32"/>
      <c r="W46" s="32"/>
      <c r="X46" s="32"/>
      <c r="Y46" s="32"/>
      <c r="Z46" s="32"/>
      <c r="AA46" s="32"/>
      <c r="AB46" s="32"/>
      <c r="AC46" s="32"/>
      <c r="AD46" s="32"/>
      <c r="AE46" s="32"/>
    </row>
    <row r="47" spans="1:31" s="2" customFormat="1" ht="12" customHeight="1">
      <c r="A47" s="32"/>
      <c r="B47" s="33"/>
      <c r="C47" s="28" t="s">
        <v>14</v>
      </c>
      <c r="D47" s="32"/>
      <c r="E47" s="32"/>
      <c r="F47" s="32"/>
      <c r="G47" s="32"/>
      <c r="H47" s="32"/>
      <c r="I47" s="32"/>
      <c r="J47" s="32"/>
      <c r="K47" s="32"/>
      <c r="L47" s="90"/>
      <c r="S47" s="32"/>
      <c r="T47" s="32"/>
      <c r="U47" s="32"/>
      <c r="V47" s="32"/>
      <c r="W47" s="32"/>
      <c r="X47" s="32"/>
      <c r="Y47" s="32"/>
      <c r="Z47" s="32"/>
      <c r="AA47" s="32"/>
      <c r="AB47" s="32"/>
      <c r="AC47" s="32"/>
      <c r="AD47" s="32"/>
      <c r="AE47" s="32"/>
    </row>
    <row r="48" spans="1:31" s="2" customFormat="1" ht="16.5" customHeight="1">
      <c r="A48" s="32"/>
      <c r="B48" s="33"/>
      <c r="C48" s="32"/>
      <c r="D48" s="32"/>
      <c r="E48" s="328" t="str">
        <f>E7</f>
        <v>Skládka TKO Štěpánovice - III.etepa - 3.část</v>
      </c>
      <c r="F48" s="329"/>
      <c r="G48" s="329"/>
      <c r="H48" s="329"/>
      <c r="I48" s="32"/>
      <c r="J48" s="32"/>
      <c r="K48" s="32"/>
      <c r="L48" s="90"/>
      <c r="S48" s="32"/>
      <c r="T48" s="32"/>
      <c r="U48" s="32"/>
      <c r="V48" s="32"/>
      <c r="W48" s="32"/>
      <c r="X48" s="32"/>
      <c r="Y48" s="32"/>
      <c r="Z48" s="32"/>
      <c r="AA48" s="32"/>
      <c r="AB48" s="32"/>
      <c r="AC48" s="32"/>
      <c r="AD48" s="32"/>
      <c r="AE48" s="32"/>
    </row>
    <row r="49" spans="1:47" s="2" customFormat="1" ht="12" customHeight="1">
      <c r="A49" s="32"/>
      <c r="B49" s="33"/>
      <c r="C49" s="28" t="s">
        <v>114</v>
      </c>
      <c r="D49" s="32"/>
      <c r="E49" s="32"/>
      <c r="F49" s="32"/>
      <c r="G49" s="32"/>
      <c r="H49" s="32"/>
      <c r="I49" s="32"/>
      <c r="J49" s="32"/>
      <c r="K49" s="32"/>
      <c r="L49" s="90"/>
      <c r="S49" s="32"/>
      <c r="T49" s="32"/>
      <c r="U49" s="32"/>
      <c r="V49" s="32"/>
      <c r="W49" s="32"/>
      <c r="X49" s="32"/>
      <c r="Y49" s="32"/>
      <c r="Z49" s="32"/>
      <c r="AA49" s="32"/>
      <c r="AB49" s="32"/>
      <c r="AC49" s="32"/>
      <c r="AD49" s="32"/>
      <c r="AE49" s="32"/>
    </row>
    <row r="50" spans="1:47" s="2" customFormat="1" ht="16.5" customHeight="1">
      <c r="A50" s="32"/>
      <c r="B50" s="33"/>
      <c r="C50" s="32"/>
      <c r="D50" s="32"/>
      <c r="E50" s="305" t="str">
        <f>E9</f>
        <v>SO 04 - Drenáže</v>
      </c>
      <c r="F50" s="327"/>
      <c r="G50" s="327"/>
      <c r="H50" s="327"/>
      <c r="I50" s="32"/>
      <c r="J50" s="32"/>
      <c r="K50" s="32"/>
      <c r="L50" s="90"/>
      <c r="S50" s="32"/>
      <c r="T50" s="32"/>
      <c r="U50" s="32"/>
      <c r="V50" s="32"/>
      <c r="W50" s="32"/>
      <c r="X50" s="32"/>
      <c r="Y50" s="32"/>
      <c r="Z50" s="32"/>
      <c r="AA50" s="32"/>
      <c r="AB50" s="32"/>
      <c r="AC50" s="32"/>
      <c r="AD50" s="32"/>
      <c r="AE50" s="32"/>
    </row>
    <row r="51" spans="1:47" s="2" customFormat="1" ht="6.95" customHeight="1">
      <c r="A51" s="32"/>
      <c r="B51" s="33"/>
      <c r="C51" s="32"/>
      <c r="D51" s="32"/>
      <c r="E51" s="32"/>
      <c r="F51" s="32"/>
      <c r="G51" s="32"/>
      <c r="H51" s="32"/>
      <c r="I51" s="32"/>
      <c r="J51" s="32"/>
      <c r="K51" s="32"/>
      <c r="L51" s="90"/>
      <c r="S51" s="32"/>
      <c r="T51" s="32"/>
      <c r="U51" s="32"/>
      <c r="V51" s="32"/>
      <c r="W51" s="32"/>
      <c r="X51" s="32"/>
      <c r="Y51" s="32"/>
      <c r="Z51" s="32"/>
      <c r="AA51" s="32"/>
      <c r="AB51" s="32"/>
      <c r="AC51" s="32"/>
      <c r="AD51" s="32"/>
      <c r="AE51" s="32"/>
    </row>
    <row r="52" spans="1:47" s="2" customFormat="1" ht="12" customHeight="1">
      <c r="A52" s="32"/>
      <c r="B52" s="33"/>
      <c r="C52" s="28" t="s">
        <v>20</v>
      </c>
      <c r="D52" s="32"/>
      <c r="E52" s="32"/>
      <c r="F52" s="26" t="str">
        <f>F12</f>
        <v>k.ú.Štěpánovice u Klatov, k.ú.Dehtín</v>
      </c>
      <c r="G52" s="32"/>
      <c r="H52" s="32"/>
      <c r="I52" s="28" t="s">
        <v>22</v>
      </c>
      <c r="J52" s="50" t="str">
        <f>IF(J12="","",J12)</f>
        <v>24. 9. 2020</v>
      </c>
      <c r="K52" s="32"/>
      <c r="L52" s="90"/>
      <c r="S52" s="32"/>
      <c r="T52" s="32"/>
      <c r="U52" s="32"/>
      <c r="V52" s="32"/>
      <c r="W52" s="32"/>
      <c r="X52" s="32"/>
      <c r="Y52" s="32"/>
      <c r="Z52" s="32"/>
      <c r="AA52" s="32"/>
      <c r="AB52" s="32"/>
      <c r="AC52" s="32"/>
      <c r="AD52" s="32"/>
      <c r="AE52" s="32"/>
    </row>
    <row r="53" spans="1:47" s="2" customFormat="1" ht="6.95" customHeight="1">
      <c r="A53" s="32"/>
      <c r="B53" s="33"/>
      <c r="C53" s="32"/>
      <c r="D53" s="32"/>
      <c r="E53" s="32"/>
      <c r="F53" s="32"/>
      <c r="G53" s="32"/>
      <c r="H53" s="32"/>
      <c r="I53" s="32"/>
      <c r="J53" s="32"/>
      <c r="K53" s="32"/>
      <c r="L53" s="90"/>
      <c r="S53" s="32"/>
      <c r="T53" s="32"/>
      <c r="U53" s="32"/>
      <c r="V53" s="32"/>
      <c r="W53" s="32"/>
      <c r="X53" s="32"/>
      <c r="Y53" s="32"/>
      <c r="Z53" s="32"/>
      <c r="AA53" s="32"/>
      <c r="AB53" s="32"/>
      <c r="AC53" s="32"/>
      <c r="AD53" s="32"/>
      <c r="AE53" s="32"/>
    </row>
    <row r="54" spans="1:47" s="2" customFormat="1" ht="40.15" customHeight="1">
      <c r="A54" s="32"/>
      <c r="B54" s="33"/>
      <c r="C54" s="28" t="s">
        <v>28</v>
      </c>
      <c r="D54" s="32"/>
      <c r="E54" s="32"/>
      <c r="F54" s="26" t="str">
        <f>E15</f>
        <v>Město Klatovy, Nám.Míru 62/I,339 01 Klatovy</v>
      </c>
      <c r="G54" s="32"/>
      <c r="H54" s="32"/>
      <c r="I54" s="28" t="s">
        <v>34</v>
      </c>
      <c r="J54" s="30" t="str">
        <f>E21</f>
        <v>INTERPROJEKT ODPADY s.r.o., Praha 6</v>
      </c>
      <c r="K54" s="32"/>
      <c r="L54" s="90"/>
      <c r="S54" s="32"/>
      <c r="T54" s="32"/>
      <c r="U54" s="32"/>
      <c r="V54" s="32"/>
      <c r="W54" s="32"/>
      <c r="X54" s="32"/>
      <c r="Y54" s="32"/>
      <c r="Z54" s="32"/>
      <c r="AA54" s="32"/>
      <c r="AB54" s="32"/>
      <c r="AC54" s="32"/>
      <c r="AD54" s="32"/>
      <c r="AE54" s="32"/>
    </row>
    <row r="55" spans="1:47" s="2" customFormat="1" ht="15.2" customHeight="1">
      <c r="A55" s="32"/>
      <c r="B55" s="33"/>
      <c r="C55" s="28" t="s">
        <v>32</v>
      </c>
      <c r="D55" s="32"/>
      <c r="E55" s="32"/>
      <c r="F55" s="26" t="str">
        <f>IF(E18="","",E18)</f>
        <v xml:space="preserve"> </v>
      </c>
      <c r="G55" s="32"/>
      <c r="H55" s="32"/>
      <c r="I55" s="28" t="s">
        <v>37</v>
      </c>
      <c r="J55" s="30" t="str">
        <f>E24</f>
        <v xml:space="preserve"> </v>
      </c>
      <c r="K55" s="32"/>
      <c r="L55" s="90"/>
      <c r="S55" s="32"/>
      <c r="T55" s="32"/>
      <c r="U55" s="32"/>
      <c r="V55" s="32"/>
      <c r="W55" s="32"/>
      <c r="X55" s="32"/>
      <c r="Y55" s="32"/>
      <c r="Z55" s="32"/>
      <c r="AA55" s="32"/>
      <c r="AB55" s="32"/>
      <c r="AC55" s="32"/>
      <c r="AD55" s="32"/>
      <c r="AE55" s="32"/>
    </row>
    <row r="56" spans="1:47" s="2" customFormat="1" ht="10.35" customHeight="1">
      <c r="A56" s="32"/>
      <c r="B56" s="33"/>
      <c r="C56" s="32"/>
      <c r="D56" s="32"/>
      <c r="E56" s="32"/>
      <c r="F56" s="32"/>
      <c r="G56" s="32"/>
      <c r="H56" s="32"/>
      <c r="I56" s="32"/>
      <c r="J56" s="32"/>
      <c r="K56" s="32"/>
      <c r="L56" s="90"/>
      <c r="S56" s="32"/>
      <c r="T56" s="32"/>
      <c r="U56" s="32"/>
      <c r="V56" s="32"/>
      <c r="W56" s="32"/>
      <c r="X56" s="32"/>
      <c r="Y56" s="32"/>
      <c r="Z56" s="32"/>
      <c r="AA56" s="32"/>
      <c r="AB56" s="32"/>
      <c r="AC56" s="32"/>
      <c r="AD56" s="32"/>
      <c r="AE56" s="32"/>
    </row>
    <row r="57" spans="1:47" s="2" customFormat="1" ht="29.25" customHeight="1">
      <c r="A57" s="32"/>
      <c r="B57" s="33"/>
      <c r="C57" s="104" t="s">
        <v>117</v>
      </c>
      <c r="D57" s="98"/>
      <c r="E57" s="98"/>
      <c r="F57" s="98"/>
      <c r="G57" s="98"/>
      <c r="H57" s="98"/>
      <c r="I57" s="98"/>
      <c r="J57" s="105" t="s">
        <v>118</v>
      </c>
      <c r="K57" s="98"/>
      <c r="L57" s="90"/>
      <c r="S57" s="32"/>
      <c r="T57" s="32"/>
      <c r="U57" s="32"/>
      <c r="V57" s="32"/>
      <c r="W57" s="32"/>
      <c r="X57" s="32"/>
      <c r="Y57" s="32"/>
      <c r="Z57" s="32"/>
      <c r="AA57" s="32"/>
      <c r="AB57" s="32"/>
      <c r="AC57" s="32"/>
      <c r="AD57" s="32"/>
      <c r="AE57" s="32"/>
    </row>
    <row r="58" spans="1:47" s="2" customFormat="1" ht="10.35" customHeight="1">
      <c r="A58" s="32"/>
      <c r="B58" s="33"/>
      <c r="C58" s="32"/>
      <c r="D58" s="32"/>
      <c r="E58" s="32"/>
      <c r="F58" s="32"/>
      <c r="G58" s="32"/>
      <c r="H58" s="32"/>
      <c r="I58" s="32"/>
      <c r="J58" s="32"/>
      <c r="K58" s="32"/>
      <c r="L58" s="90"/>
      <c r="S58" s="32"/>
      <c r="T58" s="32"/>
      <c r="U58" s="32"/>
      <c r="V58" s="32"/>
      <c r="W58" s="32"/>
      <c r="X58" s="32"/>
      <c r="Y58" s="32"/>
      <c r="Z58" s="32"/>
      <c r="AA58" s="32"/>
      <c r="AB58" s="32"/>
      <c r="AC58" s="32"/>
      <c r="AD58" s="32"/>
      <c r="AE58" s="32"/>
    </row>
    <row r="59" spans="1:47" s="2" customFormat="1" ht="22.9" customHeight="1">
      <c r="A59" s="32"/>
      <c r="B59" s="33"/>
      <c r="C59" s="106" t="s">
        <v>72</v>
      </c>
      <c r="D59" s="32"/>
      <c r="E59" s="32"/>
      <c r="F59" s="32"/>
      <c r="G59" s="32"/>
      <c r="H59" s="32"/>
      <c r="I59" s="32"/>
      <c r="J59" s="66">
        <f>J88</f>
        <v>0</v>
      </c>
      <c r="K59" s="32"/>
      <c r="L59" s="90"/>
      <c r="S59" s="32"/>
      <c r="T59" s="32"/>
      <c r="U59" s="32"/>
      <c r="V59" s="32"/>
      <c r="W59" s="32"/>
      <c r="X59" s="32"/>
      <c r="Y59" s="32"/>
      <c r="Z59" s="32"/>
      <c r="AA59" s="32"/>
      <c r="AB59" s="32"/>
      <c r="AC59" s="32"/>
      <c r="AD59" s="32"/>
      <c r="AE59" s="32"/>
      <c r="AU59" s="19" t="s">
        <v>119</v>
      </c>
    </row>
    <row r="60" spans="1:47" s="9" customFormat="1" ht="24.95" customHeight="1">
      <c r="B60" s="107"/>
      <c r="D60" s="108" t="s">
        <v>120</v>
      </c>
      <c r="E60" s="109"/>
      <c r="F60" s="109"/>
      <c r="G60" s="109"/>
      <c r="H60" s="109"/>
      <c r="I60" s="109"/>
      <c r="J60" s="110">
        <f>J89</f>
        <v>0</v>
      </c>
      <c r="L60" s="107"/>
    </row>
    <row r="61" spans="1:47" s="10" customFormat="1" ht="19.899999999999999" customHeight="1">
      <c r="B61" s="111"/>
      <c r="D61" s="112" t="s">
        <v>121</v>
      </c>
      <c r="E61" s="113"/>
      <c r="F61" s="113"/>
      <c r="G61" s="113"/>
      <c r="H61" s="113"/>
      <c r="I61" s="113"/>
      <c r="J61" s="114">
        <f>J90</f>
        <v>0</v>
      </c>
      <c r="L61" s="111"/>
    </row>
    <row r="62" spans="1:47" s="10" customFormat="1" ht="19.899999999999999" customHeight="1">
      <c r="B62" s="111"/>
      <c r="D62" s="112" t="s">
        <v>474</v>
      </c>
      <c r="E62" s="113"/>
      <c r="F62" s="113"/>
      <c r="G62" s="113"/>
      <c r="H62" s="113"/>
      <c r="I62" s="113"/>
      <c r="J62" s="114">
        <f>J181</f>
        <v>0</v>
      </c>
      <c r="L62" s="111"/>
    </row>
    <row r="63" spans="1:47" s="10" customFormat="1" ht="19.899999999999999" customHeight="1">
      <c r="B63" s="111"/>
      <c r="D63" s="112" t="s">
        <v>402</v>
      </c>
      <c r="E63" s="113"/>
      <c r="F63" s="113"/>
      <c r="G63" s="113"/>
      <c r="H63" s="113"/>
      <c r="I63" s="113"/>
      <c r="J63" s="114">
        <f>J187</f>
        <v>0</v>
      </c>
      <c r="L63" s="111"/>
    </row>
    <row r="64" spans="1:47" s="10" customFormat="1" ht="19.899999999999999" customHeight="1">
      <c r="B64" s="111"/>
      <c r="D64" s="112" t="s">
        <v>475</v>
      </c>
      <c r="E64" s="113"/>
      <c r="F64" s="113"/>
      <c r="G64" s="113"/>
      <c r="H64" s="113"/>
      <c r="I64" s="113"/>
      <c r="J64" s="114">
        <f>J216</f>
        <v>0</v>
      </c>
      <c r="L64" s="111"/>
    </row>
    <row r="65" spans="1:31" s="10" customFormat="1" ht="19.899999999999999" customHeight="1">
      <c r="B65" s="111"/>
      <c r="D65" s="112" t="s">
        <v>476</v>
      </c>
      <c r="E65" s="113"/>
      <c r="F65" s="113"/>
      <c r="G65" s="113"/>
      <c r="H65" s="113"/>
      <c r="I65" s="113"/>
      <c r="J65" s="114">
        <f>J228</f>
        <v>0</v>
      </c>
      <c r="L65" s="111"/>
    </row>
    <row r="66" spans="1:31" s="10" customFormat="1" ht="19.899999999999999" customHeight="1">
      <c r="B66" s="111"/>
      <c r="D66" s="112" t="s">
        <v>477</v>
      </c>
      <c r="E66" s="113"/>
      <c r="F66" s="113"/>
      <c r="G66" s="113"/>
      <c r="H66" s="113"/>
      <c r="I66" s="113"/>
      <c r="J66" s="114">
        <f>J357</f>
        <v>0</v>
      </c>
      <c r="L66" s="111"/>
    </row>
    <row r="67" spans="1:31" s="9" customFormat="1" ht="24.95" customHeight="1">
      <c r="B67" s="107"/>
      <c r="D67" s="108" t="s">
        <v>478</v>
      </c>
      <c r="E67" s="109"/>
      <c r="F67" s="109"/>
      <c r="G67" s="109"/>
      <c r="H67" s="109"/>
      <c r="I67" s="109"/>
      <c r="J67" s="110">
        <f>J361</f>
        <v>0</v>
      </c>
      <c r="L67" s="107"/>
    </row>
    <row r="68" spans="1:31" s="10" customFormat="1" ht="19.899999999999999" customHeight="1">
      <c r="B68" s="111"/>
      <c r="D68" s="112" t="s">
        <v>479</v>
      </c>
      <c r="E68" s="113"/>
      <c r="F68" s="113"/>
      <c r="G68" s="113"/>
      <c r="H68" s="113"/>
      <c r="I68" s="113"/>
      <c r="J68" s="114">
        <f>J362</f>
        <v>0</v>
      </c>
      <c r="L68" s="111"/>
    </row>
    <row r="69" spans="1:31" s="2" customFormat="1" ht="21.75" customHeight="1">
      <c r="A69" s="32"/>
      <c r="B69" s="33"/>
      <c r="C69" s="32"/>
      <c r="D69" s="32"/>
      <c r="E69" s="32"/>
      <c r="F69" s="32"/>
      <c r="G69" s="32"/>
      <c r="H69" s="32"/>
      <c r="I69" s="32"/>
      <c r="J69" s="32"/>
      <c r="K69" s="32"/>
      <c r="L69" s="90"/>
      <c r="S69" s="32"/>
      <c r="T69" s="32"/>
      <c r="U69" s="32"/>
      <c r="V69" s="32"/>
      <c r="W69" s="32"/>
      <c r="X69" s="32"/>
      <c r="Y69" s="32"/>
      <c r="Z69" s="32"/>
      <c r="AA69" s="32"/>
      <c r="AB69" s="32"/>
      <c r="AC69" s="32"/>
      <c r="AD69" s="32"/>
      <c r="AE69" s="32"/>
    </row>
    <row r="70" spans="1:31" s="2" customFormat="1" ht="6.95" customHeight="1">
      <c r="A70" s="32"/>
      <c r="B70" s="42"/>
      <c r="C70" s="43"/>
      <c r="D70" s="43"/>
      <c r="E70" s="43"/>
      <c r="F70" s="43"/>
      <c r="G70" s="43"/>
      <c r="H70" s="43"/>
      <c r="I70" s="43"/>
      <c r="J70" s="43"/>
      <c r="K70" s="43"/>
      <c r="L70" s="90"/>
      <c r="S70" s="32"/>
      <c r="T70" s="32"/>
      <c r="U70" s="32"/>
      <c r="V70" s="32"/>
      <c r="W70" s="32"/>
      <c r="X70" s="32"/>
      <c r="Y70" s="32"/>
      <c r="Z70" s="32"/>
      <c r="AA70" s="32"/>
      <c r="AB70" s="32"/>
      <c r="AC70" s="32"/>
      <c r="AD70" s="32"/>
      <c r="AE70" s="32"/>
    </row>
    <row r="74" spans="1:31" s="2" customFormat="1" ht="6.95" customHeight="1">
      <c r="A74" s="32"/>
      <c r="B74" s="44"/>
      <c r="C74" s="45"/>
      <c r="D74" s="45"/>
      <c r="E74" s="45"/>
      <c r="F74" s="45"/>
      <c r="G74" s="45"/>
      <c r="H74" s="45"/>
      <c r="I74" s="45"/>
      <c r="J74" s="45"/>
      <c r="K74" s="45"/>
      <c r="L74" s="90"/>
      <c r="S74" s="32"/>
      <c r="T74" s="32"/>
      <c r="U74" s="32"/>
      <c r="V74" s="32"/>
      <c r="W74" s="32"/>
      <c r="X74" s="32"/>
      <c r="Y74" s="32"/>
      <c r="Z74" s="32"/>
      <c r="AA74" s="32"/>
      <c r="AB74" s="32"/>
      <c r="AC74" s="32"/>
      <c r="AD74" s="32"/>
      <c r="AE74" s="32"/>
    </row>
    <row r="75" spans="1:31" s="2" customFormat="1" ht="24.95" customHeight="1">
      <c r="A75" s="32"/>
      <c r="B75" s="33"/>
      <c r="C75" s="23" t="s">
        <v>124</v>
      </c>
      <c r="D75" s="32"/>
      <c r="E75" s="32"/>
      <c r="F75" s="32"/>
      <c r="G75" s="32"/>
      <c r="H75" s="32"/>
      <c r="I75" s="32"/>
      <c r="J75" s="32"/>
      <c r="K75" s="32"/>
      <c r="L75" s="90"/>
      <c r="S75" s="32"/>
      <c r="T75" s="32"/>
      <c r="U75" s="32"/>
      <c r="V75" s="32"/>
      <c r="W75" s="32"/>
      <c r="X75" s="32"/>
      <c r="Y75" s="32"/>
      <c r="Z75" s="32"/>
      <c r="AA75" s="32"/>
      <c r="AB75" s="32"/>
      <c r="AC75" s="32"/>
      <c r="AD75" s="32"/>
      <c r="AE75" s="32"/>
    </row>
    <row r="76" spans="1:31" s="2" customFormat="1" ht="6.95" customHeight="1">
      <c r="A76" s="32"/>
      <c r="B76" s="33"/>
      <c r="C76" s="32"/>
      <c r="D76" s="32"/>
      <c r="E76" s="32"/>
      <c r="F76" s="32"/>
      <c r="G76" s="32"/>
      <c r="H76" s="32"/>
      <c r="I76" s="32"/>
      <c r="J76" s="32"/>
      <c r="K76" s="32"/>
      <c r="L76" s="90"/>
      <c r="S76" s="32"/>
      <c r="T76" s="32"/>
      <c r="U76" s="32"/>
      <c r="V76" s="32"/>
      <c r="W76" s="32"/>
      <c r="X76" s="32"/>
      <c r="Y76" s="32"/>
      <c r="Z76" s="32"/>
      <c r="AA76" s="32"/>
      <c r="AB76" s="32"/>
      <c r="AC76" s="32"/>
      <c r="AD76" s="32"/>
      <c r="AE76" s="32"/>
    </row>
    <row r="77" spans="1:31" s="2" customFormat="1" ht="12" customHeight="1">
      <c r="A77" s="32"/>
      <c r="B77" s="33"/>
      <c r="C77" s="28" t="s">
        <v>14</v>
      </c>
      <c r="D77" s="32"/>
      <c r="E77" s="32"/>
      <c r="F77" s="32"/>
      <c r="G77" s="32"/>
      <c r="H77" s="32"/>
      <c r="I77" s="32"/>
      <c r="J77" s="32"/>
      <c r="K77" s="32"/>
      <c r="L77" s="90"/>
      <c r="S77" s="32"/>
      <c r="T77" s="32"/>
      <c r="U77" s="32"/>
      <c r="V77" s="32"/>
      <c r="W77" s="32"/>
      <c r="X77" s="32"/>
      <c r="Y77" s="32"/>
      <c r="Z77" s="32"/>
      <c r="AA77" s="32"/>
      <c r="AB77" s="32"/>
      <c r="AC77" s="32"/>
      <c r="AD77" s="32"/>
      <c r="AE77" s="32"/>
    </row>
    <row r="78" spans="1:31" s="2" customFormat="1" ht="16.5" customHeight="1">
      <c r="A78" s="32"/>
      <c r="B78" s="33"/>
      <c r="C78" s="32"/>
      <c r="D78" s="32"/>
      <c r="E78" s="328" t="str">
        <f>E7</f>
        <v>Skládka TKO Štěpánovice - III.etepa - 3.část</v>
      </c>
      <c r="F78" s="329"/>
      <c r="G78" s="329"/>
      <c r="H78" s="329"/>
      <c r="I78" s="32"/>
      <c r="J78" s="32"/>
      <c r="K78" s="32"/>
      <c r="L78" s="90"/>
      <c r="S78" s="32"/>
      <c r="T78" s="32"/>
      <c r="U78" s="32"/>
      <c r="V78" s="32"/>
      <c r="W78" s="32"/>
      <c r="X78" s="32"/>
      <c r="Y78" s="32"/>
      <c r="Z78" s="32"/>
      <c r="AA78" s="32"/>
      <c r="AB78" s="32"/>
      <c r="AC78" s="32"/>
      <c r="AD78" s="32"/>
      <c r="AE78" s="32"/>
    </row>
    <row r="79" spans="1:31" s="2" customFormat="1" ht="12" customHeight="1">
      <c r="A79" s="32"/>
      <c r="B79" s="33"/>
      <c r="C79" s="28" t="s">
        <v>114</v>
      </c>
      <c r="D79" s="32"/>
      <c r="E79" s="32"/>
      <c r="F79" s="32"/>
      <c r="G79" s="32"/>
      <c r="H79" s="32"/>
      <c r="I79" s="32"/>
      <c r="J79" s="32"/>
      <c r="K79" s="32"/>
      <c r="L79" s="90"/>
      <c r="S79" s="32"/>
      <c r="T79" s="32"/>
      <c r="U79" s="32"/>
      <c r="V79" s="32"/>
      <c r="W79" s="32"/>
      <c r="X79" s="32"/>
      <c r="Y79" s="32"/>
      <c r="Z79" s="32"/>
      <c r="AA79" s="32"/>
      <c r="AB79" s="32"/>
      <c r="AC79" s="32"/>
      <c r="AD79" s="32"/>
      <c r="AE79" s="32"/>
    </row>
    <row r="80" spans="1:31" s="2" customFormat="1" ht="16.5" customHeight="1">
      <c r="A80" s="32"/>
      <c r="B80" s="33"/>
      <c r="C80" s="32"/>
      <c r="D80" s="32"/>
      <c r="E80" s="305" t="str">
        <f>E9</f>
        <v>SO 04 - Drenáže</v>
      </c>
      <c r="F80" s="327"/>
      <c r="G80" s="327"/>
      <c r="H80" s="327"/>
      <c r="I80" s="32"/>
      <c r="J80" s="32"/>
      <c r="K80" s="32"/>
      <c r="L80" s="90"/>
      <c r="S80" s="32"/>
      <c r="T80" s="32"/>
      <c r="U80" s="32"/>
      <c r="V80" s="32"/>
      <c r="W80" s="32"/>
      <c r="X80" s="32"/>
      <c r="Y80" s="32"/>
      <c r="Z80" s="32"/>
      <c r="AA80" s="32"/>
      <c r="AB80" s="32"/>
      <c r="AC80" s="32"/>
      <c r="AD80" s="32"/>
      <c r="AE80" s="32"/>
    </row>
    <row r="81" spans="1:65" s="2" customFormat="1" ht="6.95" customHeight="1">
      <c r="A81" s="32"/>
      <c r="B81" s="33"/>
      <c r="C81" s="32"/>
      <c r="D81" s="32"/>
      <c r="E81" s="32"/>
      <c r="F81" s="32"/>
      <c r="G81" s="32"/>
      <c r="H81" s="32"/>
      <c r="I81" s="32"/>
      <c r="J81" s="32"/>
      <c r="K81" s="32"/>
      <c r="L81" s="90"/>
      <c r="S81" s="32"/>
      <c r="T81" s="32"/>
      <c r="U81" s="32"/>
      <c r="V81" s="32"/>
      <c r="W81" s="32"/>
      <c r="X81" s="32"/>
      <c r="Y81" s="32"/>
      <c r="Z81" s="32"/>
      <c r="AA81" s="32"/>
      <c r="AB81" s="32"/>
      <c r="AC81" s="32"/>
      <c r="AD81" s="32"/>
      <c r="AE81" s="32"/>
    </row>
    <row r="82" spans="1:65" s="2" customFormat="1" ht="12" customHeight="1">
      <c r="A82" s="32"/>
      <c r="B82" s="33"/>
      <c r="C82" s="28" t="s">
        <v>20</v>
      </c>
      <c r="D82" s="32"/>
      <c r="E82" s="32"/>
      <c r="F82" s="26" t="str">
        <f>F12</f>
        <v>k.ú.Štěpánovice u Klatov, k.ú.Dehtín</v>
      </c>
      <c r="G82" s="32"/>
      <c r="H82" s="32"/>
      <c r="I82" s="28" t="s">
        <v>22</v>
      </c>
      <c r="J82" s="50" t="str">
        <f>IF(J12="","",J12)</f>
        <v>24. 9. 2020</v>
      </c>
      <c r="K82" s="32"/>
      <c r="L82" s="90"/>
      <c r="S82" s="32"/>
      <c r="T82" s="32"/>
      <c r="U82" s="32"/>
      <c r="V82" s="32"/>
      <c r="W82" s="32"/>
      <c r="X82" s="32"/>
      <c r="Y82" s="32"/>
      <c r="Z82" s="32"/>
      <c r="AA82" s="32"/>
      <c r="AB82" s="32"/>
      <c r="AC82" s="32"/>
      <c r="AD82" s="32"/>
      <c r="AE82" s="32"/>
    </row>
    <row r="83" spans="1:65" s="2" customFormat="1" ht="6.95" customHeight="1">
      <c r="A83" s="32"/>
      <c r="B83" s="33"/>
      <c r="C83" s="32"/>
      <c r="D83" s="32"/>
      <c r="E83" s="32"/>
      <c r="F83" s="32"/>
      <c r="G83" s="32"/>
      <c r="H83" s="32"/>
      <c r="I83" s="32"/>
      <c r="J83" s="32"/>
      <c r="K83" s="32"/>
      <c r="L83" s="90"/>
      <c r="S83" s="32"/>
      <c r="T83" s="32"/>
      <c r="U83" s="32"/>
      <c r="V83" s="32"/>
      <c r="W83" s="32"/>
      <c r="X83" s="32"/>
      <c r="Y83" s="32"/>
      <c r="Z83" s="32"/>
      <c r="AA83" s="32"/>
      <c r="AB83" s="32"/>
      <c r="AC83" s="32"/>
      <c r="AD83" s="32"/>
      <c r="AE83" s="32"/>
    </row>
    <row r="84" spans="1:65" s="2" customFormat="1" ht="40.15" customHeight="1">
      <c r="A84" s="32"/>
      <c r="B84" s="33"/>
      <c r="C84" s="28" t="s">
        <v>28</v>
      </c>
      <c r="D84" s="32"/>
      <c r="E84" s="32"/>
      <c r="F84" s="26" t="str">
        <f>E15</f>
        <v>Město Klatovy, Nám.Míru 62/I,339 01 Klatovy</v>
      </c>
      <c r="G84" s="32"/>
      <c r="H84" s="32"/>
      <c r="I84" s="28" t="s">
        <v>34</v>
      </c>
      <c r="J84" s="30" t="str">
        <f>E21</f>
        <v>INTERPROJEKT ODPADY s.r.o., Praha 6</v>
      </c>
      <c r="K84" s="32"/>
      <c r="L84" s="90"/>
      <c r="S84" s="32"/>
      <c r="T84" s="32"/>
      <c r="U84" s="32"/>
      <c r="V84" s="32"/>
      <c r="W84" s="32"/>
      <c r="X84" s="32"/>
      <c r="Y84" s="32"/>
      <c r="Z84" s="32"/>
      <c r="AA84" s="32"/>
      <c r="AB84" s="32"/>
      <c r="AC84" s="32"/>
      <c r="AD84" s="32"/>
      <c r="AE84" s="32"/>
    </row>
    <row r="85" spans="1:65" s="2" customFormat="1" ht="15.2" customHeight="1">
      <c r="A85" s="32"/>
      <c r="B85" s="33"/>
      <c r="C85" s="28" t="s">
        <v>32</v>
      </c>
      <c r="D85" s="32"/>
      <c r="E85" s="32"/>
      <c r="F85" s="26" t="str">
        <f>IF(E18="","",E18)</f>
        <v xml:space="preserve"> </v>
      </c>
      <c r="G85" s="32"/>
      <c r="H85" s="32"/>
      <c r="I85" s="28" t="s">
        <v>37</v>
      </c>
      <c r="J85" s="30" t="str">
        <f>E24</f>
        <v xml:space="preserve"> </v>
      </c>
      <c r="K85" s="32"/>
      <c r="L85" s="90"/>
      <c r="S85" s="32"/>
      <c r="T85" s="32"/>
      <c r="U85" s="32"/>
      <c r="V85" s="32"/>
      <c r="W85" s="32"/>
      <c r="X85" s="32"/>
      <c r="Y85" s="32"/>
      <c r="Z85" s="32"/>
      <c r="AA85" s="32"/>
      <c r="AB85" s="32"/>
      <c r="AC85" s="32"/>
      <c r="AD85" s="32"/>
      <c r="AE85" s="32"/>
    </row>
    <row r="86" spans="1:65" s="2" customFormat="1" ht="10.35" customHeight="1">
      <c r="A86" s="32"/>
      <c r="B86" s="33"/>
      <c r="C86" s="32"/>
      <c r="D86" s="32"/>
      <c r="E86" s="32"/>
      <c r="F86" s="32"/>
      <c r="G86" s="32"/>
      <c r="H86" s="32"/>
      <c r="I86" s="32"/>
      <c r="J86" s="32"/>
      <c r="K86" s="32"/>
      <c r="L86" s="90"/>
      <c r="S86" s="32"/>
      <c r="T86" s="32"/>
      <c r="U86" s="32"/>
      <c r="V86" s="32"/>
      <c r="W86" s="32"/>
      <c r="X86" s="32"/>
      <c r="Y86" s="32"/>
      <c r="Z86" s="32"/>
      <c r="AA86" s="32"/>
      <c r="AB86" s="32"/>
      <c r="AC86" s="32"/>
      <c r="AD86" s="32"/>
      <c r="AE86" s="32"/>
    </row>
    <row r="87" spans="1:65" s="11" customFormat="1" ht="29.25" customHeight="1">
      <c r="A87" s="115"/>
      <c r="B87" s="116"/>
      <c r="C87" s="117" t="s">
        <v>125</v>
      </c>
      <c r="D87" s="118" t="s">
        <v>59</v>
      </c>
      <c r="E87" s="118" t="s">
        <v>55</v>
      </c>
      <c r="F87" s="118" t="s">
        <v>56</v>
      </c>
      <c r="G87" s="118" t="s">
        <v>126</v>
      </c>
      <c r="H87" s="118" t="s">
        <v>127</v>
      </c>
      <c r="I87" s="118" t="s">
        <v>128</v>
      </c>
      <c r="J87" s="118" t="s">
        <v>118</v>
      </c>
      <c r="K87" s="119" t="s">
        <v>129</v>
      </c>
      <c r="L87" s="120"/>
      <c r="M87" s="57" t="s">
        <v>3</v>
      </c>
      <c r="N87" s="58" t="s">
        <v>44</v>
      </c>
      <c r="O87" s="58" t="s">
        <v>130</v>
      </c>
      <c r="P87" s="58" t="s">
        <v>131</v>
      </c>
      <c r="Q87" s="58" t="s">
        <v>132</v>
      </c>
      <c r="R87" s="58" t="s">
        <v>133</v>
      </c>
      <c r="S87" s="58" t="s">
        <v>134</v>
      </c>
      <c r="T87" s="59" t="s">
        <v>135</v>
      </c>
      <c r="U87" s="115"/>
      <c r="V87" s="115"/>
      <c r="W87" s="115"/>
      <c r="X87" s="115"/>
      <c r="Y87" s="115"/>
      <c r="Z87" s="115"/>
      <c r="AA87" s="115"/>
      <c r="AB87" s="115"/>
      <c r="AC87" s="115"/>
      <c r="AD87" s="115"/>
      <c r="AE87" s="115"/>
    </row>
    <row r="88" spans="1:65" s="2" customFormat="1" ht="22.9" customHeight="1">
      <c r="A88" s="32"/>
      <c r="B88" s="33"/>
      <c r="C88" s="64" t="s">
        <v>136</v>
      </c>
      <c r="D88" s="32"/>
      <c r="E88" s="32"/>
      <c r="F88" s="32"/>
      <c r="G88" s="32"/>
      <c r="H88" s="32"/>
      <c r="I88" s="32"/>
      <c r="J88" s="121">
        <f>BK88</f>
        <v>0</v>
      </c>
      <c r="K88" s="32"/>
      <c r="L88" s="33"/>
      <c r="M88" s="60"/>
      <c r="N88" s="51"/>
      <c r="O88" s="61"/>
      <c r="P88" s="122">
        <f>P89+P361</f>
        <v>1137.7905489999998</v>
      </c>
      <c r="Q88" s="61"/>
      <c r="R88" s="122">
        <f>R89+R361</f>
        <v>332.77512482000003</v>
      </c>
      <c r="S88" s="61"/>
      <c r="T88" s="123">
        <f>T89+T361</f>
        <v>0</v>
      </c>
      <c r="U88" s="32"/>
      <c r="V88" s="32"/>
      <c r="W88" s="32"/>
      <c r="X88" s="32"/>
      <c r="Y88" s="32"/>
      <c r="Z88" s="32"/>
      <c r="AA88" s="32"/>
      <c r="AB88" s="32"/>
      <c r="AC88" s="32"/>
      <c r="AD88" s="32"/>
      <c r="AE88" s="32"/>
      <c r="AT88" s="19" t="s">
        <v>73</v>
      </c>
      <c r="AU88" s="19" t="s">
        <v>119</v>
      </c>
      <c r="BK88" s="124">
        <f>BK89+BK361</f>
        <v>0</v>
      </c>
    </row>
    <row r="89" spans="1:65" s="12" customFormat="1" ht="25.9" customHeight="1">
      <c r="B89" s="125"/>
      <c r="D89" s="126" t="s">
        <v>73</v>
      </c>
      <c r="E89" s="127" t="s">
        <v>137</v>
      </c>
      <c r="F89" s="127" t="s">
        <v>138</v>
      </c>
      <c r="J89" s="128">
        <f>BK89</f>
        <v>0</v>
      </c>
      <c r="L89" s="125"/>
      <c r="M89" s="129"/>
      <c r="N89" s="130"/>
      <c r="O89" s="130"/>
      <c r="P89" s="131">
        <f>P90+P181+P187+P216+P228+P357</f>
        <v>1037.227549</v>
      </c>
      <c r="Q89" s="130"/>
      <c r="R89" s="131">
        <f>R90+R181+R187+R216+R228+R357</f>
        <v>329.60284982000002</v>
      </c>
      <c r="S89" s="130"/>
      <c r="T89" s="132">
        <f>T90+T181+T187+T216+T228+T357</f>
        <v>0</v>
      </c>
      <c r="AR89" s="126" t="s">
        <v>82</v>
      </c>
      <c r="AT89" s="133" t="s">
        <v>73</v>
      </c>
      <c r="AU89" s="133" t="s">
        <v>74</v>
      </c>
      <c r="AY89" s="126" t="s">
        <v>139</v>
      </c>
      <c r="BK89" s="134">
        <f>BK90+BK181+BK187+BK216+BK228+BK357</f>
        <v>0</v>
      </c>
    </row>
    <row r="90" spans="1:65" s="12" customFormat="1" ht="22.9" customHeight="1">
      <c r="B90" s="125"/>
      <c r="D90" s="126" t="s">
        <v>73</v>
      </c>
      <c r="E90" s="135" t="s">
        <v>82</v>
      </c>
      <c r="F90" s="135" t="s">
        <v>140</v>
      </c>
      <c r="J90" s="136">
        <f>BK90</f>
        <v>0</v>
      </c>
      <c r="L90" s="125"/>
      <c r="M90" s="129"/>
      <c r="N90" s="130"/>
      <c r="O90" s="130"/>
      <c r="P90" s="131">
        <f>SUM(P91:P180)</f>
        <v>351.538994</v>
      </c>
      <c r="Q90" s="130"/>
      <c r="R90" s="131">
        <f>SUM(R91:R180)</f>
        <v>311.09899999999999</v>
      </c>
      <c r="S90" s="130"/>
      <c r="T90" s="132">
        <f>SUM(T91:T180)</f>
        <v>0</v>
      </c>
      <c r="AR90" s="126" t="s">
        <v>82</v>
      </c>
      <c r="AT90" s="133" t="s">
        <v>73</v>
      </c>
      <c r="AU90" s="133" t="s">
        <v>82</v>
      </c>
      <c r="AY90" s="126" t="s">
        <v>139</v>
      </c>
      <c r="BK90" s="134">
        <f>SUM(BK91:BK180)</f>
        <v>0</v>
      </c>
    </row>
    <row r="91" spans="1:65" s="2" customFormat="1" ht="14.45" customHeight="1">
      <c r="A91" s="32"/>
      <c r="B91" s="137"/>
      <c r="C91" s="138" t="s">
        <v>82</v>
      </c>
      <c r="D91" s="138" t="s">
        <v>141</v>
      </c>
      <c r="E91" s="139" t="s">
        <v>480</v>
      </c>
      <c r="F91" s="140" t="s">
        <v>481</v>
      </c>
      <c r="G91" s="141" t="s">
        <v>154</v>
      </c>
      <c r="H91" s="142">
        <v>59.106000000000002</v>
      </c>
      <c r="I91" s="143"/>
      <c r="J91" s="143"/>
      <c r="K91" s="140" t="s">
        <v>145</v>
      </c>
      <c r="L91" s="33"/>
      <c r="M91" s="144" t="s">
        <v>3</v>
      </c>
      <c r="N91" s="145" t="s">
        <v>45</v>
      </c>
      <c r="O91" s="146">
        <v>0.41399999999999998</v>
      </c>
      <c r="P91" s="146">
        <f>O91*H91</f>
        <v>24.469884</v>
      </c>
      <c r="Q91" s="146">
        <v>0</v>
      </c>
      <c r="R91" s="146">
        <f>Q91*H91</f>
        <v>0</v>
      </c>
      <c r="S91" s="146">
        <v>0</v>
      </c>
      <c r="T91" s="147">
        <f>S91*H91</f>
        <v>0</v>
      </c>
      <c r="U91" s="32"/>
      <c r="V91" s="32"/>
      <c r="W91" s="32"/>
      <c r="X91" s="32"/>
      <c r="Y91" s="32"/>
      <c r="Z91" s="32"/>
      <c r="AA91" s="32"/>
      <c r="AB91" s="32"/>
      <c r="AC91" s="32"/>
      <c r="AD91" s="32"/>
      <c r="AE91" s="32"/>
      <c r="AR91" s="148" t="s">
        <v>146</v>
      </c>
      <c r="AT91" s="148" t="s">
        <v>141</v>
      </c>
      <c r="AU91" s="148" t="s">
        <v>84</v>
      </c>
      <c r="AY91" s="19" t="s">
        <v>139</v>
      </c>
      <c r="BE91" s="149">
        <f>IF(N91="základní",J91,0)</f>
        <v>0</v>
      </c>
      <c r="BF91" s="149">
        <f>IF(N91="snížená",J91,0)</f>
        <v>0</v>
      </c>
      <c r="BG91" s="149">
        <f>IF(N91="zákl. přenesená",J91,0)</f>
        <v>0</v>
      </c>
      <c r="BH91" s="149">
        <f>IF(N91="sníž. přenesená",J91,0)</f>
        <v>0</v>
      </c>
      <c r="BI91" s="149">
        <f>IF(N91="nulová",J91,0)</f>
        <v>0</v>
      </c>
      <c r="BJ91" s="19" t="s">
        <v>82</v>
      </c>
      <c r="BK91" s="149">
        <f>ROUND(I91*H91,2)</f>
        <v>0</v>
      </c>
      <c r="BL91" s="19" t="s">
        <v>146</v>
      </c>
      <c r="BM91" s="148" t="s">
        <v>482</v>
      </c>
    </row>
    <row r="92" spans="1:65" s="2" customFormat="1" ht="19.5">
      <c r="A92" s="32"/>
      <c r="B92" s="33"/>
      <c r="C92" s="32"/>
      <c r="D92" s="150" t="s">
        <v>148</v>
      </c>
      <c r="E92" s="32"/>
      <c r="F92" s="151" t="s">
        <v>483</v>
      </c>
      <c r="G92" s="32"/>
      <c r="H92" s="32"/>
      <c r="I92" s="32"/>
      <c r="J92" s="32"/>
      <c r="K92" s="32"/>
      <c r="L92" s="33"/>
      <c r="M92" s="152"/>
      <c r="N92" s="153"/>
      <c r="O92" s="53"/>
      <c r="P92" s="53"/>
      <c r="Q92" s="53"/>
      <c r="R92" s="53"/>
      <c r="S92" s="53"/>
      <c r="T92" s="54"/>
      <c r="U92" s="32"/>
      <c r="V92" s="32"/>
      <c r="W92" s="32"/>
      <c r="X92" s="32"/>
      <c r="Y92" s="32"/>
      <c r="Z92" s="32"/>
      <c r="AA92" s="32"/>
      <c r="AB92" s="32"/>
      <c r="AC92" s="32"/>
      <c r="AD92" s="32"/>
      <c r="AE92" s="32"/>
      <c r="AT92" s="19" t="s">
        <v>148</v>
      </c>
      <c r="AU92" s="19" t="s">
        <v>84</v>
      </c>
    </row>
    <row r="93" spans="1:65" s="2" customFormat="1" ht="48.75">
      <c r="A93" s="32"/>
      <c r="B93" s="33"/>
      <c r="C93" s="32"/>
      <c r="D93" s="150" t="s">
        <v>150</v>
      </c>
      <c r="E93" s="32"/>
      <c r="F93" s="154" t="s">
        <v>484</v>
      </c>
      <c r="G93" s="32"/>
      <c r="H93" s="32"/>
      <c r="I93" s="32"/>
      <c r="J93" s="32"/>
      <c r="K93" s="32"/>
      <c r="L93" s="33"/>
      <c r="M93" s="152"/>
      <c r="N93" s="153"/>
      <c r="O93" s="53"/>
      <c r="P93" s="53"/>
      <c r="Q93" s="53"/>
      <c r="R93" s="53"/>
      <c r="S93" s="53"/>
      <c r="T93" s="54"/>
      <c r="U93" s="32"/>
      <c r="V93" s="32"/>
      <c r="W93" s="32"/>
      <c r="X93" s="32"/>
      <c r="Y93" s="32"/>
      <c r="Z93" s="32"/>
      <c r="AA93" s="32"/>
      <c r="AB93" s="32"/>
      <c r="AC93" s="32"/>
      <c r="AD93" s="32"/>
      <c r="AE93" s="32"/>
      <c r="AT93" s="19" t="s">
        <v>150</v>
      </c>
      <c r="AU93" s="19" t="s">
        <v>84</v>
      </c>
    </row>
    <row r="94" spans="1:65" s="13" customFormat="1">
      <c r="B94" s="155"/>
      <c r="D94" s="150" t="s">
        <v>158</v>
      </c>
      <c r="E94" s="156" t="s">
        <v>3</v>
      </c>
      <c r="F94" s="157" t="s">
        <v>485</v>
      </c>
      <c r="H94" s="156" t="s">
        <v>3</v>
      </c>
      <c r="L94" s="155"/>
      <c r="M94" s="158"/>
      <c r="N94" s="159"/>
      <c r="O94" s="159"/>
      <c r="P94" s="159"/>
      <c r="Q94" s="159"/>
      <c r="R94" s="159"/>
      <c r="S94" s="159"/>
      <c r="T94" s="160"/>
      <c r="AT94" s="156" t="s">
        <v>158</v>
      </c>
      <c r="AU94" s="156" t="s">
        <v>84</v>
      </c>
      <c r="AV94" s="13" t="s">
        <v>82</v>
      </c>
      <c r="AW94" s="13" t="s">
        <v>36</v>
      </c>
      <c r="AX94" s="13" t="s">
        <v>74</v>
      </c>
      <c r="AY94" s="156" t="s">
        <v>139</v>
      </c>
    </row>
    <row r="95" spans="1:65" s="13" customFormat="1">
      <c r="B95" s="155"/>
      <c r="D95" s="150" t="s">
        <v>158</v>
      </c>
      <c r="E95" s="156" t="s">
        <v>3</v>
      </c>
      <c r="F95" s="157" t="s">
        <v>486</v>
      </c>
      <c r="H95" s="156" t="s">
        <v>3</v>
      </c>
      <c r="L95" s="155"/>
      <c r="M95" s="158"/>
      <c r="N95" s="159"/>
      <c r="O95" s="159"/>
      <c r="P95" s="159"/>
      <c r="Q95" s="159"/>
      <c r="R95" s="159"/>
      <c r="S95" s="159"/>
      <c r="T95" s="160"/>
      <c r="AT95" s="156" t="s">
        <v>158</v>
      </c>
      <c r="AU95" s="156" t="s">
        <v>84</v>
      </c>
      <c r="AV95" s="13" t="s">
        <v>82</v>
      </c>
      <c r="AW95" s="13" t="s">
        <v>36</v>
      </c>
      <c r="AX95" s="13" t="s">
        <v>74</v>
      </c>
      <c r="AY95" s="156" t="s">
        <v>139</v>
      </c>
    </row>
    <row r="96" spans="1:65" s="14" customFormat="1">
      <c r="B96" s="161"/>
      <c r="D96" s="150" t="s">
        <v>158</v>
      </c>
      <c r="E96" s="162" t="s">
        <v>3</v>
      </c>
      <c r="F96" s="163" t="s">
        <v>487</v>
      </c>
      <c r="H96" s="164">
        <v>59.106000000000002</v>
      </c>
      <c r="L96" s="161"/>
      <c r="M96" s="165"/>
      <c r="N96" s="166"/>
      <c r="O96" s="166"/>
      <c r="P96" s="166"/>
      <c r="Q96" s="166"/>
      <c r="R96" s="166"/>
      <c r="S96" s="166"/>
      <c r="T96" s="167"/>
      <c r="AT96" s="162" t="s">
        <v>158</v>
      </c>
      <c r="AU96" s="162" t="s">
        <v>84</v>
      </c>
      <c r="AV96" s="14" t="s">
        <v>84</v>
      </c>
      <c r="AW96" s="14" t="s">
        <v>36</v>
      </c>
      <c r="AX96" s="14" t="s">
        <v>82</v>
      </c>
      <c r="AY96" s="162" t="s">
        <v>139</v>
      </c>
    </row>
    <row r="97" spans="1:65" s="2" customFormat="1" ht="14.45" customHeight="1">
      <c r="A97" s="32"/>
      <c r="B97" s="137"/>
      <c r="C97" s="138" t="s">
        <v>84</v>
      </c>
      <c r="D97" s="138" t="s">
        <v>141</v>
      </c>
      <c r="E97" s="139" t="s">
        <v>488</v>
      </c>
      <c r="F97" s="140" t="s">
        <v>489</v>
      </c>
      <c r="G97" s="141" t="s">
        <v>154</v>
      </c>
      <c r="H97" s="142">
        <v>291.2</v>
      </c>
      <c r="I97" s="143"/>
      <c r="J97" s="143"/>
      <c r="K97" s="140" t="s">
        <v>145</v>
      </c>
      <c r="L97" s="33"/>
      <c r="M97" s="144" t="s">
        <v>3</v>
      </c>
      <c r="N97" s="145" t="s">
        <v>45</v>
      </c>
      <c r="O97" s="146">
        <v>0.496</v>
      </c>
      <c r="P97" s="146">
        <f>O97*H97</f>
        <v>144.43519999999998</v>
      </c>
      <c r="Q97" s="146">
        <v>0</v>
      </c>
      <c r="R97" s="146">
        <f>Q97*H97</f>
        <v>0</v>
      </c>
      <c r="S97" s="146">
        <v>0</v>
      </c>
      <c r="T97" s="147">
        <f>S97*H97</f>
        <v>0</v>
      </c>
      <c r="U97" s="32"/>
      <c r="V97" s="32"/>
      <c r="W97" s="32"/>
      <c r="X97" s="32"/>
      <c r="Y97" s="32"/>
      <c r="Z97" s="32"/>
      <c r="AA97" s="32"/>
      <c r="AB97" s="32"/>
      <c r="AC97" s="32"/>
      <c r="AD97" s="32"/>
      <c r="AE97" s="32"/>
      <c r="AR97" s="148" t="s">
        <v>146</v>
      </c>
      <c r="AT97" s="148" t="s">
        <v>141</v>
      </c>
      <c r="AU97" s="148" t="s">
        <v>84</v>
      </c>
      <c r="AY97" s="19" t="s">
        <v>139</v>
      </c>
      <c r="BE97" s="149">
        <f>IF(N97="základní",J97,0)</f>
        <v>0</v>
      </c>
      <c r="BF97" s="149">
        <f>IF(N97="snížená",J97,0)</f>
        <v>0</v>
      </c>
      <c r="BG97" s="149">
        <f>IF(N97="zákl. přenesená",J97,0)</f>
        <v>0</v>
      </c>
      <c r="BH97" s="149">
        <f>IF(N97="sníž. přenesená",J97,0)</f>
        <v>0</v>
      </c>
      <c r="BI97" s="149">
        <f>IF(N97="nulová",J97,0)</f>
        <v>0</v>
      </c>
      <c r="BJ97" s="19" t="s">
        <v>82</v>
      </c>
      <c r="BK97" s="149">
        <f>ROUND(I97*H97,2)</f>
        <v>0</v>
      </c>
      <c r="BL97" s="19" t="s">
        <v>146</v>
      </c>
      <c r="BM97" s="148" t="s">
        <v>490</v>
      </c>
    </row>
    <row r="98" spans="1:65" s="2" customFormat="1" ht="19.5">
      <c r="A98" s="32"/>
      <c r="B98" s="33"/>
      <c r="C98" s="32"/>
      <c r="D98" s="150" t="s">
        <v>148</v>
      </c>
      <c r="E98" s="32"/>
      <c r="F98" s="151" t="s">
        <v>491</v>
      </c>
      <c r="G98" s="32"/>
      <c r="H98" s="32"/>
      <c r="I98" s="32"/>
      <c r="J98" s="32"/>
      <c r="K98" s="32"/>
      <c r="L98" s="33"/>
      <c r="M98" s="152"/>
      <c r="N98" s="153"/>
      <c r="O98" s="53"/>
      <c r="P98" s="53"/>
      <c r="Q98" s="53"/>
      <c r="R98" s="53"/>
      <c r="S98" s="53"/>
      <c r="T98" s="54"/>
      <c r="U98" s="32"/>
      <c r="V98" s="32"/>
      <c r="W98" s="32"/>
      <c r="X98" s="32"/>
      <c r="Y98" s="32"/>
      <c r="Z98" s="32"/>
      <c r="AA98" s="32"/>
      <c r="AB98" s="32"/>
      <c r="AC98" s="32"/>
      <c r="AD98" s="32"/>
      <c r="AE98" s="32"/>
      <c r="AT98" s="19" t="s">
        <v>148</v>
      </c>
      <c r="AU98" s="19" t="s">
        <v>84</v>
      </c>
    </row>
    <row r="99" spans="1:65" s="2" customFormat="1" ht="39">
      <c r="A99" s="32"/>
      <c r="B99" s="33"/>
      <c r="C99" s="32"/>
      <c r="D99" s="150" t="s">
        <v>150</v>
      </c>
      <c r="E99" s="32"/>
      <c r="F99" s="154" t="s">
        <v>492</v>
      </c>
      <c r="G99" s="32"/>
      <c r="H99" s="32"/>
      <c r="I99" s="32"/>
      <c r="J99" s="32"/>
      <c r="K99" s="32"/>
      <c r="L99" s="33"/>
      <c r="M99" s="152"/>
      <c r="N99" s="153"/>
      <c r="O99" s="53"/>
      <c r="P99" s="53"/>
      <c r="Q99" s="53"/>
      <c r="R99" s="53"/>
      <c r="S99" s="53"/>
      <c r="T99" s="54"/>
      <c r="U99" s="32"/>
      <c r="V99" s="32"/>
      <c r="W99" s="32"/>
      <c r="X99" s="32"/>
      <c r="Y99" s="32"/>
      <c r="Z99" s="32"/>
      <c r="AA99" s="32"/>
      <c r="AB99" s="32"/>
      <c r="AC99" s="32"/>
      <c r="AD99" s="32"/>
      <c r="AE99" s="32"/>
      <c r="AT99" s="19" t="s">
        <v>150</v>
      </c>
      <c r="AU99" s="19" t="s">
        <v>84</v>
      </c>
    </row>
    <row r="100" spans="1:65" s="13" customFormat="1">
      <c r="B100" s="155"/>
      <c r="D100" s="150" t="s">
        <v>158</v>
      </c>
      <c r="E100" s="156" t="s">
        <v>3</v>
      </c>
      <c r="F100" s="157" t="s">
        <v>493</v>
      </c>
      <c r="H100" s="156" t="s">
        <v>3</v>
      </c>
      <c r="L100" s="155"/>
      <c r="M100" s="158"/>
      <c r="N100" s="159"/>
      <c r="O100" s="159"/>
      <c r="P100" s="159"/>
      <c r="Q100" s="159"/>
      <c r="R100" s="159"/>
      <c r="S100" s="159"/>
      <c r="T100" s="160"/>
      <c r="AT100" s="156" t="s">
        <v>158</v>
      </c>
      <c r="AU100" s="156" t="s">
        <v>84</v>
      </c>
      <c r="AV100" s="13" t="s">
        <v>82</v>
      </c>
      <c r="AW100" s="13" t="s">
        <v>36</v>
      </c>
      <c r="AX100" s="13" t="s">
        <v>74</v>
      </c>
      <c r="AY100" s="156" t="s">
        <v>139</v>
      </c>
    </row>
    <row r="101" spans="1:65" s="13" customFormat="1">
      <c r="B101" s="155"/>
      <c r="D101" s="150" t="s">
        <v>158</v>
      </c>
      <c r="E101" s="156" t="s">
        <v>3</v>
      </c>
      <c r="F101" s="157" t="s">
        <v>494</v>
      </c>
      <c r="H101" s="156" t="s">
        <v>3</v>
      </c>
      <c r="L101" s="155"/>
      <c r="M101" s="158"/>
      <c r="N101" s="159"/>
      <c r="O101" s="159"/>
      <c r="P101" s="159"/>
      <c r="Q101" s="159"/>
      <c r="R101" s="159"/>
      <c r="S101" s="159"/>
      <c r="T101" s="160"/>
      <c r="AT101" s="156" t="s">
        <v>158</v>
      </c>
      <c r="AU101" s="156" t="s">
        <v>84</v>
      </c>
      <c r="AV101" s="13" t="s">
        <v>82</v>
      </c>
      <c r="AW101" s="13" t="s">
        <v>36</v>
      </c>
      <c r="AX101" s="13" t="s">
        <v>74</v>
      </c>
      <c r="AY101" s="156" t="s">
        <v>139</v>
      </c>
    </row>
    <row r="102" spans="1:65" s="14" customFormat="1">
      <c r="B102" s="161"/>
      <c r="D102" s="150" t="s">
        <v>158</v>
      </c>
      <c r="E102" s="162" t="s">
        <v>3</v>
      </c>
      <c r="F102" s="163" t="s">
        <v>495</v>
      </c>
      <c r="H102" s="164">
        <v>291.2</v>
      </c>
      <c r="L102" s="161"/>
      <c r="M102" s="165"/>
      <c r="N102" s="166"/>
      <c r="O102" s="166"/>
      <c r="P102" s="166"/>
      <c r="Q102" s="166"/>
      <c r="R102" s="166"/>
      <c r="S102" s="166"/>
      <c r="T102" s="167"/>
      <c r="AT102" s="162" t="s">
        <v>158</v>
      </c>
      <c r="AU102" s="162" t="s">
        <v>84</v>
      </c>
      <c r="AV102" s="14" t="s">
        <v>84</v>
      </c>
      <c r="AW102" s="14" t="s">
        <v>36</v>
      </c>
      <c r="AX102" s="14" t="s">
        <v>82</v>
      </c>
      <c r="AY102" s="162" t="s">
        <v>139</v>
      </c>
    </row>
    <row r="103" spans="1:65" s="2" customFormat="1" ht="14.45" customHeight="1">
      <c r="A103" s="32"/>
      <c r="B103" s="137"/>
      <c r="C103" s="138" t="s">
        <v>161</v>
      </c>
      <c r="D103" s="138" t="s">
        <v>141</v>
      </c>
      <c r="E103" s="139" t="s">
        <v>225</v>
      </c>
      <c r="F103" s="140" t="s">
        <v>226</v>
      </c>
      <c r="G103" s="141" t="s">
        <v>154</v>
      </c>
      <c r="H103" s="142">
        <v>111.158</v>
      </c>
      <c r="I103" s="143"/>
      <c r="J103" s="143"/>
      <c r="K103" s="140" t="s">
        <v>145</v>
      </c>
      <c r="L103" s="33"/>
      <c r="M103" s="144" t="s">
        <v>3</v>
      </c>
      <c r="N103" s="145" t="s">
        <v>45</v>
      </c>
      <c r="O103" s="146">
        <v>4.3999999999999997E-2</v>
      </c>
      <c r="P103" s="146">
        <f>O103*H103</f>
        <v>4.8909519999999995</v>
      </c>
      <c r="Q103" s="146">
        <v>0</v>
      </c>
      <c r="R103" s="146">
        <f>Q103*H103</f>
        <v>0</v>
      </c>
      <c r="S103" s="146">
        <v>0</v>
      </c>
      <c r="T103" s="147">
        <f>S103*H103</f>
        <v>0</v>
      </c>
      <c r="U103" s="32"/>
      <c r="V103" s="32"/>
      <c r="W103" s="32"/>
      <c r="X103" s="32"/>
      <c r="Y103" s="32"/>
      <c r="Z103" s="32"/>
      <c r="AA103" s="32"/>
      <c r="AB103" s="32"/>
      <c r="AC103" s="32"/>
      <c r="AD103" s="32"/>
      <c r="AE103" s="32"/>
      <c r="AR103" s="148" t="s">
        <v>146</v>
      </c>
      <c r="AT103" s="148" t="s">
        <v>141</v>
      </c>
      <c r="AU103" s="148" t="s">
        <v>84</v>
      </c>
      <c r="AY103" s="19" t="s">
        <v>139</v>
      </c>
      <c r="BE103" s="149">
        <f>IF(N103="základní",J103,0)</f>
        <v>0</v>
      </c>
      <c r="BF103" s="149">
        <f>IF(N103="snížená",J103,0)</f>
        <v>0</v>
      </c>
      <c r="BG103" s="149">
        <f>IF(N103="zákl. přenesená",J103,0)</f>
        <v>0</v>
      </c>
      <c r="BH103" s="149">
        <f>IF(N103="sníž. přenesená",J103,0)</f>
        <v>0</v>
      </c>
      <c r="BI103" s="149">
        <f>IF(N103="nulová",J103,0)</f>
        <v>0</v>
      </c>
      <c r="BJ103" s="19" t="s">
        <v>82</v>
      </c>
      <c r="BK103" s="149">
        <f>ROUND(I103*H103,2)</f>
        <v>0</v>
      </c>
      <c r="BL103" s="19" t="s">
        <v>146</v>
      </c>
      <c r="BM103" s="148" t="s">
        <v>496</v>
      </c>
    </row>
    <row r="104" spans="1:65" s="2" customFormat="1" ht="19.5">
      <c r="A104" s="32"/>
      <c r="B104" s="33"/>
      <c r="C104" s="32"/>
      <c r="D104" s="150" t="s">
        <v>148</v>
      </c>
      <c r="E104" s="32"/>
      <c r="F104" s="151" t="s">
        <v>228</v>
      </c>
      <c r="G104" s="32"/>
      <c r="H104" s="32"/>
      <c r="I104" s="32"/>
      <c r="J104" s="32"/>
      <c r="K104" s="32"/>
      <c r="L104" s="33"/>
      <c r="M104" s="152"/>
      <c r="N104" s="153"/>
      <c r="O104" s="53"/>
      <c r="P104" s="53"/>
      <c r="Q104" s="53"/>
      <c r="R104" s="53"/>
      <c r="S104" s="53"/>
      <c r="T104" s="54"/>
      <c r="U104" s="32"/>
      <c r="V104" s="32"/>
      <c r="W104" s="32"/>
      <c r="X104" s="32"/>
      <c r="Y104" s="32"/>
      <c r="Z104" s="32"/>
      <c r="AA104" s="32"/>
      <c r="AB104" s="32"/>
      <c r="AC104" s="32"/>
      <c r="AD104" s="32"/>
      <c r="AE104" s="32"/>
      <c r="AT104" s="19" t="s">
        <v>148</v>
      </c>
      <c r="AU104" s="19" t="s">
        <v>84</v>
      </c>
    </row>
    <row r="105" spans="1:65" s="2" customFormat="1" ht="58.5">
      <c r="A105" s="32"/>
      <c r="B105" s="33"/>
      <c r="C105" s="32"/>
      <c r="D105" s="150" t="s">
        <v>150</v>
      </c>
      <c r="E105" s="32"/>
      <c r="F105" s="154" t="s">
        <v>229</v>
      </c>
      <c r="G105" s="32"/>
      <c r="H105" s="32"/>
      <c r="I105" s="32"/>
      <c r="J105" s="32"/>
      <c r="K105" s="32"/>
      <c r="L105" s="33"/>
      <c r="M105" s="152"/>
      <c r="N105" s="153"/>
      <c r="O105" s="53"/>
      <c r="P105" s="53"/>
      <c r="Q105" s="53"/>
      <c r="R105" s="53"/>
      <c r="S105" s="53"/>
      <c r="T105" s="54"/>
      <c r="U105" s="32"/>
      <c r="V105" s="32"/>
      <c r="W105" s="32"/>
      <c r="X105" s="32"/>
      <c r="Y105" s="32"/>
      <c r="Z105" s="32"/>
      <c r="AA105" s="32"/>
      <c r="AB105" s="32"/>
      <c r="AC105" s="32"/>
      <c r="AD105" s="32"/>
      <c r="AE105" s="32"/>
      <c r="AT105" s="19" t="s">
        <v>150</v>
      </c>
      <c r="AU105" s="19" t="s">
        <v>84</v>
      </c>
    </row>
    <row r="106" spans="1:65" s="13" customFormat="1">
      <c r="B106" s="155"/>
      <c r="D106" s="150" t="s">
        <v>158</v>
      </c>
      <c r="E106" s="156" t="s">
        <v>3</v>
      </c>
      <c r="F106" s="157" t="s">
        <v>497</v>
      </c>
      <c r="H106" s="156" t="s">
        <v>3</v>
      </c>
      <c r="L106" s="155"/>
      <c r="M106" s="158"/>
      <c r="N106" s="159"/>
      <c r="O106" s="159"/>
      <c r="P106" s="159"/>
      <c r="Q106" s="159"/>
      <c r="R106" s="159"/>
      <c r="S106" s="159"/>
      <c r="T106" s="160"/>
      <c r="AT106" s="156" t="s">
        <v>158</v>
      </c>
      <c r="AU106" s="156" t="s">
        <v>84</v>
      </c>
      <c r="AV106" s="13" t="s">
        <v>82</v>
      </c>
      <c r="AW106" s="13" t="s">
        <v>36</v>
      </c>
      <c r="AX106" s="13" t="s">
        <v>74</v>
      </c>
      <c r="AY106" s="156" t="s">
        <v>139</v>
      </c>
    </row>
    <row r="107" spans="1:65" s="13" customFormat="1">
      <c r="B107" s="155"/>
      <c r="D107" s="150" t="s">
        <v>158</v>
      </c>
      <c r="E107" s="156" t="s">
        <v>3</v>
      </c>
      <c r="F107" s="157" t="s">
        <v>498</v>
      </c>
      <c r="H107" s="156" t="s">
        <v>3</v>
      </c>
      <c r="L107" s="155"/>
      <c r="M107" s="158"/>
      <c r="N107" s="159"/>
      <c r="O107" s="159"/>
      <c r="P107" s="159"/>
      <c r="Q107" s="159"/>
      <c r="R107" s="159"/>
      <c r="S107" s="159"/>
      <c r="T107" s="160"/>
      <c r="AT107" s="156" t="s">
        <v>158</v>
      </c>
      <c r="AU107" s="156" t="s">
        <v>84</v>
      </c>
      <c r="AV107" s="13" t="s">
        <v>82</v>
      </c>
      <c r="AW107" s="13" t="s">
        <v>36</v>
      </c>
      <c r="AX107" s="13" t="s">
        <v>74</v>
      </c>
      <c r="AY107" s="156" t="s">
        <v>139</v>
      </c>
    </row>
    <row r="108" spans="1:65" s="14" customFormat="1">
      <c r="B108" s="161"/>
      <c r="D108" s="150" t="s">
        <v>158</v>
      </c>
      <c r="E108" s="162" t="s">
        <v>3</v>
      </c>
      <c r="F108" s="163" t="s">
        <v>499</v>
      </c>
      <c r="H108" s="164">
        <v>52.052</v>
      </c>
      <c r="L108" s="161"/>
      <c r="M108" s="165"/>
      <c r="N108" s="166"/>
      <c r="O108" s="166"/>
      <c r="P108" s="166"/>
      <c r="Q108" s="166"/>
      <c r="R108" s="166"/>
      <c r="S108" s="166"/>
      <c r="T108" s="167"/>
      <c r="AT108" s="162" t="s">
        <v>158</v>
      </c>
      <c r="AU108" s="162" t="s">
        <v>84</v>
      </c>
      <c r="AV108" s="14" t="s">
        <v>84</v>
      </c>
      <c r="AW108" s="14" t="s">
        <v>36</v>
      </c>
      <c r="AX108" s="14" t="s">
        <v>74</v>
      </c>
      <c r="AY108" s="162" t="s">
        <v>139</v>
      </c>
    </row>
    <row r="109" spans="1:65" s="13" customFormat="1">
      <c r="B109" s="155"/>
      <c r="D109" s="150" t="s">
        <v>158</v>
      </c>
      <c r="E109" s="156" t="s">
        <v>3</v>
      </c>
      <c r="F109" s="157" t="s">
        <v>500</v>
      </c>
      <c r="H109" s="156" t="s">
        <v>3</v>
      </c>
      <c r="L109" s="155"/>
      <c r="M109" s="158"/>
      <c r="N109" s="159"/>
      <c r="O109" s="159"/>
      <c r="P109" s="159"/>
      <c r="Q109" s="159"/>
      <c r="R109" s="159"/>
      <c r="S109" s="159"/>
      <c r="T109" s="160"/>
      <c r="AT109" s="156" t="s">
        <v>158</v>
      </c>
      <c r="AU109" s="156" t="s">
        <v>84</v>
      </c>
      <c r="AV109" s="13" t="s">
        <v>82</v>
      </c>
      <c r="AW109" s="13" t="s">
        <v>36</v>
      </c>
      <c r="AX109" s="13" t="s">
        <v>74</v>
      </c>
      <c r="AY109" s="156" t="s">
        <v>139</v>
      </c>
    </row>
    <row r="110" spans="1:65" s="14" customFormat="1">
      <c r="B110" s="161"/>
      <c r="D110" s="150" t="s">
        <v>158</v>
      </c>
      <c r="E110" s="162" t="s">
        <v>3</v>
      </c>
      <c r="F110" s="163" t="s">
        <v>487</v>
      </c>
      <c r="H110" s="164">
        <v>59.106000000000002</v>
      </c>
      <c r="L110" s="161"/>
      <c r="M110" s="165"/>
      <c r="N110" s="166"/>
      <c r="O110" s="166"/>
      <c r="P110" s="166"/>
      <c r="Q110" s="166"/>
      <c r="R110" s="166"/>
      <c r="S110" s="166"/>
      <c r="T110" s="167"/>
      <c r="AT110" s="162" t="s">
        <v>158</v>
      </c>
      <c r="AU110" s="162" t="s">
        <v>84</v>
      </c>
      <c r="AV110" s="14" t="s">
        <v>84</v>
      </c>
      <c r="AW110" s="14" t="s">
        <v>36</v>
      </c>
      <c r="AX110" s="14" t="s">
        <v>74</v>
      </c>
      <c r="AY110" s="162" t="s">
        <v>139</v>
      </c>
    </row>
    <row r="111" spans="1:65" s="15" customFormat="1">
      <c r="B111" s="168"/>
      <c r="D111" s="150" t="s">
        <v>158</v>
      </c>
      <c r="E111" s="169" t="s">
        <v>3</v>
      </c>
      <c r="F111" s="170" t="s">
        <v>234</v>
      </c>
      <c r="H111" s="171">
        <v>111.158</v>
      </c>
      <c r="L111" s="168"/>
      <c r="M111" s="172"/>
      <c r="N111" s="173"/>
      <c r="O111" s="173"/>
      <c r="P111" s="173"/>
      <c r="Q111" s="173"/>
      <c r="R111" s="173"/>
      <c r="S111" s="173"/>
      <c r="T111" s="174"/>
      <c r="AT111" s="169" t="s">
        <v>158</v>
      </c>
      <c r="AU111" s="169" t="s">
        <v>84</v>
      </c>
      <c r="AV111" s="15" t="s">
        <v>146</v>
      </c>
      <c r="AW111" s="15" t="s">
        <v>36</v>
      </c>
      <c r="AX111" s="15" t="s">
        <v>82</v>
      </c>
      <c r="AY111" s="169" t="s">
        <v>139</v>
      </c>
    </row>
    <row r="112" spans="1:65" s="2" customFormat="1" ht="14.45" customHeight="1">
      <c r="A112" s="32"/>
      <c r="B112" s="137"/>
      <c r="C112" s="138" t="s">
        <v>146</v>
      </c>
      <c r="D112" s="138" t="s">
        <v>141</v>
      </c>
      <c r="E112" s="139" t="s">
        <v>351</v>
      </c>
      <c r="F112" s="140" t="s">
        <v>352</v>
      </c>
      <c r="G112" s="141" t="s">
        <v>154</v>
      </c>
      <c r="H112" s="142">
        <v>284.27100000000002</v>
      </c>
      <c r="I112" s="143"/>
      <c r="J112" s="143"/>
      <c r="K112" s="140" t="s">
        <v>145</v>
      </c>
      <c r="L112" s="33"/>
      <c r="M112" s="144" t="s">
        <v>3</v>
      </c>
      <c r="N112" s="145" t="s">
        <v>45</v>
      </c>
      <c r="O112" s="146">
        <v>0.32800000000000001</v>
      </c>
      <c r="P112" s="146">
        <f>O112*H112</f>
        <v>93.240888000000012</v>
      </c>
      <c r="Q112" s="146">
        <v>0</v>
      </c>
      <c r="R112" s="146">
        <f>Q112*H112</f>
        <v>0</v>
      </c>
      <c r="S112" s="146">
        <v>0</v>
      </c>
      <c r="T112" s="147">
        <f>S112*H112</f>
        <v>0</v>
      </c>
      <c r="U112" s="32"/>
      <c r="V112" s="32"/>
      <c r="W112" s="32"/>
      <c r="X112" s="32"/>
      <c r="Y112" s="32"/>
      <c r="Z112" s="32"/>
      <c r="AA112" s="32"/>
      <c r="AB112" s="32"/>
      <c r="AC112" s="32"/>
      <c r="AD112" s="32"/>
      <c r="AE112" s="32"/>
      <c r="AR112" s="148" t="s">
        <v>146</v>
      </c>
      <c r="AT112" s="148" t="s">
        <v>141</v>
      </c>
      <c r="AU112" s="148" t="s">
        <v>84</v>
      </c>
      <c r="AY112" s="19" t="s">
        <v>139</v>
      </c>
      <c r="BE112" s="149">
        <f>IF(N112="základní",J112,0)</f>
        <v>0</v>
      </c>
      <c r="BF112" s="149">
        <f>IF(N112="snížená",J112,0)</f>
        <v>0</v>
      </c>
      <c r="BG112" s="149">
        <f>IF(N112="zákl. přenesená",J112,0)</f>
        <v>0</v>
      </c>
      <c r="BH112" s="149">
        <f>IF(N112="sníž. přenesená",J112,0)</f>
        <v>0</v>
      </c>
      <c r="BI112" s="149">
        <f>IF(N112="nulová",J112,0)</f>
        <v>0</v>
      </c>
      <c r="BJ112" s="19" t="s">
        <v>82</v>
      </c>
      <c r="BK112" s="149">
        <f>ROUND(I112*H112,2)</f>
        <v>0</v>
      </c>
      <c r="BL112" s="19" t="s">
        <v>146</v>
      </c>
      <c r="BM112" s="148" t="s">
        <v>501</v>
      </c>
    </row>
    <row r="113" spans="1:51" s="2" customFormat="1" ht="19.5">
      <c r="A113" s="32"/>
      <c r="B113" s="33"/>
      <c r="C113" s="32"/>
      <c r="D113" s="150" t="s">
        <v>148</v>
      </c>
      <c r="E113" s="32"/>
      <c r="F113" s="151" t="s">
        <v>354</v>
      </c>
      <c r="G113" s="32"/>
      <c r="H113" s="32"/>
      <c r="I113" s="32"/>
      <c r="J113" s="32"/>
      <c r="K113" s="32"/>
      <c r="L113" s="33"/>
      <c r="M113" s="152"/>
      <c r="N113" s="153"/>
      <c r="O113" s="53"/>
      <c r="P113" s="53"/>
      <c r="Q113" s="53"/>
      <c r="R113" s="53"/>
      <c r="S113" s="53"/>
      <c r="T113" s="54"/>
      <c r="U113" s="32"/>
      <c r="V113" s="32"/>
      <c r="W113" s="32"/>
      <c r="X113" s="32"/>
      <c r="Y113" s="32"/>
      <c r="Z113" s="32"/>
      <c r="AA113" s="32"/>
      <c r="AB113" s="32"/>
      <c r="AC113" s="32"/>
      <c r="AD113" s="32"/>
      <c r="AE113" s="32"/>
      <c r="AT113" s="19" t="s">
        <v>148</v>
      </c>
      <c r="AU113" s="19" t="s">
        <v>84</v>
      </c>
    </row>
    <row r="114" spans="1:51" s="2" customFormat="1" ht="126.75">
      <c r="A114" s="32"/>
      <c r="B114" s="33"/>
      <c r="C114" s="32"/>
      <c r="D114" s="150" t="s">
        <v>150</v>
      </c>
      <c r="E114" s="32"/>
      <c r="F114" s="154" t="s">
        <v>355</v>
      </c>
      <c r="G114" s="32"/>
      <c r="H114" s="32"/>
      <c r="I114" s="32"/>
      <c r="J114" s="32"/>
      <c r="K114" s="32"/>
      <c r="L114" s="33"/>
      <c r="M114" s="152"/>
      <c r="N114" s="153"/>
      <c r="O114" s="53"/>
      <c r="P114" s="53"/>
      <c r="Q114" s="53"/>
      <c r="R114" s="53"/>
      <c r="S114" s="53"/>
      <c r="T114" s="54"/>
      <c r="U114" s="32"/>
      <c r="V114" s="32"/>
      <c r="W114" s="32"/>
      <c r="X114" s="32"/>
      <c r="Y114" s="32"/>
      <c r="Z114" s="32"/>
      <c r="AA114" s="32"/>
      <c r="AB114" s="32"/>
      <c r="AC114" s="32"/>
      <c r="AD114" s="32"/>
      <c r="AE114" s="32"/>
      <c r="AT114" s="19" t="s">
        <v>150</v>
      </c>
      <c r="AU114" s="19" t="s">
        <v>84</v>
      </c>
    </row>
    <row r="115" spans="1:51" s="13" customFormat="1">
      <c r="B115" s="155"/>
      <c r="D115" s="150" t="s">
        <v>158</v>
      </c>
      <c r="E115" s="156" t="s">
        <v>3</v>
      </c>
      <c r="F115" s="157" t="s">
        <v>502</v>
      </c>
      <c r="H115" s="156" t="s">
        <v>3</v>
      </c>
      <c r="L115" s="155"/>
      <c r="M115" s="158"/>
      <c r="N115" s="159"/>
      <c r="O115" s="159"/>
      <c r="P115" s="159"/>
      <c r="Q115" s="159"/>
      <c r="R115" s="159"/>
      <c r="S115" s="159"/>
      <c r="T115" s="160"/>
      <c r="AT115" s="156" t="s">
        <v>158</v>
      </c>
      <c r="AU115" s="156" t="s">
        <v>84</v>
      </c>
      <c r="AV115" s="13" t="s">
        <v>82</v>
      </c>
      <c r="AW115" s="13" t="s">
        <v>36</v>
      </c>
      <c r="AX115" s="13" t="s">
        <v>74</v>
      </c>
      <c r="AY115" s="156" t="s">
        <v>139</v>
      </c>
    </row>
    <row r="116" spans="1:51" s="13" customFormat="1">
      <c r="B116" s="155"/>
      <c r="D116" s="150" t="s">
        <v>158</v>
      </c>
      <c r="E116" s="156" t="s">
        <v>3</v>
      </c>
      <c r="F116" s="157" t="s">
        <v>503</v>
      </c>
      <c r="H116" s="156" t="s">
        <v>3</v>
      </c>
      <c r="L116" s="155"/>
      <c r="M116" s="158"/>
      <c r="N116" s="159"/>
      <c r="O116" s="159"/>
      <c r="P116" s="159"/>
      <c r="Q116" s="159"/>
      <c r="R116" s="159"/>
      <c r="S116" s="159"/>
      <c r="T116" s="160"/>
      <c r="AT116" s="156" t="s">
        <v>158</v>
      </c>
      <c r="AU116" s="156" t="s">
        <v>84</v>
      </c>
      <c r="AV116" s="13" t="s">
        <v>82</v>
      </c>
      <c r="AW116" s="13" t="s">
        <v>36</v>
      </c>
      <c r="AX116" s="13" t="s">
        <v>74</v>
      </c>
      <c r="AY116" s="156" t="s">
        <v>139</v>
      </c>
    </row>
    <row r="117" spans="1:51" s="14" customFormat="1">
      <c r="B117" s="161"/>
      <c r="D117" s="150" t="s">
        <v>158</v>
      </c>
      <c r="E117" s="162" t="s">
        <v>3</v>
      </c>
      <c r="F117" s="163" t="s">
        <v>504</v>
      </c>
      <c r="H117" s="164">
        <v>291.2</v>
      </c>
      <c r="L117" s="161"/>
      <c r="M117" s="165"/>
      <c r="N117" s="166"/>
      <c r="O117" s="166"/>
      <c r="P117" s="166"/>
      <c r="Q117" s="166"/>
      <c r="R117" s="166"/>
      <c r="S117" s="166"/>
      <c r="T117" s="167"/>
      <c r="AT117" s="162" t="s">
        <v>158</v>
      </c>
      <c r="AU117" s="162" t="s">
        <v>84</v>
      </c>
      <c r="AV117" s="14" t="s">
        <v>84</v>
      </c>
      <c r="AW117" s="14" t="s">
        <v>36</v>
      </c>
      <c r="AX117" s="14" t="s">
        <v>74</v>
      </c>
      <c r="AY117" s="162" t="s">
        <v>139</v>
      </c>
    </row>
    <row r="118" spans="1:51" s="13" customFormat="1">
      <c r="B118" s="155"/>
      <c r="D118" s="150" t="s">
        <v>158</v>
      </c>
      <c r="E118" s="156" t="s">
        <v>3</v>
      </c>
      <c r="F118" s="157" t="s">
        <v>505</v>
      </c>
      <c r="H118" s="156" t="s">
        <v>3</v>
      </c>
      <c r="L118" s="155"/>
      <c r="M118" s="158"/>
      <c r="N118" s="159"/>
      <c r="O118" s="159"/>
      <c r="P118" s="159"/>
      <c r="Q118" s="159"/>
      <c r="R118" s="159"/>
      <c r="S118" s="159"/>
      <c r="T118" s="160"/>
      <c r="AT118" s="156" t="s">
        <v>158</v>
      </c>
      <c r="AU118" s="156" t="s">
        <v>84</v>
      </c>
      <c r="AV118" s="13" t="s">
        <v>82</v>
      </c>
      <c r="AW118" s="13" t="s">
        <v>36</v>
      </c>
      <c r="AX118" s="13" t="s">
        <v>74</v>
      </c>
      <c r="AY118" s="156" t="s">
        <v>139</v>
      </c>
    </row>
    <row r="119" spans="1:51" s="14" customFormat="1">
      <c r="B119" s="161"/>
      <c r="D119" s="150" t="s">
        <v>158</v>
      </c>
      <c r="E119" s="162" t="s">
        <v>3</v>
      </c>
      <c r="F119" s="163" t="s">
        <v>506</v>
      </c>
      <c r="H119" s="164">
        <v>-52.052</v>
      </c>
      <c r="L119" s="161"/>
      <c r="M119" s="165"/>
      <c r="N119" s="166"/>
      <c r="O119" s="166"/>
      <c r="P119" s="166"/>
      <c r="Q119" s="166"/>
      <c r="R119" s="166"/>
      <c r="S119" s="166"/>
      <c r="T119" s="167"/>
      <c r="AT119" s="162" t="s">
        <v>158</v>
      </c>
      <c r="AU119" s="162" t="s">
        <v>84</v>
      </c>
      <c r="AV119" s="14" t="s">
        <v>84</v>
      </c>
      <c r="AW119" s="14" t="s">
        <v>36</v>
      </c>
      <c r="AX119" s="14" t="s">
        <v>74</v>
      </c>
      <c r="AY119" s="162" t="s">
        <v>139</v>
      </c>
    </row>
    <row r="120" spans="1:51" s="16" customFormat="1">
      <c r="B120" s="175"/>
      <c r="D120" s="150" t="s">
        <v>158</v>
      </c>
      <c r="E120" s="176" t="s">
        <v>3</v>
      </c>
      <c r="F120" s="177" t="s">
        <v>297</v>
      </c>
      <c r="H120" s="178">
        <v>239.148</v>
      </c>
      <c r="L120" s="175"/>
      <c r="M120" s="179"/>
      <c r="N120" s="180"/>
      <c r="O120" s="180"/>
      <c r="P120" s="180"/>
      <c r="Q120" s="180"/>
      <c r="R120" s="180"/>
      <c r="S120" s="180"/>
      <c r="T120" s="181"/>
      <c r="AT120" s="176" t="s">
        <v>158</v>
      </c>
      <c r="AU120" s="176" t="s">
        <v>84</v>
      </c>
      <c r="AV120" s="16" t="s">
        <v>161</v>
      </c>
      <c r="AW120" s="16" t="s">
        <v>36</v>
      </c>
      <c r="AX120" s="16" t="s">
        <v>74</v>
      </c>
      <c r="AY120" s="176" t="s">
        <v>139</v>
      </c>
    </row>
    <row r="121" spans="1:51" s="13" customFormat="1">
      <c r="B121" s="155"/>
      <c r="D121" s="150" t="s">
        <v>158</v>
      </c>
      <c r="E121" s="156" t="s">
        <v>3</v>
      </c>
      <c r="F121" s="157" t="s">
        <v>507</v>
      </c>
      <c r="H121" s="156" t="s">
        <v>3</v>
      </c>
      <c r="L121" s="155"/>
      <c r="M121" s="158"/>
      <c r="N121" s="159"/>
      <c r="O121" s="159"/>
      <c r="P121" s="159"/>
      <c r="Q121" s="159"/>
      <c r="R121" s="159"/>
      <c r="S121" s="159"/>
      <c r="T121" s="160"/>
      <c r="AT121" s="156" t="s">
        <v>158</v>
      </c>
      <c r="AU121" s="156" t="s">
        <v>84</v>
      </c>
      <c r="AV121" s="13" t="s">
        <v>82</v>
      </c>
      <c r="AW121" s="13" t="s">
        <v>36</v>
      </c>
      <c r="AX121" s="13" t="s">
        <v>74</v>
      </c>
      <c r="AY121" s="156" t="s">
        <v>139</v>
      </c>
    </row>
    <row r="122" spans="1:51" s="13" customFormat="1">
      <c r="B122" s="155"/>
      <c r="D122" s="150" t="s">
        <v>158</v>
      </c>
      <c r="E122" s="156" t="s">
        <v>3</v>
      </c>
      <c r="F122" s="157" t="s">
        <v>508</v>
      </c>
      <c r="H122" s="156" t="s">
        <v>3</v>
      </c>
      <c r="L122" s="155"/>
      <c r="M122" s="158"/>
      <c r="N122" s="159"/>
      <c r="O122" s="159"/>
      <c r="P122" s="159"/>
      <c r="Q122" s="159"/>
      <c r="R122" s="159"/>
      <c r="S122" s="159"/>
      <c r="T122" s="160"/>
      <c r="AT122" s="156" t="s">
        <v>158</v>
      </c>
      <c r="AU122" s="156" t="s">
        <v>84</v>
      </c>
      <c r="AV122" s="13" t="s">
        <v>82</v>
      </c>
      <c r="AW122" s="13" t="s">
        <v>36</v>
      </c>
      <c r="AX122" s="13" t="s">
        <v>74</v>
      </c>
      <c r="AY122" s="156" t="s">
        <v>139</v>
      </c>
    </row>
    <row r="123" spans="1:51" s="14" customFormat="1">
      <c r="B123" s="161"/>
      <c r="D123" s="150" t="s">
        <v>158</v>
      </c>
      <c r="E123" s="162" t="s">
        <v>3</v>
      </c>
      <c r="F123" s="163" t="s">
        <v>509</v>
      </c>
      <c r="H123" s="164">
        <v>4.5220000000000002</v>
      </c>
      <c r="L123" s="161"/>
      <c r="M123" s="165"/>
      <c r="N123" s="166"/>
      <c r="O123" s="166"/>
      <c r="P123" s="166"/>
      <c r="Q123" s="166"/>
      <c r="R123" s="166"/>
      <c r="S123" s="166"/>
      <c r="T123" s="167"/>
      <c r="AT123" s="162" t="s">
        <v>158</v>
      </c>
      <c r="AU123" s="162" t="s">
        <v>84</v>
      </c>
      <c r="AV123" s="14" t="s">
        <v>84</v>
      </c>
      <c r="AW123" s="14" t="s">
        <v>36</v>
      </c>
      <c r="AX123" s="14" t="s">
        <v>74</v>
      </c>
      <c r="AY123" s="162" t="s">
        <v>139</v>
      </c>
    </row>
    <row r="124" spans="1:51" s="16" customFormat="1">
      <c r="B124" s="175"/>
      <c r="D124" s="150" t="s">
        <v>158</v>
      </c>
      <c r="E124" s="176" t="s">
        <v>3</v>
      </c>
      <c r="F124" s="177" t="s">
        <v>297</v>
      </c>
      <c r="H124" s="178">
        <v>4.5220000000000002</v>
      </c>
      <c r="L124" s="175"/>
      <c r="M124" s="179"/>
      <c r="N124" s="180"/>
      <c r="O124" s="180"/>
      <c r="P124" s="180"/>
      <c r="Q124" s="180"/>
      <c r="R124" s="180"/>
      <c r="S124" s="180"/>
      <c r="T124" s="181"/>
      <c r="AT124" s="176" t="s">
        <v>158</v>
      </c>
      <c r="AU124" s="176" t="s">
        <v>84</v>
      </c>
      <c r="AV124" s="16" t="s">
        <v>161</v>
      </c>
      <c r="AW124" s="16" t="s">
        <v>36</v>
      </c>
      <c r="AX124" s="16" t="s">
        <v>74</v>
      </c>
      <c r="AY124" s="176" t="s">
        <v>139</v>
      </c>
    </row>
    <row r="125" spans="1:51" s="13" customFormat="1">
      <c r="B125" s="155"/>
      <c r="D125" s="150" t="s">
        <v>158</v>
      </c>
      <c r="E125" s="156" t="s">
        <v>3</v>
      </c>
      <c r="F125" s="157" t="s">
        <v>510</v>
      </c>
      <c r="H125" s="156" t="s">
        <v>3</v>
      </c>
      <c r="L125" s="155"/>
      <c r="M125" s="158"/>
      <c r="N125" s="159"/>
      <c r="O125" s="159"/>
      <c r="P125" s="159"/>
      <c r="Q125" s="159"/>
      <c r="R125" s="159"/>
      <c r="S125" s="159"/>
      <c r="T125" s="160"/>
      <c r="AT125" s="156" t="s">
        <v>158</v>
      </c>
      <c r="AU125" s="156" t="s">
        <v>84</v>
      </c>
      <c r="AV125" s="13" t="s">
        <v>82</v>
      </c>
      <c r="AW125" s="13" t="s">
        <v>36</v>
      </c>
      <c r="AX125" s="13" t="s">
        <v>74</v>
      </c>
      <c r="AY125" s="156" t="s">
        <v>139</v>
      </c>
    </row>
    <row r="126" spans="1:51" s="13" customFormat="1">
      <c r="B126" s="155"/>
      <c r="D126" s="150" t="s">
        <v>158</v>
      </c>
      <c r="E126" s="156" t="s">
        <v>3</v>
      </c>
      <c r="F126" s="157" t="s">
        <v>503</v>
      </c>
      <c r="H126" s="156" t="s">
        <v>3</v>
      </c>
      <c r="L126" s="155"/>
      <c r="M126" s="158"/>
      <c r="N126" s="159"/>
      <c r="O126" s="159"/>
      <c r="P126" s="159"/>
      <c r="Q126" s="159"/>
      <c r="R126" s="159"/>
      <c r="S126" s="159"/>
      <c r="T126" s="160"/>
      <c r="AT126" s="156" t="s">
        <v>158</v>
      </c>
      <c r="AU126" s="156" t="s">
        <v>84</v>
      </c>
      <c r="AV126" s="13" t="s">
        <v>82</v>
      </c>
      <c r="AW126" s="13" t="s">
        <v>36</v>
      </c>
      <c r="AX126" s="13" t="s">
        <v>74</v>
      </c>
      <c r="AY126" s="156" t="s">
        <v>139</v>
      </c>
    </row>
    <row r="127" spans="1:51" s="14" customFormat="1">
      <c r="B127" s="161"/>
      <c r="D127" s="150" t="s">
        <v>158</v>
      </c>
      <c r="E127" s="162" t="s">
        <v>3</v>
      </c>
      <c r="F127" s="163" t="s">
        <v>511</v>
      </c>
      <c r="H127" s="164">
        <v>59.106000000000002</v>
      </c>
      <c r="L127" s="161"/>
      <c r="M127" s="165"/>
      <c r="N127" s="166"/>
      <c r="O127" s="166"/>
      <c r="P127" s="166"/>
      <c r="Q127" s="166"/>
      <c r="R127" s="166"/>
      <c r="S127" s="166"/>
      <c r="T127" s="167"/>
      <c r="AT127" s="162" t="s">
        <v>158</v>
      </c>
      <c r="AU127" s="162" t="s">
        <v>84</v>
      </c>
      <c r="AV127" s="14" t="s">
        <v>84</v>
      </c>
      <c r="AW127" s="14" t="s">
        <v>36</v>
      </c>
      <c r="AX127" s="14" t="s">
        <v>74</v>
      </c>
      <c r="AY127" s="162" t="s">
        <v>139</v>
      </c>
    </row>
    <row r="128" spans="1:51" s="13" customFormat="1">
      <c r="B128" s="155"/>
      <c r="D128" s="150" t="s">
        <v>158</v>
      </c>
      <c r="E128" s="156" t="s">
        <v>3</v>
      </c>
      <c r="F128" s="157" t="s">
        <v>512</v>
      </c>
      <c r="H128" s="156" t="s">
        <v>3</v>
      </c>
      <c r="L128" s="155"/>
      <c r="M128" s="158"/>
      <c r="N128" s="159"/>
      <c r="O128" s="159"/>
      <c r="P128" s="159"/>
      <c r="Q128" s="159"/>
      <c r="R128" s="159"/>
      <c r="S128" s="159"/>
      <c r="T128" s="160"/>
      <c r="AT128" s="156" t="s">
        <v>158</v>
      </c>
      <c r="AU128" s="156" t="s">
        <v>84</v>
      </c>
      <c r="AV128" s="13" t="s">
        <v>82</v>
      </c>
      <c r="AW128" s="13" t="s">
        <v>36</v>
      </c>
      <c r="AX128" s="13" t="s">
        <v>74</v>
      </c>
      <c r="AY128" s="156" t="s">
        <v>139</v>
      </c>
    </row>
    <row r="129" spans="1:65" s="13" customFormat="1">
      <c r="B129" s="155"/>
      <c r="D129" s="150" t="s">
        <v>158</v>
      </c>
      <c r="E129" s="156" t="s">
        <v>3</v>
      </c>
      <c r="F129" s="157" t="s">
        <v>513</v>
      </c>
      <c r="H129" s="156" t="s">
        <v>3</v>
      </c>
      <c r="L129" s="155"/>
      <c r="M129" s="158"/>
      <c r="N129" s="159"/>
      <c r="O129" s="159"/>
      <c r="P129" s="159"/>
      <c r="Q129" s="159"/>
      <c r="R129" s="159"/>
      <c r="S129" s="159"/>
      <c r="T129" s="160"/>
      <c r="AT129" s="156" t="s">
        <v>158</v>
      </c>
      <c r="AU129" s="156" t="s">
        <v>84</v>
      </c>
      <c r="AV129" s="13" t="s">
        <v>82</v>
      </c>
      <c r="AW129" s="13" t="s">
        <v>36</v>
      </c>
      <c r="AX129" s="13" t="s">
        <v>74</v>
      </c>
      <c r="AY129" s="156" t="s">
        <v>139</v>
      </c>
    </row>
    <row r="130" spans="1:65" s="14" customFormat="1">
      <c r="B130" s="161"/>
      <c r="D130" s="150" t="s">
        <v>158</v>
      </c>
      <c r="E130" s="162" t="s">
        <v>3</v>
      </c>
      <c r="F130" s="163" t="s">
        <v>514</v>
      </c>
      <c r="H130" s="164">
        <v>-1.8380000000000001</v>
      </c>
      <c r="L130" s="161"/>
      <c r="M130" s="165"/>
      <c r="N130" s="166"/>
      <c r="O130" s="166"/>
      <c r="P130" s="166"/>
      <c r="Q130" s="166"/>
      <c r="R130" s="166"/>
      <c r="S130" s="166"/>
      <c r="T130" s="167"/>
      <c r="AT130" s="162" t="s">
        <v>158</v>
      </c>
      <c r="AU130" s="162" t="s">
        <v>84</v>
      </c>
      <c r="AV130" s="14" t="s">
        <v>84</v>
      </c>
      <c r="AW130" s="14" t="s">
        <v>36</v>
      </c>
      <c r="AX130" s="14" t="s">
        <v>74</v>
      </c>
      <c r="AY130" s="162" t="s">
        <v>139</v>
      </c>
    </row>
    <row r="131" spans="1:65" s="14" customFormat="1">
      <c r="B131" s="161"/>
      <c r="D131" s="150" t="s">
        <v>158</v>
      </c>
      <c r="E131" s="162" t="s">
        <v>3</v>
      </c>
      <c r="F131" s="163" t="s">
        <v>515</v>
      </c>
      <c r="H131" s="164">
        <v>-16.667000000000002</v>
      </c>
      <c r="L131" s="161"/>
      <c r="M131" s="165"/>
      <c r="N131" s="166"/>
      <c r="O131" s="166"/>
      <c r="P131" s="166"/>
      <c r="Q131" s="166"/>
      <c r="R131" s="166"/>
      <c r="S131" s="166"/>
      <c r="T131" s="167"/>
      <c r="AT131" s="162" t="s">
        <v>158</v>
      </c>
      <c r="AU131" s="162" t="s">
        <v>84</v>
      </c>
      <c r="AV131" s="14" t="s">
        <v>84</v>
      </c>
      <c r="AW131" s="14" t="s">
        <v>36</v>
      </c>
      <c r="AX131" s="14" t="s">
        <v>74</v>
      </c>
      <c r="AY131" s="162" t="s">
        <v>139</v>
      </c>
    </row>
    <row r="132" spans="1:65" s="16" customFormat="1">
      <c r="B132" s="175"/>
      <c r="D132" s="150" t="s">
        <v>158</v>
      </c>
      <c r="E132" s="176" t="s">
        <v>3</v>
      </c>
      <c r="F132" s="177" t="s">
        <v>297</v>
      </c>
      <c r="H132" s="178">
        <v>40.600999999999999</v>
      </c>
      <c r="L132" s="175"/>
      <c r="M132" s="179"/>
      <c r="N132" s="180"/>
      <c r="O132" s="180"/>
      <c r="P132" s="180"/>
      <c r="Q132" s="180"/>
      <c r="R132" s="180"/>
      <c r="S132" s="180"/>
      <c r="T132" s="181"/>
      <c r="AT132" s="176" t="s">
        <v>158</v>
      </c>
      <c r="AU132" s="176" t="s">
        <v>84</v>
      </c>
      <c r="AV132" s="16" t="s">
        <v>161</v>
      </c>
      <c r="AW132" s="16" t="s">
        <v>36</v>
      </c>
      <c r="AX132" s="16" t="s">
        <v>74</v>
      </c>
      <c r="AY132" s="176" t="s">
        <v>139</v>
      </c>
    </row>
    <row r="133" spans="1:65" s="15" customFormat="1">
      <c r="B133" s="168"/>
      <c r="D133" s="150" t="s">
        <v>158</v>
      </c>
      <c r="E133" s="169" t="s">
        <v>3</v>
      </c>
      <c r="F133" s="170" t="s">
        <v>234</v>
      </c>
      <c r="H133" s="171">
        <v>284.27100000000002</v>
      </c>
      <c r="L133" s="168"/>
      <c r="M133" s="172"/>
      <c r="N133" s="173"/>
      <c r="O133" s="173"/>
      <c r="P133" s="173"/>
      <c r="Q133" s="173"/>
      <c r="R133" s="173"/>
      <c r="S133" s="173"/>
      <c r="T133" s="174"/>
      <c r="AT133" s="169" t="s">
        <v>158</v>
      </c>
      <c r="AU133" s="169" t="s">
        <v>84</v>
      </c>
      <c r="AV133" s="15" t="s">
        <v>146</v>
      </c>
      <c r="AW133" s="15" t="s">
        <v>36</v>
      </c>
      <c r="AX133" s="15" t="s">
        <v>82</v>
      </c>
      <c r="AY133" s="169" t="s">
        <v>139</v>
      </c>
    </row>
    <row r="134" spans="1:65" s="2" customFormat="1" ht="14.45" customHeight="1">
      <c r="A134" s="32"/>
      <c r="B134" s="137"/>
      <c r="C134" s="185" t="s">
        <v>172</v>
      </c>
      <c r="D134" s="185" t="s">
        <v>357</v>
      </c>
      <c r="E134" s="186" t="s">
        <v>516</v>
      </c>
      <c r="F134" s="187" t="s">
        <v>517</v>
      </c>
      <c r="G134" s="188" t="s">
        <v>290</v>
      </c>
      <c r="H134" s="189">
        <v>8.3659999999999997</v>
      </c>
      <c r="I134" s="190"/>
      <c r="J134" s="190"/>
      <c r="K134" s="187" t="s">
        <v>145</v>
      </c>
      <c r="L134" s="191"/>
      <c r="M134" s="192" t="s">
        <v>3</v>
      </c>
      <c r="N134" s="193" t="s">
        <v>45</v>
      </c>
      <c r="O134" s="146">
        <v>0</v>
      </c>
      <c r="P134" s="146">
        <f>O134*H134</f>
        <v>0</v>
      </c>
      <c r="Q134" s="146">
        <v>0</v>
      </c>
      <c r="R134" s="146">
        <f>Q134*H134</f>
        <v>0</v>
      </c>
      <c r="S134" s="146">
        <v>0</v>
      </c>
      <c r="T134" s="147">
        <f>S134*H134</f>
        <v>0</v>
      </c>
      <c r="U134" s="32"/>
      <c r="V134" s="32"/>
      <c r="W134" s="32"/>
      <c r="X134" s="32"/>
      <c r="Y134" s="32"/>
      <c r="Z134" s="32"/>
      <c r="AA134" s="32"/>
      <c r="AB134" s="32"/>
      <c r="AC134" s="32"/>
      <c r="AD134" s="32"/>
      <c r="AE134" s="32"/>
      <c r="AR134" s="148" t="s">
        <v>192</v>
      </c>
      <c r="AT134" s="148" t="s">
        <v>357</v>
      </c>
      <c r="AU134" s="148" t="s">
        <v>84</v>
      </c>
      <c r="AY134" s="19" t="s">
        <v>139</v>
      </c>
      <c r="BE134" s="149">
        <f>IF(N134="základní",J134,0)</f>
        <v>0</v>
      </c>
      <c r="BF134" s="149">
        <f>IF(N134="snížená",J134,0)</f>
        <v>0</v>
      </c>
      <c r="BG134" s="149">
        <f>IF(N134="zákl. přenesená",J134,0)</f>
        <v>0</v>
      </c>
      <c r="BH134" s="149">
        <f>IF(N134="sníž. přenesená",J134,0)</f>
        <v>0</v>
      </c>
      <c r="BI134" s="149">
        <f>IF(N134="nulová",J134,0)</f>
        <v>0</v>
      </c>
      <c r="BJ134" s="19" t="s">
        <v>82</v>
      </c>
      <c r="BK134" s="149">
        <f>ROUND(I134*H134,2)</f>
        <v>0</v>
      </c>
      <c r="BL134" s="19" t="s">
        <v>146</v>
      </c>
      <c r="BM134" s="148" t="s">
        <v>518</v>
      </c>
    </row>
    <row r="135" spans="1:65" s="2" customFormat="1">
      <c r="A135" s="32"/>
      <c r="B135" s="33"/>
      <c r="C135" s="32"/>
      <c r="D135" s="150" t="s">
        <v>148</v>
      </c>
      <c r="E135" s="32"/>
      <c r="F135" s="151" t="s">
        <v>517</v>
      </c>
      <c r="G135" s="32"/>
      <c r="H135" s="32"/>
      <c r="I135" s="32"/>
      <c r="J135" s="32"/>
      <c r="K135" s="32"/>
      <c r="L135" s="33"/>
      <c r="M135" s="152"/>
      <c r="N135" s="153"/>
      <c r="O135" s="53"/>
      <c r="P135" s="53"/>
      <c r="Q135" s="53"/>
      <c r="R135" s="53"/>
      <c r="S135" s="53"/>
      <c r="T135" s="54"/>
      <c r="U135" s="32"/>
      <c r="V135" s="32"/>
      <c r="W135" s="32"/>
      <c r="X135" s="32"/>
      <c r="Y135" s="32"/>
      <c r="Z135" s="32"/>
      <c r="AA135" s="32"/>
      <c r="AB135" s="32"/>
      <c r="AC135" s="32"/>
      <c r="AD135" s="32"/>
      <c r="AE135" s="32"/>
      <c r="AT135" s="19" t="s">
        <v>148</v>
      </c>
      <c r="AU135" s="19" t="s">
        <v>84</v>
      </c>
    </row>
    <row r="136" spans="1:65" s="14" customFormat="1">
      <c r="B136" s="161"/>
      <c r="D136" s="150" t="s">
        <v>158</v>
      </c>
      <c r="E136" s="162" t="s">
        <v>3</v>
      </c>
      <c r="F136" s="163" t="s">
        <v>509</v>
      </c>
      <c r="H136" s="164">
        <v>4.5220000000000002</v>
      </c>
      <c r="L136" s="161"/>
      <c r="M136" s="165"/>
      <c r="N136" s="166"/>
      <c r="O136" s="166"/>
      <c r="P136" s="166"/>
      <c r="Q136" s="166"/>
      <c r="R136" s="166"/>
      <c r="S136" s="166"/>
      <c r="T136" s="167"/>
      <c r="AT136" s="162" t="s">
        <v>158</v>
      </c>
      <c r="AU136" s="162" t="s">
        <v>84</v>
      </c>
      <c r="AV136" s="14" t="s">
        <v>84</v>
      </c>
      <c r="AW136" s="14" t="s">
        <v>36</v>
      </c>
      <c r="AX136" s="14" t="s">
        <v>82</v>
      </c>
      <c r="AY136" s="162" t="s">
        <v>139</v>
      </c>
    </row>
    <row r="137" spans="1:65" s="14" customFormat="1">
      <c r="B137" s="161"/>
      <c r="D137" s="150" t="s">
        <v>158</v>
      </c>
      <c r="F137" s="163" t="s">
        <v>519</v>
      </c>
      <c r="H137" s="164">
        <v>8.3659999999999997</v>
      </c>
      <c r="L137" s="161"/>
      <c r="M137" s="165"/>
      <c r="N137" s="166"/>
      <c r="O137" s="166"/>
      <c r="P137" s="166"/>
      <c r="Q137" s="166"/>
      <c r="R137" s="166"/>
      <c r="S137" s="166"/>
      <c r="T137" s="167"/>
      <c r="AT137" s="162" t="s">
        <v>158</v>
      </c>
      <c r="AU137" s="162" t="s">
        <v>84</v>
      </c>
      <c r="AV137" s="14" t="s">
        <v>84</v>
      </c>
      <c r="AW137" s="14" t="s">
        <v>4</v>
      </c>
      <c r="AX137" s="14" t="s">
        <v>82</v>
      </c>
      <c r="AY137" s="162" t="s">
        <v>139</v>
      </c>
    </row>
    <row r="138" spans="1:65" s="2" customFormat="1" ht="14.45" customHeight="1">
      <c r="A138" s="32"/>
      <c r="B138" s="137"/>
      <c r="C138" s="185" t="s">
        <v>178</v>
      </c>
      <c r="D138" s="185" t="s">
        <v>357</v>
      </c>
      <c r="E138" s="186" t="s">
        <v>520</v>
      </c>
      <c r="F138" s="187" t="s">
        <v>521</v>
      </c>
      <c r="G138" s="188" t="s">
        <v>290</v>
      </c>
      <c r="H138" s="189">
        <v>75.111999999999995</v>
      </c>
      <c r="I138" s="190"/>
      <c r="J138" s="190"/>
      <c r="K138" s="187" t="s">
        <v>145</v>
      </c>
      <c r="L138" s="191"/>
      <c r="M138" s="192" t="s">
        <v>3</v>
      </c>
      <c r="N138" s="193" t="s">
        <v>45</v>
      </c>
      <c r="O138" s="146">
        <v>0</v>
      </c>
      <c r="P138" s="146">
        <f>O138*H138</f>
        <v>0</v>
      </c>
      <c r="Q138" s="146">
        <v>0</v>
      </c>
      <c r="R138" s="146">
        <f>Q138*H138</f>
        <v>0</v>
      </c>
      <c r="S138" s="146">
        <v>0</v>
      </c>
      <c r="T138" s="147">
        <f>S138*H138</f>
        <v>0</v>
      </c>
      <c r="U138" s="32"/>
      <c r="V138" s="32"/>
      <c r="W138" s="32"/>
      <c r="X138" s="32"/>
      <c r="Y138" s="32"/>
      <c r="Z138" s="32"/>
      <c r="AA138" s="32"/>
      <c r="AB138" s="32"/>
      <c r="AC138" s="32"/>
      <c r="AD138" s="32"/>
      <c r="AE138" s="32"/>
      <c r="AR138" s="148" t="s">
        <v>192</v>
      </c>
      <c r="AT138" s="148" t="s">
        <v>357</v>
      </c>
      <c r="AU138" s="148" t="s">
        <v>84</v>
      </c>
      <c r="AY138" s="19" t="s">
        <v>139</v>
      </c>
      <c r="BE138" s="149">
        <f>IF(N138="základní",J138,0)</f>
        <v>0</v>
      </c>
      <c r="BF138" s="149">
        <f>IF(N138="snížená",J138,0)</f>
        <v>0</v>
      </c>
      <c r="BG138" s="149">
        <f>IF(N138="zákl. přenesená",J138,0)</f>
        <v>0</v>
      </c>
      <c r="BH138" s="149">
        <f>IF(N138="sníž. přenesená",J138,0)</f>
        <v>0</v>
      </c>
      <c r="BI138" s="149">
        <f>IF(N138="nulová",J138,0)</f>
        <v>0</v>
      </c>
      <c r="BJ138" s="19" t="s">
        <v>82</v>
      </c>
      <c r="BK138" s="149">
        <f>ROUND(I138*H138,2)</f>
        <v>0</v>
      </c>
      <c r="BL138" s="19" t="s">
        <v>146</v>
      </c>
      <c r="BM138" s="148" t="s">
        <v>522</v>
      </c>
    </row>
    <row r="139" spans="1:65" s="2" customFormat="1">
      <c r="A139" s="32"/>
      <c r="B139" s="33"/>
      <c r="C139" s="32"/>
      <c r="D139" s="150" t="s">
        <v>148</v>
      </c>
      <c r="E139" s="32"/>
      <c r="F139" s="151" t="s">
        <v>521</v>
      </c>
      <c r="G139" s="32"/>
      <c r="H139" s="32"/>
      <c r="I139" s="32"/>
      <c r="J139" s="32"/>
      <c r="K139" s="32"/>
      <c r="L139" s="33"/>
      <c r="M139" s="152"/>
      <c r="N139" s="153"/>
      <c r="O139" s="53"/>
      <c r="P139" s="53"/>
      <c r="Q139" s="53"/>
      <c r="R139" s="53"/>
      <c r="S139" s="53"/>
      <c r="T139" s="54"/>
      <c r="U139" s="32"/>
      <c r="V139" s="32"/>
      <c r="W139" s="32"/>
      <c r="X139" s="32"/>
      <c r="Y139" s="32"/>
      <c r="Z139" s="32"/>
      <c r="AA139" s="32"/>
      <c r="AB139" s="32"/>
      <c r="AC139" s="32"/>
      <c r="AD139" s="32"/>
      <c r="AE139" s="32"/>
      <c r="AT139" s="19" t="s">
        <v>148</v>
      </c>
      <c r="AU139" s="19" t="s">
        <v>84</v>
      </c>
    </row>
    <row r="140" spans="1:65" s="13" customFormat="1">
      <c r="B140" s="155"/>
      <c r="D140" s="150" t="s">
        <v>158</v>
      </c>
      <c r="E140" s="156" t="s">
        <v>3</v>
      </c>
      <c r="F140" s="157" t="s">
        <v>510</v>
      </c>
      <c r="H140" s="156" t="s">
        <v>3</v>
      </c>
      <c r="L140" s="155"/>
      <c r="M140" s="158"/>
      <c r="N140" s="159"/>
      <c r="O140" s="159"/>
      <c r="P140" s="159"/>
      <c r="Q140" s="159"/>
      <c r="R140" s="159"/>
      <c r="S140" s="159"/>
      <c r="T140" s="160"/>
      <c r="AT140" s="156" t="s">
        <v>158</v>
      </c>
      <c r="AU140" s="156" t="s">
        <v>84</v>
      </c>
      <c r="AV140" s="13" t="s">
        <v>82</v>
      </c>
      <c r="AW140" s="13" t="s">
        <v>36</v>
      </c>
      <c r="AX140" s="13" t="s">
        <v>74</v>
      </c>
      <c r="AY140" s="156" t="s">
        <v>139</v>
      </c>
    </row>
    <row r="141" spans="1:65" s="13" customFormat="1">
      <c r="B141" s="155"/>
      <c r="D141" s="150" t="s">
        <v>158</v>
      </c>
      <c r="E141" s="156" t="s">
        <v>3</v>
      </c>
      <c r="F141" s="157" t="s">
        <v>503</v>
      </c>
      <c r="H141" s="156" t="s">
        <v>3</v>
      </c>
      <c r="L141" s="155"/>
      <c r="M141" s="158"/>
      <c r="N141" s="159"/>
      <c r="O141" s="159"/>
      <c r="P141" s="159"/>
      <c r="Q141" s="159"/>
      <c r="R141" s="159"/>
      <c r="S141" s="159"/>
      <c r="T141" s="160"/>
      <c r="AT141" s="156" t="s">
        <v>158</v>
      </c>
      <c r="AU141" s="156" t="s">
        <v>84</v>
      </c>
      <c r="AV141" s="13" t="s">
        <v>82</v>
      </c>
      <c r="AW141" s="13" t="s">
        <v>36</v>
      </c>
      <c r="AX141" s="13" t="s">
        <v>74</v>
      </c>
      <c r="AY141" s="156" t="s">
        <v>139</v>
      </c>
    </row>
    <row r="142" spans="1:65" s="14" customFormat="1">
      <c r="B142" s="161"/>
      <c r="D142" s="150" t="s">
        <v>158</v>
      </c>
      <c r="E142" s="162" t="s">
        <v>3</v>
      </c>
      <c r="F142" s="163" t="s">
        <v>511</v>
      </c>
      <c r="H142" s="164">
        <v>59.106000000000002</v>
      </c>
      <c r="L142" s="161"/>
      <c r="M142" s="165"/>
      <c r="N142" s="166"/>
      <c r="O142" s="166"/>
      <c r="P142" s="166"/>
      <c r="Q142" s="166"/>
      <c r="R142" s="166"/>
      <c r="S142" s="166"/>
      <c r="T142" s="167"/>
      <c r="AT142" s="162" t="s">
        <v>158</v>
      </c>
      <c r="AU142" s="162" t="s">
        <v>84</v>
      </c>
      <c r="AV142" s="14" t="s">
        <v>84</v>
      </c>
      <c r="AW142" s="14" t="s">
        <v>36</v>
      </c>
      <c r="AX142" s="14" t="s">
        <v>74</v>
      </c>
      <c r="AY142" s="162" t="s">
        <v>139</v>
      </c>
    </row>
    <row r="143" spans="1:65" s="13" customFormat="1">
      <c r="B143" s="155"/>
      <c r="D143" s="150" t="s">
        <v>158</v>
      </c>
      <c r="E143" s="156" t="s">
        <v>3</v>
      </c>
      <c r="F143" s="157" t="s">
        <v>512</v>
      </c>
      <c r="H143" s="156" t="s">
        <v>3</v>
      </c>
      <c r="L143" s="155"/>
      <c r="M143" s="158"/>
      <c r="N143" s="159"/>
      <c r="O143" s="159"/>
      <c r="P143" s="159"/>
      <c r="Q143" s="159"/>
      <c r="R143" s="159"/>
      <c r="S143" s="159"/>
      <c r="T143" s="160"/>
      <c r="AT143" s="156" t="s">
        <v>158</v>
      </c>
      <c r="AU143" s="156" t="s">
        <v>84</v>
      </c>
      <c r="AV143" s="13" t="s">
        <v>82</v>
      </c>
      <c r="AW143" s="13" t="s">
        <v>36</v>
      </c>
      <c r="AX143" s="13" t="s">
        <v>74</v>
      </c>
      <c r="AY143" s="156" t="s">
        <v>139</v>
      </c>
    </row>
    <row r="144" spans="1:65" s="13" customFormat="1">
      <c r="B144" s="155"/>
      <c r="D144" s="150" t="s">
        <v>158</v>
      </c>
      <c r="E144" s="156" t="s">
        <v>3</v>
      </c>
      <c r="F144" s="157" t="s">
        <v>513</v>
      </c>
      <c r="H144" s="156" t="s">
        <v>3</v>
      </c>
      <c r="L144" s="155"/>
      <c r="M144" s="158"/>
      <c r="N144" s="159"/>
      <c r="O144" s="159"/>
      <c r="P144" s="159"/>
      <c r="Q144" s="159"/>
      <c r="R144" s="159"/>
      <c r="S144" s="159"/>
      <c r="T144" s="160"/>
      <c r="AT144" s="156" t="s">
        <v>158</v>
      </c>
      <c r="AU144" s="156" t="s">
        <v>84</v>
      </c>
      <c r="AV144" s="13" t="s">
        <v>82</v>
      </c>
      <c r="AW144" s="13" t="s">
        <v>36</v>
      </c>
      <c r="AX144" s="13" t="s">
        <v>74</v>
      </c>
      <c r="AY144" s="156" t="s">
        <v>139</v>
      </c>
    </row>
    <row r="145" spans="1:65" s="14" customFormat="1">
      <c r="B145" s="161"/>
      <c r="D145" s="150" t="s">
        <v>158</v>
      </c>
      <c r="E145" s="162" t="s">
        <v>3</v>
      </c>
      <c r="F145" s="163" t="s">
        <v>514</v>
      </c>
      <c r="H145" s="164">
        <v>-1.8380000000000001</v>
      </c>
      <c r="L145" s="161"/>
      <c r="M145" s="165"/>
      <c r="N145" s="166"/>
      <c r="O145" s="166"/>
      <c r="P145" s="166"/>
      <c r="Q145" s="166"/>
      <c r="R145" s="166"/>
      <c r="S145" s="166"/>
      <c r="T145" s="167"/>
      <c r="AT145" s="162" t="s">
        <v>158</v>
      </c>
      <c r="AU145" s="162" t="s">
        <v>84</v>
      </c>
      <c r="AV145" s="14" t="s">
        <v>84</v>
      </c>
      <c r="AW145" s="14" t="s">
        <v>36</v>
      </c>
      <c r="AX145" s="14" t="s">
        <v>74</v>
      </c>
      <c r="AY145" s="162" t="s">
        <v>139</v>
      </c>
    </row>
    <row r="146" spans="1:65" s="14" customFormat="1">
      <c r="B146" s="161"/>
      <c r="D146" s="150" t="s">
        <v>158</v>
      </c>
      <c r="E146" s="162" t="s">
        <v>3</v>
      </c>
      <c r="F146" s="163" t="s">
        <v>515</v>
      </c>
      <c r="H146" s="164">
        <v>-16.667000000000002</v>
      </c>
      <c r="L146" s="161"/>
      <c r="M146" s="165"/>
      <c r="N146" s="166"/>
      <c r="O146" s="166"/>
      <c r="P146" s="166"/>
      <c r="Q146" s="166"/>
      <c r="R146" s="166"/>
      <c r="S146" s="166"/>
      <c r="T146" s="167"/>
      <c r="AT146" s="162" t="s">
        <v>158</v>
      </c>
      <c r="AU146" s="162" t="s">
        <v>84</v>
      </c>
      <c r="AV146" s="14" t="s">
        <v>84</v>
      </c>
      <c r="AW146" s="14" t="s">
        <v>36</v>
      </c>
      <c r="AX146" s="14" t="s">
        <v>74</v>
      </c>
      <c r="AY146" s="162" t="s">
        <v>139</v>
      </c>
    </row>
    <row r="147" spans="1:65" s="15" customFormat="1">
      <c r="B147" s="168"/>
      <c r="D147" s="150" t="s">
        <v>158</v>
      </c>
      <c r="E147" s="169" t="s">
        <v>3</v>
      </c>
      <c r="F147" s="170" t="s">
        <v>234</v>
      </c>
      <c r="H147" s="171">
        <v>40.600999999999999</v>
      </c>
      <c r="L147" s="168"/>
      <c r="M147" s="172"/>
      <c r="N147" s="173"/>
      <c r="O147" s="173"/>
      <c r="P147" s="173"/>
      <c r="Q147" s="173"/>
      <c r="R147" s="173"/>
      <c r="S147" s="173"/>
      <c r="T147" s="174"/>
      <c r="AT147" s="169" t="s">
        <v>158</v>
      </c>
      <c r="AU147" s="169" t="s">
        <v>84</v>
      </c>
      <c r="AV147" s="15" t="s">
        <v>146</v>
      </c>
      <c r="AW147" s="15" t="s">
        <v>36</v>
      </c>
      <c r="AX147" s="15" t="s">
        <v>82</v>
      </c>
      <c r="AY147" s="169" t="s">
        <v>139</v>
      </c>
    </row>
    <row r="148" spans="1:65" s="14" customFormat="1">
      <c r="B148" s="161"/>
      <c r="D148" s="150" t="s">
        <v>158</v>
      </c>
      <c r="F148" s="163" t="s">
        <v>523</v>
      </c>
      <c r="H148" s="164">
        <v>75.111999999999995</v>
      </c>
      <c r="L148" s="161"/>
      <c r="M148" s="165"/>
      <c r="N148" s="166"/>
      <c r="O148" s="166"/>
      <c r="P148" s="166"/>
      <c r="Q148" s="166"/>
      <c r="R148" s="166"/>
      <c r="S148" s="166"/>
      <c r="T148" s="167"/>
      <c r="AT148" s="162" t="s">
        <v>158</v>
      </c>
      <c r="AU148" s="162" t="s">
        <v>84</v>
      </c>
      <c r="AV148" s="14" t="s">
        <v>84</v>
      </c>
      <c r="AW148" s="14" t="s">
        <v>4</v>
      </c>
      <c r="AX148" s="14" t="s">
        <v>82</v>
      </c>
      <c r="AY148" s="162" t="s">
        <v>139</v>
      </c>
    </row>
    <row r="149" spans="1:65" s="2" customFormat="1" ht="14.45" customHeight="1">
      <c r="A149" s="32"/>
      <c r="B149" s="137"/>
      <c r="C149" s="138" t="s">
        <v>183</v>
      </c>
      <c r="D149" s="138" t="s">
        <v>141</v>
      </c>
      <c r="E149" s="139" t="s">
        <v>524</v>
      </c>
      <c r="F149" s="140" t="s">
        <v>525</v>
      </c>
      <c r="G149" s="141" t="s">
        <v>154</v>
      </c>
      <c r="H149" s="142">
        <v>168.16200000000001</v>
      </c>
      <c r="I149" s="143"/>
      <c r="J149" s="143"/>
      <c r="K149" s="140" t="s">
        <v>145</v>
      </c>
      <c r="L149" s="33"/>
      <c r="M149" s="144" t="s">
        <v>3</v>
      </c>
      <c r="N149" s="145" t="s">
        <v>45</v>
      </c>
      <c r="O149" s="146">
        <v>0.435</v>
      </c>
      <c r="P149" s="146">
        <f>O149*H149</f>
        <v>73.150469999999999</v>
      </c>
      <c r="Q149" s="146">
        <v>0</v>
      </c>
      <c r="R149" s="146">
        <f>Q149*H149</f>
        <v>0</v>
      </c>
      <c r="S149" s="146">
        <v>0</v>
      </c>
      <c r="T149" s="147">
        <f>S149*H149</f>
        <v>0</v>
      </c>
      <c r="U149" s="32"/>
      <c r="V149" s="32"/>
      <c r="W149" s="32"/>
      <c r="X149" s="32"/>
      <c r="Y149" s="32"/>
      <c r="Z149" s="32"/>
      <c r="AA149" s="32"/>
      <c r="AB149" s="32"/>
      <c r="AC149" s="32"/>
      <c r="AD149" s="32"/>
      <c r="AE149" s="32"/>
      <c r="AR149" s="148" t="s">
        <v>146</v>
      </c>
      <c r="AT149" s="148" t="s">
        <v>141</v>
      </c>
      <c r="AU149" s="148" t="s">
        <v>84</v>
      </c>
      <c r="AY149" s="19" t="s">
        <v>139</v>
      </c>
      <c r="BE149" s="149">
        <f>IF(N149="základní",J149,0)</f>
        <v>0</v>
      </c>
      <c r="BF149" s="149">
        <f>IF(N149="snížená",J149,0)</f>
        <v>0</v>
      </c>
      <c r="BG149" s="149">
        <f>IF(N149="zákl. přenesená",J149,0)</f>
        <v>0</v>
      </c>
      <c r="BH149" s="149">
        <f>IF(N149="sníž. přenesená",J149,0)</f>
        <v>0</v>
      </c>
      <c r="BI149" s="149">
        <f>IF(N149="nulová",J149,0)</f>
        <v>0</v>
      </c>
      <c r="BJ149" s="19" t="s">
        <v>82</v>
      </c>
      <c r="BK149" s="149">
        <f>ROUND(I149*H149,2)</f>
        <v>0</v>
      </c>
      <c r="BL149" s="19" t="s">
        <v>146</v>
      </c>
      <c r="BM149" s="148" t="s">
        <v>526</v>
      </c>
    </row>
    <row r="150" spans="1:65" s="2" customFormat="1" ht="19.5">
      <c r="A150" s="32"/>
      <c r="B150" s="33"/>
      <c r="C150" s="32"/>
      <c r="D150" s="150" t="s">
        <v>148</v>
      </c>
      <c r="E150" s="32"/>
      <c r="F150" s="151" t="s">
        <v>527</v>
      </c>
      <c r="G150" s="32"/>
      <c r="H150" s="32"/>
      <c r="I150" s="32"/>
      <c r="J150" s="32"/>
      <c r="K150" s="32"/>
      <c r="L150" s="33"/>
      <c r="M150" s="152"/>
      <c r="N150" s="153"/>
      <c r="O150" s="53"/>
      <c r="P150" s="53"/>
      <c r="Q150" s="53"/>
      <c r="R150" s="53"/>
      <c r="S150" s="53"/>
      <c r="T150" s="54"/>
      <c r="U150" s="32"/>
      <c r="V150" s="32"/>
      <c r="W150" s="32"/>
      <c r="X150" s="32"/>
      <c r="Y150" s="32"/>
      <c r="Z150" s="32"/>
      <c r="AA150" s="32"/>
      <c r="AB150" s="32"/>
      <c r="AC150" s="32"/>
      <c r="AD150" s="32"/>
      <c r="AE150" s="32"/>
      <c r="AT150" s="19" t="s">
        <v>148</v>
      </c>
      <c r="AU150" s="19" t="s">
        <v>84</v>
      </c>
    </row>
    <row r="151" spans="1:65" s="2" customFormat="1" ht="87.75">
      <c r="A151" s="32"/>
      <c r="B151" s="33"/>
      <c r="C151" s="32"/>
      <c r="D151" s="150" t="s">
        <v>150</v>
      </c>
      <c r="E151" s="32"/>
      <c r="F151" s="154" t="s">
        <v>528</v>
      </c>
      <c r="G151" s="32"/>
      <c r="H151" s="32"/>
      <c r="I151" s="32"/>
      <c r="J151" s="32"/>
      <c r="K151" s="32"/>
      <c r="L151" s="33"/>
      <c r="M151" s="152"/>
      <c r="N151" s="153"/>
      <c r="O151" s="53"/>
      <c r="P151" s="53"/>
      <c r="Q151" s="53"/>
      <c r="R151" s="53"/>
      <c r="S151" s="53"/>
      <c r="T151" s="54"/>
      <c r="U151" s="32"/>
      <c r="V151" s="32"/>
      <c r="W151" s="32"/>
      <c r="X151" s="32"/>
      <c r="Y151" s="32"/>
      <c r="Z151" s="32"/>
      <c r="AA151" s="32"/>
      <c r="AB151" s="32"/>
      <c r="AC151" s="32"/>
      <c r="AD151" s="32"/>
      <c r="AE151" s="32"/>
      <c r="AT151" s="19" t="s">
        <v>150</v>
      </c>
      <c r="AU151" s="19" t="s">
        <v>84</v>
      </c>
    </row>
    <row r="152" spans="1:65" s="13" customFormat="1">
      <c r="B152" s="155"/>
      <c r="D152" s="150" t="s">
        <v>158</v>
      </c>
      <c r="E152" s="156" t="s">
        <v>3</v>
      </c>
      <c r="F152" s="157" t="s">
        <v>529</v>
      </c>
      <c r="H152" s="156" t="s">
        <v>3</v>
      </c>
      <c r="L152" s="155"/>
      <c r="M152" s="158"/>
      <c r="N152" s="159"/>
      <c r="O152" s="159"/>
      <c r="P152" s="159"/>
      <c r="Q152" s="159"/>
      <c r="R152" s="159"/>
      <c r="S152" s="159"/>
      <c r="T152" s="160"/>
      <c r="AT152" s="156" t="s">
        <v>158</v>
      </c>
      <c r="AU152" s="156" t="s">
        <v>84</v>
      </c>
      <c r="AV152" s="13" t="s">
        <v>82</v>
      </c>
      <c r="AW152" s="13" t="s">
        <v>36</v>
      </c>
      <c r="AX152" s="13" t="s">
        <v>74</v>
      </c>
      <c r="AY152" s="156" t="s">
        <v>139</v>
      </c>
    </row>
    <row r="153" spans="1:65" s="13" customFormat="1">
      <c r="B153" s="155"/>
      <c r="D153" s="150" t="s">
        <v>158</v>
      </c>
      <c r="E153" s="156" t="s">
        <v>3</v>
      </c>
      <c r="F153" s="157" t="s">
        <v>530</v>
      </c>
      <c r="H153" s="156" t="s">
        <v>3</v>
      </c>
      <c r="L153" s="155"/>
      <c r="M153" s="158"/>
      <c r="N153" s="159"/>
      <c r="O153" s="159"/>
      <c r="P153" s="159"/>
      <c r="Q153" s="159"/>
      <c r="R153" s="159"/>
      <c r="S153" s="159"/>
      <c r="T153" s="160"/>
      <c r="AT153" s="156" t="s">
        <v>158</v>
      </c>
      <c r="AU153" s="156" t="s">
        <v>84</v>
      </c>
      <c r="AV153" s="13" t="s">
        <v>82</v>
      </c>
      <c r="AW153" s="13" t="s">
        <v>36</v>
      </c>
      <c r="AX153" s="13" t="s">
        <v>74</v>
      </c>
      <c r="AY153" s="156" t="s">
        <v>139</v>
      </c>
    </row>
    <row r="154" spans="1:65" s="14" customFormat="1">
      <c r="B154" s="161"/>
      <c r="D154" s="150" t="s">
        <v>158</v>
      </c>
      <c r="E154" s="162" t="s">
        <v>3</v>
      </c>
      <c r="F154" s="163" t="s">
        <v>531</v>
      </c>
      <c r="H154" s="164">
        <v>44.771999999999998</v>
      </c>
      <c r="L154" s="161"/>
      <c r="M154" s="165"/>
      <c r="N154" s="166"/>
      <c r="O154" s="166"/>
      <c r="P154" s="166"/>
      <c r="Q154" s="166"/>
      <c r="R154" s="166"/>
      <c r="S154" s="166"/>
      <c r="T154" s="167"/>
      <c r="AT154" s="162" t="s">
        <v>158</v>
      </c>
      <c r="AU154" s="162" t="s">
        <v>84</v>
      </c>
      <c r="AV154" s="14" t="s">
        <v>84</v>
      </c>
      <c r="AW154" s="14" t="s">
        <v>36</v>
      </c>
      <c r="AX154" s="14" t="s">
        <v>74</v>
      </c>
      <c r="AY154" s="162" t="s">
        <v>139</v>
      </c>
    </row>
    <row r="155" spans="1:65" s="13" customFormat="1">
      <c r="B155" s="155"/>
      <c r="D155" s="150" t="s">
        <v>158</v>
      </c>
      <c r="E155" s="156" t="s">
        <v>3</v>
      </c>
      <c r="F155" s="157" t="s">
        <v>532</v>
      </c>
      <c r="H155" s="156" t="s">
        <v>3</v>
      </c>
      <c r="L155" s="155"/>
      <c r="M155" s="158"/>
      <c r="N155" s="159"/>
      <c r="O155" s="159"/>
      <c r="P155" s="159"/>
      <c r="Q155" s="159"/>
      <c r="R155" s="159"/>
      <c r="S155" s="159"/>
      <c r="T155" s="160"/>
      <c r="AT155" s="156" t="s">
        <v>158</v>
      </c>
      <c r="AU155" s="156" t="s">
        <v>84</v>
      </c>
      <c r="AV155" s="13" t="s">
        <v>82</v>
      </c>
      <c r="AW155" s="13" t="s">
        <v>36</v>
      </c>
      <c r="AX155" s="13" t="s">
        <v>74</v>
      </c>
      <c r="AY155" s="156" t="s">
        <v>139</v>
      </c>
    </row>
    <row r="156" spans="1:65" s="14" customFormat="1">
      <c r="B156" s="161"/>
      <c r="D156" s="150" t="s">
        <v>158</v>
      </c>
      <c r="E156" s="162" t="s">
        <v>3</v>
      </c>
      <c r="F156" s="163" t="s">
        <v>533</v>
      </c>
      <c r="H156" s="164">
        <v>-7.0880000000000001</v>
      </c>
      <c r="L156" s="161"/>
      <c r="M156" s="165"/>
      <c r="N156" s="166"/>
      <c r="O156" s="166"/>
      <c r="P156" s="166"/>
      <c r="Q156" s="166"/>
      <c r="R156" s="166"/>
      <c r="S156" s="166"/>
      <c r="T156" s="167"/>
      <c r="AT156" s="162" t="s">
        <v>158</v>
      </c>
      <c r="AU156" s="162" t="s">
        <v>84</v>
      </c>
      <c r="AV156" s="14" t="s">
        <v>84</v>
      </c>
      <c r="AW156" s="14" t="s">
        <v>36</v>
      </c>
      <c r="AX156" s="14" t="s">
        <v>74</v>
      </c>
      <c r="AY156" s="162" t="s">
        <v>139</v>
      </c>
    </row>
    <row r="157" spans="1:65" s="16" customFormat="1">
      <c r="B157" s="175"/>
      <c r="D157" s="150" t="s">
        <v>158</v>
      </c>
      <c r="E157" s="176" t="s">
        <v>3</v>
      </c>
      <c r="F157" s="177" t="s">
        <v>297</v>
      </c>
      <c r="H157" s="178">
        <v>37.683999999999997</v>
      </c>
      <c r="L157" s="175"/>
      <c r="M157" s="179"/>
      <c r="N157" s="180"/>
      <c r="O157" s="180"/>
      <c r="P157" s="180"/>
      <c r="Q157" s="180"/>
      <c r="R157" s="180"/>
      <c r="S157" s="180"/>
      <c r="T157" s="181"/>
      <c r="AT157" s="176" t="s">
        <v>158</v>
      </c>
      <c r="AU157" s="176" t="s">
        <v>84</v>
      </c>
      <c r="AV157" s="16" t="s">
        <v>161</v>
      </c>
      <c r="AW157" s="16" t="s">
        <v>36</v>
      </c>
      <c r="AX157" s="16" t="s">
        <v>74</v>
      </c>
      <c r="AY157" s="176" t="s">
        <v>139</v>
      </c>
    </row>
    <row r="158" spans="1:65" s="13" customFormat="1">
      <c r="B158" s="155"/>
      <c r="D158" s="150" t="s">
        <v>158</v>
      </c>
      <c r="E158" s="156" t="s">
        <v>3</v>
      </c>
      <c r="F158" s="157" t="s">
        <v>534</v>
      </c>
      <c r="H158" s="156" t="s">
        <v>3</v>
      </c>
      <c r="L158" s="155"/>
      <c r="M158" s="158"/>
      <c r="N158" s="159"/>
      <c r="O158" s="159"/>
      <c r="P158" s="159"/>
      <c r="Q158" s="159"/>
      <c r="R158" s="159"/>
      <c r="S158" s="159"/>
      <c r="T158" s="160"/>
      <c r="AT158" s="156" t="s">
        <v>158</v>
      </c>
      <c r="AU158" s="156" t="s">
        <v>84</v>
      </c>
      <c r="AV158" s="13" t="s">
        <v>82</v>
      </c>
      <c r="AW158" s="13" t="s">
        <v>36</v>
      </c>
      <c r="AX158" s="13" t="s">
        <v>74</v>
      </c>
      <c r="AY158" s="156" t="s">
        <v>139</v>
      </c>
    </row>
    <row r="159" spans="1:65" s="13" customFormat="1" ht="22.5">
      <c r="B159" s="155"/>
      <c r="D159" s="150" t="s">
        <v>158</v>
      </c>
      <c r="E159" s="156" t="s">
        <v>3</v>
      </c>
      <c r="F159" s="157" t="s">
        <v>535</v>
      </c>
      <c r="H159" s="156" t="s">
        <v>3</v>
      </c>
      <c r="L159" s="155"/>
      <c r="M159" s="158"/>
      <c r="N159" s="159"/>
      <c r="O159" s="159"/>
      <c r="P159" s="159"/>
      <c r="Q159" s="159"/>
      <c r="R159" s="159"/>
      <c r="S159" s="159"/>
      <c r="T159" s="160"/>
      <c r="AT159" s="156" t="s">
        <v>158</v>
      </c>
      <c r="AU159" s="156" t="s">
        <v>84</v>
      </c>
      <c r="AV159" s="13" t="s">
        <v>82</v>
      </c>
      <c r="AW159" s="13" t="s">
        <v>36</v>
      </c>
      <c r="AX159" s="13" t="s">
        <v>74</v>
      </c>
      <c r="AY159" s="156" t="s">
        <v>139</v>
      </c>
    </row>
    <row r="160" spans="1:65" s="14" customFormat="1">
      <c r="B160" s="161"/>
      <c r="D160" s="150" t="s">
        <v>158</v>
      </c>
      <c r="E160" s="162" t="s">
        <v>3</v>
      </c>
      <c r="F160" s="163" t="s">
        <v>536</v>
      </c>
      <c r="H160" s="164">
        <v>130.47800000000001</v>
      </c>
      <c r="L160" s="161"/>
      <c r="M160" s="165"/>
      <c r="N160" s="166"/>
      <c r="O160" s="166"/>
      <c r="P160" s="166"/>
      <c r="Q160" s="166"/>
      <c r="R160" s="166"/>
      <c r="S160" s="166"/>
      <c r="T160" s="167"/>
      <c r="AT160" s="162" t="s">
        <v>158</v>
      </c>
      <c r="AU160" s="162" t="s">
        <v>84</v>
      </c>
      <c r="AV160" s="14" t="s">
        <v>84</v>
      </c>
      <c r="AW160" s="14" t="s">
        <v>36</v>
      </c>
      <c r="AX160" s="14" t="s">
        <v>74</v>
      </c>
      <c r="AY160" s="162" t="s">
        <v>139</v>
      </c>
    </row>
    <row r="161" spans="1:65" s="16" customFormat="1">
      <c r="B161" s="175"/>
      <c r="D161" s="150" t="s">
        <v>158</v>
      </c>
      <c r="E161" s="176" t="s">
        <v>3</v>
      </c>
      <c r="F161" s="177" t="s">
        <v>297</v>
      </c>
      <c r="H161" s="178">
        <v>130.47800000000001</v>
      </c>
      <c r="L161" s="175"/>
      <c r="M161" s="179"/>
      <c r="N161" s="180"/>
      <c r="O161" s="180"/>
      <c r="P161" s="180"/>
      <c r="Q161" s="180"/>
      <c r="R161" s="180"/>
      <c r="S161" s="180"/>
      <c r="T161" s="181"/>
      <c r="AT161" s="176" t="s">
        <v>158</v>
      </c>
      <c r="AU161" s="176" t="s">
        <v>84</v>
      </c>
      <c r="AV161" s="16" t="s">
        <v>161</v>
      </c>
      <c r="AW161" s="16" t="s">
        <v>36</v>
      </c>
      <c r="AX161" s="16" t="s">
        <v>74</v>
      </c>
      <c r="AY161" s="176" t="s">
        <v>139</v>
      </c>
    </row>
    <row r="162" spans="1:65" s="15" customFormat="1">
      <c r="B162" s="168"/>
      <c r="D162" s="150" t="s">
        <v>158</v>
      </c>
      <c r="E162" s="169" t="s">
        <v>3</v>
      </c>
      <c r="F162" s="170" t="s">
        <v>234</v>
      </c>
      <c r="H162" s="171">
        <v>168.16200000000001</v>
      </c>
      <c r="L162" s="168"/>
      <c r="M162" s="172"/>
      <c r="N162" s="173"/>
      <c r="O162" s="173"/>
      <c r="P162" s="173"/>
      <c r="Q162" s="173"/>
      <c r="R162" s="173"/>
      <c r="S162" s="173"/>
      <c r="T162" s="174"/>
      <c r="AT162" s="169" t="s">
        <v>158</v>
      </c>
      <c r="AU162" s="169" t="s">
        <v>84</v>
      </c>
      <c r="AV162" s="15" t="s">
        <v>146</v>
      </c>
      <c r="AW162" s="15" t="s">
        <v>36</v>
      </c>
      <c r="AX162" s="15" t="s">
        <v>82</v>
      </c>
      <c r="AY162" s="169" t="s">
        <v>139</v>
      </c>
    </row>
    <row r="163" spans="1:65" s="2" customFormat="1" ht="14.45" customHeight="1">
      <c r="A163" s="32"/>
      <c r="B163" s="137"/>
      <c r="C163" s="185" t="s">
        <v>192</v>
      </c>
      <c r="D163" s="185" t="s">
        <v>357</v>
      </c>
      <c r="E163" s="186" t="s">
        <v>537</v>
      </c>
      <c r="F163" s="187" t="s">
        <v>538</v>
      </c>
      <c r="G163" s="188" t="s">
        <v>290</v>
      </c>
      <c r="H163" s="189">
        <v>69.715000000000003</v>
      </c>
      <c r="I163" s="190"/>
      <c r="J163" s="190"/>
      <c r="K163" s="187" t="s">
        <v>145</v>
      </c>
      <c r="L163" s="191"/>
      <c r="M163" s="192" t="s">
        <v>3</v>
      </c>
      <c r="N163" s="193" t="s">
        <v>45</v>
      </c>
      <c r="O163" s="146">
        <v>0</v>
      </c>
      <c r="P163" s="146">
        <f>O163*H163</f>
        <v>0</v>
      </c>
      <c r="Q163" s="146">
        <v>1</v>
      </c>
      <c r="R163" s="146">
        <f>Q163*H163</f>
        <v>69.715000000000003</v>
      </c>
      <c r="S163" s="146">
        <v>0</v>
      </c>
      <c r="T163" s="147">
        <f>S163*H163</f>
        <v>0</v>
      </c>
      <c r="U163" s="32"/>
      <c r="V163" s="32"/>
      <c r="W163" s="32"/>
      <c r="X163" s="32"/>
      <c r="Y163" s="32"/>
      <c r="Z163" s="32"/>
      <c r="AA163" s="32"/>
      <c r="AB163" s="32"/>
      <c r="AC163" s="32"/>
      <c r="AD163" s="32"/>
      <c r="AE163" s="32"/>
      <c r="AR163" s="148" t="s">
        <v>192</v>
      </c>
      <c r="AT163" s="148" t="s">
        <v>357</v>
      </c>
      <c r="AU163" s="148" t="s">
        <v>84</v>
      </c>
      <c r="AY163" s="19" t="s">
        <v>139</v>
      </c>
      <c r="BE163" s="149">
        <f>IF(N163="základní",J163,0)</f>
        <v>0</v>
      </c>
      <c r="BF163" s="149">
        <f>IF(N163="snížená",J163,0)</f>
        <v>0</v>
      </c>
      <c r="BG163" s="149">
        <f>IF(N163="zákl. přenesená",J163,0)</f>
        <v>0</v>
      </c>
      <c r="BH163" s="149">
        <f>IF(N163="sníž. přenesená",J163,0)</f>
        <v>0</v>
      </c>
      <c r="BI163" s="149">
        <f>IF(N163="nulová",J163,0)</f>
        <v>0</v>
      </c>
      <c r="BJ163" s="19" t="s">
        <v>82</v>
      </c>
      <c r="BK163" s="149">
        <f>ROUND(I163*H163,2)</f>
        <v>0</v>
      </c>
      <c r="BL163" s="19" t="s">
        <v>146</v>
      </c>
      <c r="BM163" s="148" t="s">
        <v>539</v>
      </c>
    </row>
    <row r="164" spans="1:65" s="2" customFormat="1">
      <c r="A164" s="32"/>
      <c r="B164" s="33"/>
      <c r="C164" s="32"/>
      <c r="D164" s="150" t="s">
        <v>148</v>
      </c>
      <c r="E164" s="32"/>
      <c r="F164" s="151" t="s">
        <v>538</v>
      </c>
      <c r="G164" s="32"/>
      <c r="H164" s="32"/>
      <c r="I164" s="32"/>
      <c r="J164" s="32"/>
      <c r="K164" s="32"/>
      <c r="L164" s="33"/>
      <c r="M164" s="152"/>
      <c r="N164" s="153"/>
      <c r="O164" s="53"/>
      <c r="P164" s="53"/>
      <c r="Q164" s="53"/>
      <c r="R164" s="53"/>
      <c r="S164" s="53"/>
      <c r="T164" s="54"/>
      <c r="U164" s="32"/>
      <c r="V164" s="32"/>
      <c r="W164" s="32"/>
      <c r="X164" s="32"/>
      <c r="Y164" s="32"/>
      <c r="Z164" s="32"/>
      <c r="AA164" s="32"/>
      <c r="AB164" s="32"/>
      <c r="AC164" s="32"/>
      <c r="AD164" s="32"/>
      <c r="AE164" s="32"/>
      <c r="AT164" s="19" t="s">
        <v>148</v>
      </c>
      <c r="AU164" s="19" t="s">
        <v>84</v>
      </c>
    </row>
    <row r="165" spans="1:65" s="14" customFormat="1">
      <c r="B165" s="161"/>
      <c r="D165" s="150" t="s">
        <v>158</v>
      </c>
      <c r="F165" s="163" t="s">
        <v>540</v>
      </c>
      <c r="H165" s="164">
        <v>69.715000000000003</v>
      </c>
      <c r="L165" s="161"/>
      <c r="M165" s="165"/>
      <c r="N165" s="166"/>
      <c r="O165" s="166"/>
      <c r="P165" s="166"/>
      <c r="Q165" s="166"/>
      <c r="R165" s="166"/>
      <c r="S165" s="166"/>
      <c r="T165" s="167"/>
      <c r="AT165" s="162" t="s">
        <v>158</v>
      </c>
      <c r="AU165" s="162" t="s">
        <v>84</v>
      </c>
      <c r="AV165" s="14" t="s">
        <v>84</v>
      </c>
      <c r="AW165" s="14" t="s">
        <v>4</v>
      </c>
      <c r="AX165" s="14" t="s">
        <v>82</v>
      </c>
      <c r="AY165" s="162" t="s">
        <v>139</v>
      </c>
    </row>
    <row r="166" spans="1:65" s="2" customFormat="1" ht="14.45" customHeight="1">
      <c r="A166" s="32"/>
      <c r="B166" s="137"/>
      <c r="C166" s="185" t="s">
        <v>202</v>
      </c>
      <c r="D166" s="185" t="s">
        <v>357</v>
      </c>
      <c r="E166" s="186" t="s">
        <v>541</v>
      </c>
      <c r="F166" s="187" t="s">
        <v>542</v>
      </c>
      <c r="G166" s="188" t="s">
        <v>290</v>
      </c>
      <c r="H166" s="189">
        <v>241.38399999999999</v>
      </c>
      <c r="I166" s="190"/>
      <c r="J166" s="190"/>
      <c r="K166" s="187" t="s">
        <v>145</v>
      </c>
      <c r="L166" s="191"/>
      <c r="M166" s="192" t="s">
        <v>3</v>
      </c>
      <c r="N166" s="193" t="s">
        <v>45</v>
      </c>
      <c r="O166" s="146">
        <v>0</v>
      </c>
      <c r="P166" s="146">
        <f>O166*H166</f>
        <v>0</v>
      </c>
      <c r="Q166" s="146">
        <v>1</v>
      </c>
      <c r="R166" s="146">
        <f>Q166*H166</f>
        <v>241.38399999999999</v>
      </c>
      <c r="S166" s="146">
        <v>0</v>
      </c>
      <c r="T166" s="147">
        <f>S166*H166</f>
        <v>0</v>
      </c>
      <c r="U166" s="32"/>
      <c r="V166" s="32"/>
      <c r="W166" s="32"/>
      <c r="X166" s="32"/>
      <c r="Y166" s="32"/>
      <c r="Z166" s="32"/>
      <c r="AA166" s="32"/>
      <c r="AB166" s="32"/>
      <c r="AC166" s="32"/>
      <c r="AD166" s="32"/>
      <c r="AE166" s="32"/>
      <c r="AR166" s="148" t="s">
        <v>192</v>
      </c>
      <c r="AT166" s="148" t="s">
        <v>357</v>
      </c>
      <c r="AU166" s="148" t="s">
        <v>84</v>
      </c>
      <c r="AY166" s="19" t="s">
        <v>139</v>
      </c>
      <c r="BE166" s="149">
        <f>IF(N166="základní",J166,0)</f>
        <v>0</v>
      </c>
      <c r="BF166" s="149">
        <f>IF(N166="snížená",J166,0)</f>
        <v>0</v>
      </c>
      <c r="BG166" s="149">
        <f>IF(N166="zákl. přenesená",J166,0)</f>
        <v>0</v>
      </c>
      <c r="BH166" s="149">
        <f>IF(N166="sníž. přenesená",J166,0)</f>
        <v>0</v>
      </c>
      <c r="BI166" s="149">
        <f>IF(N166="nulová",J166,0)</f>
        <v>0</v>
      </c>
      <c r="BJ166" s="19" t="s">
        <v>82</v>
      </c>
      <c r="BK166" s="149">
        <f>ROUND(I166*H166,2)</f>
        <v>0</v>
      </c>
      <c r="BL166" s="19" t="s">
        <v>146</v>
      </c>
      <c r="BM166" s="148" t="s">
        <v>543</v>
      </c>
    </row>
    <row r="167" spans="1:65" s="2" customFormat="1">
      <c r="A167" s="32"/>
      <c r="B167" s="33"/>
      <c r="C167" s="32"/>
      <c r="D167" s="150" t="s">
        <v>148</v>
      </c>
      <c r="E167" s="32"/>
      <c r="F167" s="151" t="s">
        <v>542</v>
      </c>
      <c r="G167" s="32"/>
      <c r="H167" s="32"/>
      <c r="I167" s="32"/>
      <c r="J167" s="32"/>
      <c r="K167" s="32"/>
      <c r="L167" s="33"/>
      <c r="M167" s="152"/>
      <c r="N167" s="153"/>
      <c r="O167" s="53"/>
      <c r="P167" s="53"/>
      <c r="Q167" s="53"/>
      <c r="R167" s="53"/>
      <c r="S167" s="53"/>
      <c r="T167" s="54"/>
      <c r="U167" s="32"/>
      <c r="V167" s="32"/>
      <c r="W167" s="32"/>
      <c r="X167" s="32"/>
      <c r="Y167" s="32"/>
      <c r="Z167" s="32"/>
      <c r="AA167" s="32"/>
      <c r="AB167" s="32"/>
      <c r="AC167" s="32"/>
      <c r="AD167" s="32"/>
      <c r="AE167" s="32"/>
      <c r="AT167" s="19" t="s">
        <v>148</v>
      </c>
      <c r="AU167" s="19" t="s">
        <v>84</v>
      </c>
    </row>
    <row r="168" spans="1:65" s="13" customFormat="1">
      <c r="B168" s="155"/>
      <c r="D168" s="150" t="s">
        <v>158</v>
      </c>
      <c r="E168" s="156" t="s">
        <v>3</v>
      </c>
      <c r="F168" s="157" t="s">
        <v>534</v>
      </c>
      <c r="H168" s="156" t="s">
        <v>3</v>
      </c>
      <c r="L168" s="155"/>
      <c r="M168" s="158"/>
      <c r="N168" s="159"/>
      <c r="O168" s="159"/>
      <c r="P168" s="159"/>
      <c r="Q168" s="159"/>
      <c r="R168" s="159"/>
      <c r="S168" s="159"/>
      <c r="T168" s="160"/>
      <c r="AT168" s="156" t="s">
        <v>158</v>
      </c>
      <c r="AU168" s="156" t="s">
        <v>84</v>
      </c>
      <c r="AV168" s="13" t="s">
        <v>82</v>
      </c>
      <c r="AW168" s="13" t="s">
        <v>36</v>
      </c>
      <c r="AX168" s="13" t="s">
        <v>74</v>
      </c>
      <c r="AY168" s="156" t="s">
        <v>139</v>
      </c>
    </row>
    <row r="169" spans="1:65" s="13" customFormat="1" ht="22.5">
      <c r="B169" s="155"/>
      <c r="D169" s="150" t="s">
        <v>158</v>
      </c>
      <c r="E169" s="156" t="s">
        <v>3</v>
      </c>
      <c r="F169" s="157" t="s">
        <v>535</v>
      </c>
      <c r="H169" s="156" t="s">
        <v>3</v>
      </c>
      <c r="L169" s="155"/>
      <c r="M169" s="158"/>
      <c r="N169" s="159"/>
      <c r="O169" s="159"/>
      <c r="P169" s="159"/>
      <c r="Q169" s="159"/>
      <c r="R169" s="159"/>
      <c r="S169" s="159"/>
      <c r="T169" s="160"/>
      <c r="AT169" s="156" t="s">
        <v>158</v>
      </c>
      <c r="AU169" s="156" t="s">
        <v>84</v>
      </c>
      <c r="AV169" s="13" t="s">
        <v>82</v>
      </c>
      <c r="AW169" s="13" t="s">
        <v>36</v>
      </c>
      <c r="AX169" s="13" t="s">
        <v>74</v>
      </c>
      <c r="AY169" s="156" t="s">
        <v>139</v>
      </c>
    </row>
    <row r="170" spans="1:65" s="14" customFormat="1">
      <c r="B170" s="161"/>
      <c r="D170" s="150" t="s">
        <v>158</v>
      </c>
      <c r="E170" s="162" t="s">
        <v>3</v>
      </c>
      <c r="F170" s="163" t="s">
        <v>536</v>
      </c>
      <c r="H170" s="164">
        <v>130.47800000000001</v>
      </c>
      <c r="L170" s="161"/>
      <c r="M170" s="165"/>
      <c r="N170" s="166"/>
      <c r="O170" s="166"/>
      <c r="P170" s="166"/>
      <c r="Q170" s="166"/>
      <c r="R170" s="166"/>
      <c r="S170" s="166"/>
      <c r="T170" s="167"/>
      <c r="AT170" s="162" t="s">
        <v>158</v>
      </c>
      <c r="AU170" s="162" t="s">
        <v>84</v>
      </c>
      <c r="AV170" s="14" t="s">
        <v>84</v>
      </c>
      <c r="AW170" s="14" t="s">
        <v>36</v>
      </c>
      <c r="AX170" s="14" t="s">
        <v>82</v>
      </c>
      <c r="AY170" s="162" t="s">
        <v>139</v>
      </c>
    </row>
    <row r="171" spans="1:65" s="14" customFormat="1">
      <c r="B171" s="161"/>
      <c r="D171" s="150" t="s">
        <v>158</v>
      </c>
      <c r="F171" s="163" t="s">
        <v>544</v>
      </c>
      <c r="H171" s="164">
        <v>241.38399999999999</v>
      </c>
      <c r="L171" s="161"/>
      <c r="M171" s="165"/>
      <c r="N171" s="166"/>
      <c r="O171" s="166"/>
      <c r="P171" s="166"/>
      <c r="Q171" s="166"/>
      <c r="R171" s="166"/>
      <c r="S171" s="166"/>
      <c r="T171" s="167"/>
      <c r="AT171" s="162" t="s">
        <v>158</v>
      </c>
      <c r="AU171" s="162" t="s">
        <v>84</v>
      </c>
      <c r="AV171" s="14" t="s">
        <v>84</v>
      </c>
      <c r="AW171" s="14" t="s">
        <v>4</v>
      </c>
      <c r="AX171" s="14" t="s">
        <v>82</v>
      </c>
      <c r="AY171" s="162" t="s">
        <v>139</v>
      </c>
    </row>
    <row r="172" spans="1:65" s="2" customFormat="1" ht="14.45" customHeight="1">
      <c r="A172" s="32"/>
      <c r="B172" s="137"/>
      <c r="C172" s="138" t="s">
        <v>213</v>
      </c>
      <c r="D172" s="138" t="s">
        <v>141</v>
      </c>
      <c r="E172" s="139" t="s">
        <v>236</v>
      </c>
      <c r="F172" s="140" t="s">
        <v>237</v>
      </c>
      <c r="G172" s="141" t="s">
        <v>144</v>
      </c>
      <c r="H172" s="142">
        <v>454.06400000000002</v>
      </c>
      <c r="I172" s="143"/>
      <c r="J172" s="143"/>
      <c r="K172" s="140" t="s">
        <v>145</v>
      </c>
      <c r="L172" s="33"/>
      <c r="M172" s="144" t="s">
        <v>3</v>
      </c>
      <c r="N172" s="145" t="s">
        <v>45</v>
      </c>
      <c r="O172" s="146">
        <v>2.5000000000000001E-2</v>
      </c>
      <c r="P172" s="146">
        <f>O172*H172</f>
        <v>11.351600000000001</v>
      </c>
      <c r="Q172" s="146">
        <v>0</v>
      </c>
      <c r="R172" s="146">
        <f>Q172*H172</f>
        <v>0</v>
      </c>
      <c r="S172" s="146">
        <v>0</v>
      </c>
      <c r="T172" s="147">
        <f>S172*H172</f>
        <v>0</v>
      </c>
      <c r="U172" s="32"/>
      <c r="V172" s="32"/>
      <c r="W172" s="32"/>
      <c r="X172" s="32"/>
      <c r="Y172" s="32"/>
      <c r="Z172" s="32"/>
      <c r="AA172" s="32"/>
      <c r="AB172" s="32"/>
      <c r="AC172" s="32"/>
      <c r="AD172" s="32"/>
      <c r="AE172" s="32"/>
      <c r="AR172" s="148" t="s">
        <v>146</v>
      </c>
      <c r="AT172" s="148" t="s">
        <v>141</v>
      </c>
      <c r="AU172" s="148" t="s">
        <v>84</v>
      </c>
      <c r="AY172" s="19" t="s">
        <v>139</v>
      </c>
      <c r="BE172" s="149">
        <f>IF(N172="základní",J172,0)</f>
        <v>0</v>
      </c>
      <c r="BF172" s="149">
        <f>IF(N172="snížená",J172,0)</f>
        <v>0</v>
      </c>
      <c r="BG172" s="149">
        <f>IF(N172="zákl. přenesená",J172,0)</f>
        <v>0</v>
      </c>
      <c r="BH172" s="149">
        <f>IF(N172="sníž. přenesená",J172,0)</f>
        <v>0</v>
      </c>
      <c r="BI172" s="149">
        <f>IF(N172="nulová",J172,0)</f>
        <v>0</v>
      </c>
      <c r="BJ172" s="19" t="s">
        <v>82</v>
      </c>
      <c r="BK172" s="149">
        <f>ROUND(I172*H172,2)</f>
        <v>0</v>
      </c>
      <c r="BL172" s="19" t="s">
        <v>146</v>
      </c>
      <c r="BM172" s="148" t="s">
        <v>545</v>
      </c>
    </row>
    <row r="173" spans="1:65" s="2" customFormat="1">
      <c r="A173" s="32"/>
      <c r="B173" s="33"/>
      <c r="C173" s="32"/>
      <c r="D173" s="150" t="s">
        <v>148</v>
      </c>
      <c r="E173" s="32"/>
      <c r="F173" s="151" t="s">
        <v>239</v>
      </c>
      <c r="G173" s="32"/>
      <c r="H173" s="32"/>
      <c r="I173" s="32"/>
      <c r="J173" s="32"/>
      <c r="K173" s="32"/>
      <c r="L173" s="33"/>
      <c r="M173" s="152"/>
      <c r="N173" s="153"/>
      <c r="O173" s="53"/>
      <c r="P173" s="53"/>
      <c r="Q173" s="53"/>
      <c r="R173" s="53"/>
      <c r="S173" s="53"/>
      <c r="T173" s="54"/>
      <c r="U173" s="32"/>
      <c r="V173" s="32"/>
      <c r="W173" s="32"/>
      <c r="X173" s="32"/>
      <c r="Y173" s="32"/>
      <c r="Z173" s="32"/>
      <c r="AA173" s="32"/>
      <c r="AB173" s="32"/>
      <c r="AC173" s="32"/>
      <c r="AD173" s="32"/>
      <c r="AE173" s="32"/>
      <c r="AT173" s="19" t="s">
        <v>148</v>
      </c>
      <c r="AU173" s="19" t="s">
        <v>84</v>
      </c>
    </row>
    <row r="174" spans="1:65" s="2" customFormat="1" ht="87.75">
      <c r="A174" s="32"/>
      <c r="B174" s="33"/>
      <c r="C174" s="32"/>
      <c r="D174" s="150" t="s">
        <v>150</v>
      </c>
      <c r="E174" s="32"/>
      <c r="F174" s="154" t="s">
        <v>240</v>
      </c>
      <c r="G174" s="32"/>
      <c r="H174" s="32"/>
      <c r="I174" s="32"/>
      <c r="J174" s="32"/>
      <c r="K174" s="32"/>
      <c r="L174" s="33"/>
      <c r="M174" s="152"/>
      <c r="N174" s="153"/>
      <c r="O174" s="53"/>
      <c r="P174" s="53"/>
      <c r="Q174" s="53"/>
      <c r="R174" s="53"/>
      <c r="S174" s="53"/>
      <c r="T174" s="54"/>
      <c r="U174" s="32"/>
      <c r="V174" s="32"/>
      <c r="W174" s="32"/>
      <c r="X174" s="32"/>
      <c r="Y174" s="32"/>
      <c r="Z174" s="32"/>
      <c r="AA174" s="32"/>
      <c r="AB174" s="32"/>
      <c r="AC174" s="32"/>
      <c r="AD174" s="32"/>
      <c r="AE174" s="32"/>
      <c r="AT174" s="19" t="s">
        <v>150</v>
      </c>
      <c r="AU174" s="19" t="s">
        <v>84</v>
      </c>
    </row>
    <row r="175" spans="1:65" s="13" customFormat="1">
      <c r="B175" s="155"/>
      <c r="D175" s="150" t="s">
        <v>158</v>
      </c>
      <c r="E175" s="156" t="s">
        <v>3</v>
      </c>
      <c r="F175" s="157" t="s">
        <v>493</v>
      </c>
      <c r="H175" s="156" t="s">
        <v>3</v>
      </c>
      <c r="L175" s="155"/>
      <c r="M175" s="158"/>
      <c r="N175" s="159"/>
      <c r="O175" s="159"/>
      <c r="P175" s="159"/>
      <c r="Q175" s="159"/>
      <c r="R175" s="159"/>
      <c r="S175" s="159"/>
      <c r="T175" s="160"/>
      <c r="AT175" s="156" t="s">
        <v>158</v>
      </c>
      <c r="AU175" s="156" t="s">
        <v>84</v>
      </c>
      <c r="AV175" s="13" t="s">
        <v>82</v>
      </c>
      <c r="AW175" s="13" t="s">
        <v>36</v>
      </c>
      <c r="AX175" s="13" t="s">
        <v>74</v>
      </c>
      <c r="AY175" s="156" t="s">
        <v>139</v>
      </c>
    </row>
    <row r="176" spans="1:65" s="14" customFormat="1">
      <c r="B176" s="161"/>
      <c r="D176" s="150" t="s">
        <v>158</v>
      </c>
      <c r="E176" s="162" t="s">
        <v>3</v>
      </c>
      <c r="F176" s="163" t="s">
        <v>546</v>
      </c>
      <c r="H176" s="164">
        <v>236.6</v>
      </c>
      <c r="L176" s="161"/>
      <c r="M176" s="165"/>
      <c r="N176" s="166"/>
      <c r="O176" s="166"/>
      <c r="P176" s="166"/>
      <c r="Q176" s="166"/>
      <c r="R176" s="166"/>
      <c r="S176" s="166"/>
      <c r="T176" s="167"/>
      <c r="AT176" s="162" t="s">
        <v>158</v>
      </c>
      <c r="AU176" s="162" t="s">
        <v>84</v>
      </c>
      <c r="AV176" s="14" t="s">
        <v>84</v>
      </c>
      <c r="AW176" s="14" t="s">
        <v>36</v>
      </c>
      <c r="AX176" s="14" t="s">
        <v>74</v>
      </c>
      <c r="AY176" s="162" t="s">
        <v>139</v>
      </c>
    </row>
    <row r="177" spans="1:65" s="13" customFormat="1">
      <c r="B177" s="155"/>
      <c r="D177" s="150" t="s">
        <v>158</v>
      </c>
      <c r="E177" s="156" t="s">
        <v>3</v>
      </c>
      <c r="F177" s="157" t="s">
        <v>547</v>
      </c>
      <c r="H177" s="156" t="s">
        <v>3</v>
      </c>
      <c r="L177" s="155"/>
      <c r="M177" s="158"/>
      <c r="N177" s="159"/>
      <c r="O177" s="159"/>
      <c r="P177" s="159"/>
      <c r="Q177" s="159"/>
      <c r="R177" s="159"/>
      <c r="S177" s="159"/>
      <c r="T177" s="160"/>
      <c r="AT177" s="156" t="s">
        <v>158</v>
      </c>
      <c r="AU177" s="156" t="s">
        <v>84</v>
      </c>
      <c r="AV177" s="13" t="s">
        <v>82</v>
      </c>
      <c r="AW177" s="13" t="s">
        <v>36</v>
      </c>
      <c r="AX177" s="13" t="s">
        <v>74</v>
      </c>
      <c r="AY177" s="156" t="s">
        <v>139</v>
      </c>
    </row>
    <row r="178" spans="1:65" s="13" customFormat="1">
      <c r="B178" s="155"/>
      <c r="D178" s="150" t="s">
        <v>158</v>
      </c>
      <c r="E178" s="156" t="s">
        <v>3</v>
      </c>
      <c r="F178" s="157" t="s">
        <v>534</v>
      </c>
      <c r="H178" s="156" t="s">
        <v>3</v>
      </c>
      <c r="L178" s="155"/>
      <c r="M178" s="158"/>
      <c r="N178" s="159"/>
      <c r="O178" s="159"/>
      <c r="P178" s="159"/>
      <c r="Q178" s="159"/>
      <c r="R178" s="159"/>
      <c r="S178" s="159"/>
      <c r="T178" s="160"/>
      <c r="AT178" s="156" t="s">
        <v>158</v>
      </c>
      <c r="AU178" s="156" t="s">
        <v>84</v>
      </c>
      <c r="AV178" s="13" t="s">
        <v>82</v>
      </c>
      <c r="AW178" s="13" t="s">
        <v>36</v>
      </c>
      <c r="AX178" s="13" t="s">
        <v>74</v>
      </c>
      <c r="AY178" s="156" t="s">
        <v>139</v>
      </c>
    </row>
    <row r="179" spans="1:65" s="14" customFormat="1">
      <c r="B179" s="161"/>
      <c r="D179" s="150" t="s">
        <v>158</v>
      </c>
      <c r="E179" s="162" t="s">
        <v>3</v>
      </c>
      <c r="F179" s="163" t="s">
        <v>548</v>
      </c>
      <c r="H179" s="164">
        <v>217.464</v>
      </c>
      <c r="L179" s="161"/>
      <c r="M179" s="165"/>
      <c r="N179" s="166"/>
      <c r="O179" s="166"/>
      <c r="P179" s="166"/>
      <c r="Q179" s="166"/>
      <c r="R179" s="166"/>
      <c r="S179" s="166"/>
      <c r="T179" s="167"/>
      <c r="AT179" s="162" t="s">
        <v>158</v>
      </c>
      <c r="AU179" s="162" t="s">
        <v>84</v>
      </c>
      <c r="AV179" s="14" t="s">
        <v>84</v>
      </c>
      <c r="AW179" s="14" t="s">
        <v>36</v>
      </c>
      <c r="AX179" s="14" t="s">
        <v>74</v>
      </c>
      <c r="AY179" s="162" t="s">
        <v>139</v>
      </c>
    </row>
    <row r="180" spans="1:65" s="15" customFormat="1">
      <c r="B180" s="168"/>
      <c r="D180" s="150" t="s">
        <v>158</v>
      </c>
      <c r="E180" s="169" t="s">
        <v>3</v>
      </c>
      <c r="F180" s="170" t="s">
        <v>234</v>
      </c>
      <c r="H180" s="171">
        <v>454.06400000000002</v>
      </c>
      <c r="L180" s="168"/>
      <c r="M180" s="172"/>
      <c r="N180" s="173"/>
      <c r="O180" s="173"/>
      <c r="P180" s="173"/>
      <c r="Q180" s="173"/>
      <c r="R180" s="173"/>
      <c r="S180" s="173"/>
      <c r="T180" s="174"/>
      <c r="AT180" s="169" t="s">
        <v>158</v>
      </c>
      <c r="AU180" s="169" t="s">
        <v>84</v>
      </c>
      <c r="AV180" s="15" t="s">
        <v>146</v>
      </c>
      <c r="AW180" s="15" t="s">
        <v>36</v>
      </c>
      <c r="AX180" s="15" t="s">
        <v>82</v>
      </c>
      <c r="AY180" s="169" t="s">
        <v>139</v>
      </c>
    </row>
    <row r="181" spans="1:65" s="12" customFormat="1" ht="22.9" customHeight="1">
      <c r="B181" s="125"/>
      <c r="D181" s="126" t="s">
        <v>73</v>
      </c>
      <c r="E181" s="135" t="s">
        <v>84</v>
      </c>
      <c r="F181" s="135" t="s">
        <v>549</v>
      </c>
      <c r="J181" s="136"/>
      <c r="L181" s="125"/>
      <c r="M181" s="129"/>
      <c r="N181" s="130"/>
      <c r="O181" s="130"/>
      <c r="P181" s="131">
        <f>SUM(P182:P186)</f>
        <v>3.0749999999999997</v>
      </c>
      <c r="Q181" s="130"/>
      <c r="R181" s="131">
        <f>SUM(R182:R186)</f>
        <v>6.48</v>
      </c>
      <c r="S181" s="130"/>
      <c r="T181" s="132">
        <f>SUM(T182:T186)</f>
        <v>0</v>
      </c>
      <c r="AR181" s="126" t="s">
        <v>82</v>
      </c>
      <c r="AT181" s="133" t="s">
        <v>73</v>
      </c>
      <c r="AU181" s="133" t="s">
        <v>82</v>
      </c>
      <c r="AY181" s="126" t="s">
        <v>139</v>
      </c>
      <c r="BK181" s="134">
        <f>SUM(BK182:BK186)</f>
        <v>0</v>
      </c>
    </row>
    <row r="182" spans="1:65" s="2" customFormat="1" ht="14.45" customHeight="1">
      <c r="A182" s="32"/>
      <c r="B182" s="137"/>
      <c r="C182" s="138" t="s">
        <v>219</v>
      </c>
      <c r="D182" s="138" t="s">
        <v>141</v>
      </c>
      <c r="E182" s="139" t="s">
        <v>550</v>
      </c>
      <c r="F182" s="140" t="s">
        <v>551</v>
      </c>
      <c r="G182" s="141" t="s">
        <v>154</v>
      </c>
      <c r="H182" s="142">
        <v>3</v>
      </c>
      <c r="I182" s="143"/>
      <c r="J182" s="143"/>
      <c r="K182" s="140" t="s">
        <v>145</v>
      </c>
      <c r="L182" s="33"/>
      <c r="M182" s="144" t="s">
        <v>3</v>
      </c>
      <c r="N182" s="145" t="s">
        <v>45</v>
      </c>
      <c r="O182" s="146">
        <v>1.0249999999999999</v>
      </c>
      <c r="P182" s="146">
        <f>O182*H182</f>
        <v>3.0749999999999997</v>
      </c>
      <c r="Q182" s="146">
        <v>2.16</v>
      </c>
      <c r="R182" s="146">
        <f>Q182*H182</f>
        <v>6.48</v>
      </c>
      <c r="S182" s="146">
        <v>0</v>
      </c>
      <c r="T182" s="147">
        <f>S182*H182</f>
        <v>0</v>
      </c>
      <c r="U182" s="32"/>
      <c r="V182" s="32"/>
      <c r="W182" s="32"/>
      <c r="X182" s="32"/>
      <c r="Y182" s="32"/>
      <c r="Z182" s="32"/>
      <c r="AA182" s="32"/>
      <c r="AB182" s="32"/>
      <c r="AC182" s="32"/>
      <c r="AD182" s="32"/>
      <c r="AE182" s="32"/>
      <c r="AR182" s="148" t="s">
        <v>146</v>
      </c>
      <c r="AT182" s="148" t="s">
        <v>141</v>
      </c>
      <c r="AU182" s="148" t="s">
        <v>84</v>
      </c>
      <c r="AY182" s="19" t="s">
        <v>139</v>
      </c>
      <c r="BE182" s="149">
        <f>IF(N182="základní",J182,0)</f>
        <v>0</v>
      </c>
      <c r="BF182" s="149">
        <f>IF(N182="snížená",J182,0)</f>
        <v>0</v>
      </c>
      <c r="BG182" s="149">
        <f>IF(N182="zákl. přenesená",J182,0)</f>
        <v>0</v>
      </c>
      <c r="BH182" s="149">
        <f>IF(N182="sníž. přenesená",J182,0)</f>
        <v>0</v>
      </c>
      <c r="BI182" s="149">
        <f>IF(N182="nulová",J182,0)</f>
        <v>0</v>
      </c>
      <c r="BJ182" s="19" t="s">
        <v>82</v>
      </c>
      <c r="BK182" s="149">
        <f>ROUND(I182*H182,2)</f>
        <v>0</v>
      </c>
      <c r="BL182" s="19" t="s">
        <v>146</v>
      </c>
      <c r="BM182" s="148" t="s">
        <v>552</v>
      </c>
    </row>
    <row r="183" spans="1:65" s="2" customFormat="1">
      <c r="A183" s="32"/>
      <c r="B183" s="33"/>
      <c r="C183" s="32"/>
      <c r="D183" s="150" t="s">
        <v>148</v>
      </c>
      <c r="E183" s="32"/>
      <c r="F183" s="151" t="s">
        <v>553</v>
      </c>
      <c r="G183" s="32"/>
      <c r="H183" s="32"/>
      <c r="I183" s="32"/>
      <c r="J183" s="32"/>
      <c r="K183" s="32"/>
      <c r="L183" s="33"/>
      <c r="M183" s="152"/>
      <c r="N183" s="153"/>
      <c r="O183" s="53"/>
      <c r="P183" s="53"/>
      <c r="Q183" s="53"/>
      <c r="R183" s="53"/>
      <c r="S183" s="53"/>
      <c r="T183" s="54"/>
      <c r="U183" s="32"/>
      <c r="V183" s="32"/>
      <c r="W183" s="32"/>
      <c r="X183" s="32"/>
      <c r="Y183" s="32"/>
      <c r="Z183" s="32"/>
      <c r="AA183" s="32"/>
      <c r="AB183" s="32"/>
      <c r="AC183" s="32"/>
      <c r="AD183" s="32"/>
      <c r="AE183" s="32"/>
      <c r="AT183" s="19" t="s">
        <v>148</v>
      </c>
      <c r="AU183" s="19" t="s">
        <v>84</v>
      </c>
    </row>
    <row r="184" spans="1:65" s="2" customFormat="1" ht="48.75">
      <c r="A184" s="32"/>
      <c r="B184" s="33"/>
      <c r="C184" s="32"/>
      <c r="D184" s="150" t="s">
        <v>150</v>
      </c>
      <c r="E184" s="32"/>
      <c r="F184" s="154" t="s">
        <v>554</v>
      </c>
      <c r="G184" s="32"/>
      <c r="H184" s="32"/>
      <c r="I184" s="32"/>
      <c r="J184" s="32"/>
      <c r="K184" s="32"/>
      <c r="L184" s="33"/>
      <c r="M184" s="152"/>
      <c r="N184" s="153"/>
      <c r="O184" s="53"/>
      <c r="P184" s="53"/>
      <c r="Q184" s="53"/>
      <c r="R184" s="53"/>
      <c r="S184" s="53"/>
      <c r="T184" s="54"/>
      <c r="U184" s="32"/>
      <c r="V184" s="32"/>
      <c r="W184" s="32"/>
      <c r="X184" s="32"/>
      <c r="Y184" s="32"/>
      <c r="Z184" s="32"/>
      <c r="AA184" s="32"/>
      <c r="AB184" s="32"/>
      <c r="AC184" s="32"/>
      <c r="AD184" s="32"/>
      <c r="AE184" s="32"/>
      <c r="AT184" s="19" t="s">
        <v>150</v>
      </c>
      <c r="AU184" s="19" t="s">
        <v>84</v>
      </c>
    </row>
    <row r="185" spans="1:65" s="13" customFormat="1">
      <c r="B185" s="155"/>
      <c r="D185" s="150" t="s">
        <v>158</v>
      </c>
      <c r="E185" s="156" t="s">
        <v>3</v>
      </c>
      <c r="F185" s="157" t="s">
        <v>555</v>
      </c>
      <c r="H185" s="156" t="s">
        <v>3</v>
      </c>
      <c r="L185" s="155"/>
      <c r="M185" s="158"/>
      <c r="N185" s="159"/>
      <c r="O185" s="159"/>
      <c r="P185" s="159"/>
      <c r="Q185" s="159"/>
      <c r="R185" s="159"/>
      <c r="S185" s="159"/>
      <c r="T185" s="160"/>
      <c r="AT185" s="156" t="s">
        <v>158</v>
      </c>
      <c r="AU185" s="156" t="s">
        <v>84</v>
      </c>
      <c r="AV185" s="13" t="s">
        <v>82</v>
      </c>
      <c r="AW185" s="13" t="s">
        <v>36</v>
      </c>
      <c r="AX185" s="13" t="s">
        <v>74</v>
      </c>
      <c r="AY185" s="156" t="s">
        <v>139</v>
      </c>
    </row>
    <row r="186" spans="1:65" s="14" customFormat="1">
      <c r="B186" s="161"/>
      <c r="D186" s="150" t="s">
        <v>158</v>
      </c>
      <c r="E186" s="162" t="s">
        <v>3</v>
      </c>
      <c r="F186" s="163" t="s">
        <v>556</v>
      </c>
      <c r="H186" s="164">
        <v>3</v>
      </c>
      <c r="L186" s="161"/>
      <c r="M186" s="165"/>
      <c r="N186" s="166"/>
      <c r="O186" s="166"/>
      <c r="P186" s="166"/>
      <c r="Q186" s="166"/>
      <c r="R186" s="166"/>
      <c r="S186" s="166"/>
      <c r="T186" s="167"/>
      <c r="AT186" s="162" t="s">
        <v>158</v>
      </c>
      <c r="AU186" s="162" t="s">
        <v>84</v>
      </c>
      <c r="AV186" s="14" t="s">
        <v>84</v>
      </c>
      <c r="AW186" s="14" t="s">
        <v>36</v>
      </c>
      <c r="AX186" s="14" t="s">
        <v>82</v>
      </c>
      <c r="AY186" s="162" t="s">
        <v>139</v>
      </c>
    </row>
    <row r="187" spans="1:65" s="12" customFormat="1" ht="22.9" customHeight="1">
      <c r="B187" s="125"/>
      <c r="D187" s="126" t="s">
        <v>73</v>
      </c>
      <c r="E187" s="135" t="s">
        <v>146</v>
      </c>
      <c r="F187" s="135" t="s">
        <v>405</v>
      </c>
      <c r="J187" s="136"/>
      <c r="L187" s="125"/>
      <c r="M187" s="129"/>
      <c r="N187" s="130"/>
      <c r="O187" s="130"/>
      <c r="P187" s="131">
        <f>SUM(P188:P215)</f>
        <v>14.873314999999998</v>
      </c>
      <c r="Q187" s="130"/>
      <c r="R187" s="131">
        <f>SUM(R188:R215)</f>
        <v>0.13072799999999998</v>
      </c>
      <c r="S187" s="130"/>
      <c r="T187" s="132">
        <f>SUM(T188:T215)</f>
        <v>0</v>
      </c>
      <c r="AR187" s="126" t="s">
        <v>82</v>
      </c>
      <c r="AT187" s="133" t="s">
        <v>73</v>
      </c>
      <c r="AU187" s="133" t="s">
        <v>82</v>
      </c>
      <c r="AY187" s="126" t="s">
        <v>139</v>
      </c>
      <c r="BK187" s="134">
        <f>SUM(BK188:BK215)</f>
        <v>0</v>
      </c>
    </row>
    <row r="188" spans="1:65" s="2" customFormat="1" ht="14.45" customHeight="1">
      <c r="A188" s="32"/>
      <c r="B188" s="137"/>
      <c r="C188" s="138" t="s">
        <v>224</v>
      </c>
      <c r="D188" s="138" t="s">
        <v>141</v>
      </c>
      <c r="E188" s="139" t="s">
        <v>557</v>
      </c>
      <c r="F188" s="140" t="s">
        <v>558</v>
      </c>
      <c r="G188" s="141" t="s">
        <v>154</v>
      </c>
      <c r="H188" s="142">
        <v>5.46</v>
      </c>
      <c r="I188" s="143"/>
      <c r="J188" s="143"/>
      <c r="K188" s="140" t="s">
        <v>145</v>
      </c>
      <c r="L188" s="33"/>
      <c r="M188" s="144" t="s">
        <v>3</v>
      </c>
      <c r="N188" s="145" t="s">
        <v>45</v>
      </c>
      <c r="O188" s="146">
        <v>1.6950000000000001</v>
      </c>
      <c r="P188" s="146">
        <f>O188*H188</f>
        <v>9.2546999999999997</v>
      </c>
      <c r="Q188" s="146">
        <v>0</v>
      </c>
      <c r="R188" s="146">
        <f>Q188*H188</f>
        <v>0</v>
      </c>
      <c r="S188" s="146">
        <v>0</v>
      </c>
      <c r="T188" s="147">
        <f>S188*H188</f>
        <v>0</v>
      </c>
      <c r="U188" s="32"/>
      <c r="V188" s="32"/>
      <c r="W188" s="32"/>
      <c r="X188" s="32"/>
      <c r="Y188" s="32"/>
      <c r="Z188" s="32"/>
      <c r="AA188" s="32"/>
      <c r="AB188" s="32"/>
      <c r="AC188" s="32"/>
      <c r="AD188" s="32"/>
      <c r="AE188" s="32"/>
      <c r="AR188" s="148" t="s">
        <v>146</v>
      </c>
      <c r="AT188" s="148" t="s">
        <v>141</v>
      </c>
      <c r="AU188" s="148" t="s">
        <v>84</v>
      </c>
      <c r="AY188" s="19" t="s">
        <v>139</v>
      </c>
      <c r="BE188" s="149">
        <f>IF(N188="základní",J188,0)</f>
        <v>0</v>
      </c>
      <c r="BF188" s="149">
        <f>IF(N188="snížená",J188,0)</f>
        <v>0</v>
      </c>
      <c r="BG188" s="149">
        <f>IF(N188="zákl. přenesená",J188,0)</f>
        <v>0</v>
      </c>
      <c r="BH188" s="149">
        <f>IF(N188="sníž. přenesená",J188,0)</f>
        <v>0</v>
      </c>
      <c r="BI188" s="149">
        <f>IF(N188="nulová",J188,0)</f>
        <v>0</v>
      </c>
      <c r="BJ188" s="19" t="s">
        <v>82</v>
      </c>
      <c r="BK188" s="149">
        <f>ROUND(I188*H188,2)</f>
        <v>0</v>
      </c>
      <c r="BL188" s="19" t="s">
        <v>146</v>
      </c>
      <c r="BM188" s="148" t="s">
        <v>559</v>
      </c>
    </row>
    <row r="189" spans="1:65" s="2" customFormat="1">
      <c r="A189" s="32"/>
      <c r="B189" s="33"/>
      <c r="C189" s="32"/>
      <c r="D189" s="150" t="s">
        <v>148</v>
      </c>
      <c r="E189" s="32"/>
      <c r="F189" s="151" t="s">
        <v>560</v>
      </c>
      <c r="G189" s="32"/>
      <c r="H189" s="32"/>
      <c r="I189" s="32"/>
      <c r="J189" s="32"/>
      <c r="K189" s="32"/>
      <c r="L189" s="33"/>
      <c r="M189" s="152"/>
      <c r="N189" s="153"/>
      <c r="O189" s="53"/>
      <c r="P189" s="53"/>
      <c r="Q189" s="53"/>
      <c r="R189" s="53"/>
      <c r="S189" s="53"/>
      <c r="T189" s="54"/>
      <c r="U189" s="32"/>
      <c r="V189" s="32"/>
      <c r="W189" s="32"/>
      <c r="X189" s="32"/>
      <c r="Y189" s="32"/>
      <c r="Z189" s="32"/>
      <c r="AA189" s="32"/>
      <c r="AB189" s="32"/>
      <c r="AC189" s="32"/>
      <c r="AD189" s="32"/>
      <c r="AE189" s="32"/>
      <c r="AT189" s="19" t="s">
        <v>148</v>
      </c>
      <c r="AU189" s="19" t="s">
        <v>84</v>
      </c>
    </row>
    <row r="190" spans="1:65" s="2" customFormat="1" ht="39">
      <c r="A190" s="32"/>
      <c r="B190" s="33"/>
      <c r="C190" s="32"/>
      <c r="D190" s="150" t="s">
        <v>150</v>
      </c>
      <c r="E190" s="32"/>
      <c r="F190" s="154" t="s">
        <v>561</v>
      </c>
      <c r="G190" s="32"/>
      <c r="H190" s="32"/>
      <c r="I190" s="32"/>
      <c r="J190" s="32"/>
      <c r="K190" s="32"/>
      <c r="L190" s="33"/>
      <c r="M190" s="152"/>
      <c r="N190" s="153"/>
      <c r="O190" s="53"/>
      <c r="P190" s="53"/>
      <c r="Q190" s="53"/>
      <c r="R190" s="53"/>
      <c r="S190" s="53"/>
      <c r="T190" s="54"/>
      <c r="U190" s="32"/>
      <c r="V190" s="32"/>
      <c r="W190" s="32"/>
      <c r="X190" s="32"/>
      <c r="Y190" s="32"/>
      <c r="Z190" s="32"/>
      <c r="AA190" s="32"/>
      <c r="AB190" s="32"/>
      <c r="AC190" s="32"/>
      <c r="AD190" s="32"/>
      <c r="AE190" s="32"/>
      <c r="AT190" s="19" t="s">
        <v>150</v>
      </c>
      <c r="AU190" s="19" t="s">
        <v>84</v>
      </c>
    </row>
    <row r="191" spans="1:65" s="13" customFormat="1">
      <c r="B191" s="155"/>
      <c r="D191" s="150" t="s">
        <v>158</v>
      </c>
      <c r="E191" s="156" t="s">
        <v>3</v>
      </c>
      <c r="F191" s="157" t="s">
        <v>529</v>
      </c>
      <c r="H191" s="156" t="s">
        <v>3</v>
      </c>
      <c r="L191" s="155"/>
      <c r="M191" s="158"/>
      <c r="N191" s="159"/>
      <c r="O191" s="159"/>
      <c r="P191" s="159"/>
      <c r="Q191" s="159"/>
      <c r="R191" s="159"/>
      <c r="S191" s="159"/>
      <c r="T191" s="160"/>
      <c r="AT191" s="156" t="s">
        <v>158</v>
      </c>
      <c r="AU191" s="156" t="s">
        <v>84</v>
      </c>
      <c r="AV191" s="13" t="s">
        <v>82</v>
      </c>
      <c r="AW191" s="13" t="s">
        <v>36</v>
      </c>
      <c r="AX191" s="13" t="s">
        <v>74</v>
      </c>
      <c r="AY191" s="156" t="s">
        <v>139</v>
      </c>
    </row>
    <row r="192" spans="1:65" s="13" customFormat="1">
      <c r="B192" s="155"/>
      <c r="D192" s="150" t="s">
        <v>158</v>
      </c>
      <c r="E192" s="156" t="s">
        <v>3</v>
      </c>
      <c r="F192" s="157" t="s">
        <v>530</v>
      </c>
      <c r="H192" s="156" t="s">
        <v>3</v>
      </c>
      <c r="L192" s="155"/>
      <c r="M192" s="158"/>
      <c r="N192" s="159"/>
      <c r="O192" s="159"/>
      <c r="P192" s="159"/>
      <c r="Q192" s="159"/>
      <c r="R192" s="159"/>
      <c r="S192" s="159"/>
      <c r="T192" s="160"/>
      <c r="AT192" s="156" t="s">
        <v>158</v>
      </c>
      <c r="AU192" s="156" t="s">
        <v>84</v>
      </c>
      <c r="AV192" s="13" t="s">
        <v>82</v>
      </c>
      <c r="AW192" s="13" t="s">
        <v>36</v>
      </c>
      <c r="AX192" s="13" t="s">
        <v>74</v>
      </c>
      <c r="AY192" s="156" t="s">
        <v>139</v>
      </c>
    </row>
    <row r="193" spans="1:65" s="14" customFormat="1">
      <c r="B193" s="161"/>
      <c r="D193" s="150" t="s">
        <v>158</v>
      </c>
      <c r="E193" s="162" t="s">
        <v>3</v>
      </c>
      <c r="F193" s="163" t="s">
        <v>562</v>
      </c>
      <c r="H193" s="164">
        <v>5.46</v>
      </c>
      <c r="L193" s="161"/>
      <c r="M193" s="165"/>
      <c r="N193" s="166"/>
      <c r="O193" s="166"/>
      <c r="P193" s="166"/>
      <c r="Q193" s="166"/>
      <c r="R193" s="166"/>
      <c r="S193" s="166"/>
      <c r="T193" s="167"/>
      <c r="AT193" s="162" t="s">
        <v>158</v>
      </c>
      <c r="AU193" s="162" t="s">
        <v>84</v>
      </c>
      <c r="AV193" s="14" t="s">
        <v>84</v>
      </c>
      <c r="AW193" s="14" t="s">
        <v>36</v>
      </c>
      <c r="AX193" s="14" t="s">
        <v>82</v>
      </c>
      <c r="AY193" s="162" t="s">
        <v>139</v>
      </c>
    </row>
    <row r="194" spans="1:65" s="2" customFormat="1" ht="14.45" customHeight="1">
      <c r="A194" s="32"/>
      <c r="B194" s="137"/>
      <c r="C194" s="138" t="s">
        <v>235</v>
      </c>
      <c r="D194" s="138" t="s">
        <v>141</v>
      </c>
      <c r="E194" s="139" t="s">
        <v>563</v>
      </c>
      <c r="F194" s="140" t="s">
        <v>564</v>
      </c>
      <c r="G194" s="141" t="s">
        <v>154</v>
      </c>
      <c r="H194" s="142">
        <v>3.5999999999999997E-2</v>
      </c>
      <c r="I194" s="143"/>
      <c r="J194" s="143"/>
      <c r="K194" s="140" t="s">
        <v>145</v>
      </c>
      <c r="L194" s="33"/>
      <c r="M194" s="144" t="s">
        <v>3</v>
      </c>
      <c r="N194" s="145" t="s">
        <v>45</v>
      </c>
      <c r="O194" s="146">
        <v>1.208</v>
      </c>
      <c r="P194" s="146">
        <f>O194*H194</f>
        <v>4.3487999999999992E-2</v>
      </c>
      <c r="Q194" s="146">
        <v>0</v>
      </c>
      <c r="R194" s="146">
        <f>Q194*H194</f>
        <v>0</v>
      </c>
      <c r="S194" s="146">
        <v>0</v>
      </c>
      <c r="T194" s="147">
        <f>S194*H194</f>
        <v>0</v>
      </c>
      <c r="U194" s="32"/>
      <c r="V194" s="32"/>
      <c r="W194" s="32"/>
      <c r="X194" s="32"/>
      <c r="Y194" s="32"/>
      <c r="Z194" s="32"/>
      <c r="AA194" s="32"/>
      <c r="AB194" s="32"/>
      <c r="AC194" s="32"/>
      <c r="AD194" s="32"/>
      <c r="AE194" s="32"/>
      <c r="AR194" s="148" t="s">
        <v>146</v>
      </c>
      <c r="AT194" s="148" t="s">
        <v>141</v>
      </c>
      <c r="AU194" s="148" t="s">
        <v>84</v>
      </c>
      <c r="AY194" s="19" t="s">
        <v>139</v>
      </c>
      <c r="BE194" s="149">
        <f>IF(N194="základní",J194,0)</f>
        <v>0</v>
      </c>
      <c r="BF194" s="149">
        <f>IF(N194="snížená",J194,0)</f>
        <v>0</v>
      </c>
      <c r="BG194" s="149">
        <f>IF(N194="zákl. přenesená",J194,0)</f>
        <v>0</v>
      </c>
      <c r="BH194" s="149">
        <f>IF(N194="sníž. přenesená",J194,0)</f>
        <v>0</v>
      </c>
      <c r="BI194" s="149">
        <f>IF(N194="nulová",J194,0)</f>
        <v>0</v>
      </c>
      <c r="BJ194" s="19" t="s">
        <v>82</v>
      </c>
      <c r="BK194" s="149">
        <f>ROUND(I194*H194,2)</f>
        <v>0</v>
      </c>
      <c r="BL194" s="19" t="s">
        <v>146</v>
      </c>
      <c r="BM194" s="148" t="s">
        <v>565</v>
      </c>
    </row>
    <row r="195" spans="1:65" s="2" customFormat="1">
      <c r="A195" s="32"/>
      <c r="B195" s="33"/>
      <c r="C195" s="32"/>
      <c r="D195" s="150" t="s">
        <v>148</v>
      </c>
      <c r="E195" s="32"/>
      <c r="F195" s="151" t="s">
        <v>566</v>
      </c>
      <c r="G195" s="32"/>
      <c r="H195" s="32"/>
      <c r="I195" s="32"/>
      <c r="J195" s="32"/>
      <c r="K195" s="32"/>
      <c r="L195" s="33"/>
      <c r="M195" s="152"/>
      <c r="N195" s="153"/>
      <c r="O195" s="53"/>
      <c r="P195" s="53"/>
      <c r="Q195" s="53"/>
      <c r="R195" s="53"/>
      <c r="S195" s="53"/>
      <c r="T195" s="54"/>
      <c r="U195" s="32"/>
      <c r="V195" s="32"/>
      <c r="W195" s="32"/>
      <c r="X195" s="32"/>
      <c r="Y195" s="32"/>
      <c r="Z195" s="32"/>
      <c r="AA195" s="32"/>
      <c r="AB195" s="32"/>
      <c r="AC195" s="32"/>
      <c r="AD195" s="32"/>
      <c r="AE195" s="32"/>
      <c r="AT195" s="19" t="s">
        <v>148</v>
      </c>
      <c r="AU195" s="19" t="s">
        <v>84</v>
      </c>
    </row>
    <row r="196" spans="1:65" s="2" customFormat="1" ht="39">
      <c r="A196" s="32"/>
      <c r="B196" s="33"/>
      <c r="C196" s="32"/>
      <c r="D196" s="150" t="s">
        <v>150</v>
      </c>
      <c r="E196" s="32"/>
      <c r="F196" s="154" t="s">
        <v>567</v>
      </c>
      <c r="G196" s="32"/>
      <c r="H196" s="32"/>
      <c r="I196" s="32"/>
      <c r="J196" s="32"/>
      <c r="K196" s="32"/>
      <c r="L196" s="33"/>
      <c r="M196" s="152"/>
      <c r="N196" s="153"/>
      <c r="O196" s="53"/>
      <c r="P196" s="53"/>
      <c r="Q196" s="53"/>
      <c r="R196" s="53"/>
      <c r="S196" s="53"/>
      <c r="T196" s="54"/>
      <c r="U196" s="32"/>
      <c r="V196" s="32"/>
      <c r="W196" s="32"/>
      <c r="X196" s="32"/>
      <c r="Y196" s="32"/>
      <c r="Z196" s="32"/>
      <c r="AA196" s="32"/>
      <c r="AB196" s="32"/>
      <c r="AC196" s="32"/>
      <c r="AD196" s="32"/>
      <c r="AE196" s="32"/>
      <c r="AT196" s="19" t="s">
        <v>150</v>
      </c>
      <c r="AU196" s="19" t="s">
        <v>84</v>
      </c>
    </row>
    <row r="197" spans="1:65" s="13" customFormat="1">
      <c r="B197" s="155"/>
      <c r="D197" s="150" t="s">
        <v>158</v>
      </c>
      <c r="E197" s="156" t="s">
        <v>3</v>
      </c>
      <c r="F197" s="157" t="s">
        <v>568</v>
      </c>
      <c r="H197" s="156" t="s">
        <v>3</v>
      </c>
      <c r="L197" s="155"/>
      <c r="M197" s="158"/>
      <c r="N197" s="159"/>
      <c r="O197" s="159"/>
      <c r="P197" s="159"/>
      <c r="Q197" s="159"/>
      <c r="R197" s="159"/>
      <c r="S197" s="159"/>
      <c r="T197" s="160"/>
      <c r="AT197" s="156" t="s">
        <v>158</v>
      </c>
      <c r="AU197" s="156" t="s">
        <v>84</v>
      </c>
      <c r="AV197" s="13" t="s">
        <v>82</v>
      </c>
      <c r="AW197" s="13" t="s">
        <v>36</v>
      </c>
      <c r="AX197" s="13" t="s">
        <v>74</v>
      </c>
      <c r="AY197" s="156" t="s">
        <v>139</v>
      </c>
    </row>
    <row r="198" spans="1:65" s="13" customFormat="1">
      <c r="B198" s="155"/>
      <c r="D198" s="150" t="s">
        <v>158</v>
      </c>
      <c r="E198" s="156" t="s">
        <v>3</v>
      </c>
      <c r="F198" s="157" t="s">
        <v>569</v>
      </c>
      <c r="H198" s="156" t="s">
        <v>3</v>
      </c>
      <c r="L198" s="155"/>
      <c r="M198" s="158"/>
      <c r="N198" s="159"/>
      <c r="O198" s="159"/>
      <c r="P198" s="159"/>
      <c r="Q198" s="159"/>
      <c r="R198" s="159"/>
      <c r="S198" s="159"/>
      <c r="T198" s="160"/>
      <c r="AT198" s="156" t="s">
        <v>158</v>
      </c>
      <c r="AU198" s="156" t="s">
        <v>84</v>
      </c>
      <c r="AV198" s="13" t="s">
        <v>82</v>
      </c>
      <c r="AW198" s="13" t="s">
        <v>36</v>
      </c>
      <c r="AX198" s="13" t="s">
        <v>74</v>
      </c>
      <c r="AY198" s="156" t="s">
        <v>139</v>
      </c>
    </row>
    <row r="199" spans="1:65" s="14" customFormat="1">
      <c r="B199" s="161"/>
      <c r="D199" s="150" t="s">
        <v>158</v>
      </c>
      <c r="E199" s="162" t="s">
        <v>3</v>
      </c>
      <c r="F199" s="163" t="s">
        <v>570</v>
      </c>
      <c r="H199" s="164">
        <v>3.5999999999999997E-2</v>
      </c>
      <c r="L199" s="161"/>
      <c r="M199" s="165"/>
      <c r="N199" s="166"/>
      <c r="O199" s="166"/>
      <c r="P199" s="166"/>
      <c r="Q199" s="166"/>
      <c r="R199" s="166"/>
      <c r="S199" s="166"/>
      <c r="T199" s="167"/>
      <c r="AT199" s="162" t="s">
        <v>158</v>
      </c>
      <c r="AU199" s="162" t="s">
        <v>84</v>
      </c>
      <c r="AV199" s="14" t="s">
        <v>84</v>
      </c>
      <c r="AW199" s="14" t="s">
        <v>36</v>
      </c>
      <c r="AX199" s="14" t="s">
        <v>82</v>
      </c>
      <c r="AY199" s="162" t="s">
        <v>139</v>
      </c>
    </row>
    <row r="200" spans="1:65" s="2" customFormat="1" ht="14.45" customHeight="1">
      <c r="A200" s="32"/>
      <c r="B200" s="137"/>
      <c r="C200" s="138" t="s">
        <v>245</v>
      </c>
      <c r="D200" s="138" t="s">
        <v>141</v>
      </c>
      <c r="E200" s="139" t="s">
        <v>571</v>
      </c>
      <c r="F200" s="140" t="s">
        <v>572</v>
      </c>
      <c r="G200" s="141" t="s">
        <v>154</v>
      </c>
      <c r="H200" s="142">
        <v>1.8380000000000001</v>
      </c>
      <c r="I200" s="143"/>
      <c r="J200" s="143"/>
      <c r="K200" s="140" t="s">
        <v>145</v>
      </c>
      <c r="L200" s="33"/>
      <c r="M200" s="144" t="s">
        <v>3</v>
      </c>
      <c r="N200" s="145" t="s">
        <v>45</v>
      </c>
      <c r="O200" s="146">
        <v>1.4650000000000001</v>
      </c>
      <c r="P200" s="146">
        <f>O200*H200</f>
        <v>2.6926700000000001</v>
      </c>
      <c r="Q200" s="146">
        <v>0</v>
      </c>
      <c r="R200" s="146">
        <f>Q200*H200</f>
        <v>0</v>
      </c>
      <c r="S200" s="146">
        <v>0</v>
      </c>
      <c r="T200" s="147">
        <f>S200*H200</f>
        <v>0</v>
      </c>
      <c r="U200" s="32"/>
      <c r="V200" s="32"/>
      <c r="W200" s="32"/>
      <c r="X200" s="32"/>
      <c r="Y200" s="32"/>
      <c r="Z200" s="32"/>
      <c r="AA200" s="32"/>
      <c r="AB200" s="32"/>
      <c r="AC200" s="32"/>
      <c r="AD200" s="32"/>
      <c r="AE200" s="32"/>
      <c r="AR200" s="148" t="s">
        <v>146</v>
      </c>
      <c r="AT200" s="148" t="s">
        <v>141</v>
      </c>
      <c r="AU200" s="148" t="s">
        <v>84</v>
      </c>
      <c r="AY200" s="19" t="s">
        <v>139</v>
      </c>
      <c r="BE200" s="149">
        <f>IF(N200="základní",J200,0)</f>
        <v>0</v>
      </c>
      <c r="BF200" s="149">
        <f>IF(N200="snížená",J200,0)</f>
        <v>0</v>
      </c>
      <c r="BG200" s="149">
        <f>IF(N200="zákl. přenesená",J200,0)</f>
        <v>0</v>
      </c>
      <c r="BH200" s="149">
        <f>IF(N200="sníž. přenesená",J200,0)</f>
        <v>0</v>
      </c>
      <c r="BI200" s="149">
        <f>IF(N200="nulová",J200,0)</f>
        <v>0</v>
      </c>
      <c r="BJ200" s="19" t="s">
        <v>82</v>
      </c>
      <c r="BK200" s="149">
        <f>ROUND(I200*H200,2)</f>
        <v>0</v>
      </c>
      <c r="BL200" s="19" t="s">
        <v>146</v>
      </c>
      <c r="BM200" s="148" t="s">
        <v>573</v>
      </c>
    </row>
    <row r="201" spans="1:65" s="2" customFormat="1" ht="19.5">
      <c r="A201" s="32"/>
      <c r="B201" s="33"/>
      <c r="C201" s="32"/>
      <c r="D201" s="150" t="s">
        <v>148</v>
      </c>
      <c r="E201" s="32"/>
      <c r="F201" s="151" t="s">
        <v>574</v>
      </c>
      <c r="G201" s="32"/>
      <c r="H201" s="32"/>
      <c r="I201" s="32"/>
      <c r="J201" s="32"/>
      <c r="K201" s="32"/>
      <c r="L201" s="33"/>
      <c r="M201" s="152"/>
      <c r="N201" s="153"/>
      <c r="O201" s="53"/>
      <c r="P201" s="53"/>
      <c r="Q201" s="53"/>
      <c r="R201" s="53"/>
      <c r="S201" s="53"/>
      <c r="T201" s="54"/>
      <c r="U201" s="32"/>
      <c r="V201" s="32"/>
      <c r="W201" s="32"/>
      <c r="X201" s="32"/>
      <c r="Y201" s="32"/>
      <c r="Z201" s="32"/>
      <c r="AA201" s="32"/>
      <c r="AB201" s="32"/>
      <c r="AC201" s="32"/>
      <c r="AD201" s="32"/>
      <c r="AE201" s="32"/>
      <c r="AT201" s="19" t="s">
        <v>148</v>
      </c>
      <c r="AU201" s="19" t="s">
        <v>84</v>
      </c>
    </row>
    <row r="202" spans="1:65" s="2" customFormat="1" ht="39">
      <c r="A202" s="32"/>
      <c r="B202" s="33"/>
      <c r="C202" s="32"/>
      <c r="D202" s="150" t="s">
        <v>150</v>
      </c>
      <c r="E202" s="32"/>
      <c r="F202" s="154" t="s">
        <v>567</v>
      </c>
      <c r="G202" s="32"/>
      <c r="H202" s="32"/>
      <c r="I202" s="32"/>
      <c r="J202" s="32"/>
      <c r="K202" s="32"/>
      <c r="L202" s="33"/>
      <c r="M202" s="152"/>
      <c r="N202" s="153"/>
      <c r="O202" s="53"/>
      <c r="P202" s="53"/>
      <c r="Q202" s="53"/>
      <c r="R202" s="53"/>
      <c r="S202" s="53"/>
      <c r="T202" s="54"/>
      <c r="U202" s="32"/>
      <c r="V202" s="32"/>
      <c r="W202" s="32"/>
      <c r="X202" s="32"/>
      <c r="Y202" s="32"/>
      <c r="Z202" s="32"/>
      <c r="AA202" s="32"/>
      <c r="AB202" s="32"/>
      <c r="AC202" s="32"/>
      <c r="AD202" s="32"/>
      <c r="AE202" s="32"/>
      <c r="AT202" s="19" t="s">
        <v>150</v>
      </c>
      <c r="AU202" s="19" t="s">
        <v>84</v>
      </c>
    </row>
    <row r="203" spans="1:65" s="13" customFormat="1">
      <c r="B203" s="155"/>
      <c r="D203" s="150" t="s">
        <v>158</v>
      </c>
      <c r="E203" s="156" t="s">
        <v>3</v>
      </c>
      <c r="F203" s="157" t="s">
        <v>575</v>
      </c>
      <c r="H203" s="156" t="s">
        <v>3</v>
      </c>
      <c r="L203" s="155"/>
      <c r="M203" s="158"/>
      <c r="N203" s="159"/>
      <c r="O203" s="159"/>
      <c r="P203" s="159"/>
      <c r="Q203" s="159"/>
      <c r="R203" s="159"/>
      <c r="S203" s="159"/>
      <c r="T203" s="160"/>
      <c r="AT203" s="156" t="s">
        <v>158</v>
      </c>
      <c r="AU203" s="156" t="s">
        <v>84</v>
      </c>
      <c r="AV203" s="13" t="s">
        <v>82</v>
      </c>
      <c r="AW203" s="13" t="s">
        <v>36</v>
      </c>
      <c r="AX203" s="13" t="s">
        <v>74</v>
      </c>
      <c r="AY203" s="156" t="s">
        <v>139</v>
      </c>
    </row>
    <row r="204" spans="1:65" s="13" customFormat="1">
      <c r="B204" s="155"/>
      <c r="D204" s="150" t="s">
        <v>158</v>
      </c>
      <c r="E204" s="156" t="s">
        <v>3</v>
      </c>
      <c r="F204" s="157" t="s">
        <v>576</v>
      </c>
      <c r="H204" s="156" t="s">
        <v>3</v>
      </c>
      <c r="L204" s="155"/>
      <c r="M204" s="158"/>
      <c r="N204" s="159"/>
      <c r="O204" s="159"/>
      <c r="P204" s="159"/>
      <c r="Q204" s="159"/>
      <c r="R204" s="159"/>
      <c r="S204" s="159"/>
      <c r="T204" s="160"/>
      <c r="AT204" s="156" t="s">
        <v>158</v>
      </c>
      <c r="AU204" s="156" t="s">
        <v>84</v>
      </c>
      <c r="AV204" s="13" t="s">
        <v>82</v>
      </c>
      <c r="AW204" s="13" t="s">
        <v>36</v>
      </c>
      <c r="AX204" s="13" t="s">
        <v>74</v>
      </c>
      <c r="AY204" s="156" t="s">
        <v>139</v>
      </c>
    </row>
    <row r="205" spans="1:65" s="14" customFormat="1">
      <c r="B205" s="161"/>
      <c r="D205" s="150" t="s">
        <v>158</v>
      </c>
      <c r="E205" s="162" t="s">
        <v>3</v>
      </c>
      <c r="F205" s="163" t="s">
        <v>577</v>
      </c>
      <c r="H205" s="164">
        <v>1.8380000000000001</v>
      </c>
      <c r="L205" s="161"/>
      <c r="M205" s="165"/>
      <c r="N205" s="166"/>
      <c r="O205" s="166"/>
      <c r="P205" s="166"/>
      <c r="Q205" s="166"/>
      <c r="R205" s="166"/>
      <c r="S205" s="166"/>
      <c r="T205" s="167"/>
      <c r="AT205" s="162" t="s">
        <v>158</v>
      </c>
      <c r="AU205" s="162" t="s">
        <v>84</v>
      </c>
      <c r="AV205" s="14" t="s">
        <v>84</v>
      </c>
      <c r="AW205" s="14" t="s">
        <v>36</v>
      </c>
      <c r="AX205" s="14" t="s">
        <v>82</v>
      </c>
      <c r="AY205" s="162" t="s">
        <v>139</v>
      </c>
    </row>
    <row r="206" spans="1:65" s="2" customFormat="1" ht="14.45" customHeight="1">
      <c r="A206" s="32"/>
      <c r="B206" s="137"/>
      <c r="C206" s="138" t="s">
        <v>9</v>
      </c>
      <c r="D206" s="138" t="s">
        <v>141</v>
      </c>
      <c r="E206" s="139" t="s">
        <v>578</v>
      </c>
      <c r="F206" s="140" t="s">
        <v>579</v>
      </c>
      <c r="G206" s="141" t="s">
        <v>144</v>
      </c>
      <c r="H206" s="142">
        <v>0.78</v>
      </c>
      <c r="I206" s="143"/>
      <c r="J206" s="143"/>
      <c r="K206" s="140" t="s">
        <v>145</v>
      </c>
      <c r="L206" s="33"/>
      <c r="M206" s="144" t="s">
        <v>3</v>
      </c>
      <c r="N206" s="145" t="s">
        <v>45</v>
      </c>
      <c r="O206" s="146">
        <v>0.82499999999999996</v>
      </c>
      <c r="P206" s="146">
        <f>O206*H206</f>
        <v>0.64349999999999996</v>
      </c>
      <c r="Q206" s="146">
        <v>6.3899999999999998E-3</v>
      </c>
      <c r="R206" s="146">
        <f>Q206*H206</f>
        <v>4.9842000000000003E-3</v>
      </c>
      <c r="S206" s="146">
        <v>0</v>
      </c>
      <c r="T206" s="147">
        <f>S206*H206</f>
        <v>0</v>
      </c>
      <c r="U206" s="32"/>
      <c r="V206" s="32"/>
      <c r="W206" s="32"/>
      <c r="X206" s="32"/>
      <c r="Y206" s="32"/>
      <c r="Z206" s="32"/>
      <c r="AA206" s="32"/>
      <c r="AB206" s="32"/>
      <c r="AC206" s="32"/>
      <c r="AD206" s="32"/>
      <c r="AE206" s="32"/>
      <c r="AR206" s="148" t="s">
        <v>146</v>
      </c>
      <c r="AT206" s="148" t="s">
        <v>141</v>
      </c>
      <c r="AU206" s="148" t="s">
        <v>84</v>
      </c>
      <c r="AY206" s="19" t="s">
        <v>139</v>
      </c>
      <c r="BE206" s="149">
        <f>IF(N206="základní",J206,0)</f>
        <v>0</v>
      </c>
      <c r="BF206" s="149">
        <f>IF(N206="snížená",J206,0)</f>
        <v>0</v>
      </c>
      <c r="BG206" s="149">
        <f>IF(N206="zákl. přenesená",J206,0)</f>
        <v>0</v>
      </c>
      <c r="BH206" s="149">
        <f>IF(N206="sníž. přenesená",J206,0)</f>
        <v>0</v>
      </c>
      <c r="BI206" s="149">
        <f>IF(N206="nulová",J206,0)</f>
        <v>0</v>
      </c>
      <c r="BJ206" s="19" t="s">
        <v>82</v>
      </c>
      <c r="BK206" s="149">
        <f>ROUND(I206*H206,2)</f>
        <v>0</v>
      </c>
      <c r="BL206" s="19" t="s">
        <v>146</v>
      </c>
      <c r="BM206" s="148" t="s">
        <v>580</v>
      </c>
    </row>
    <row r="207" spans="1:65" s="2" customFormat="1">
      <c r="A207" s="32"/>
      <c r="B207" s="33"/>
      <c r="C207" s="32"/>
      <c r="D207" s="150" t="s">
        <v>148</v>
      </c>
      <c r="E207" s="32"/>
      <c r="F207" s="151" t="s">
        <v>581</v>
      </c>
      <c r="G207" s="32"/>
      <c r="H207" s="32"/>
      <c r="I207" s="32"/>
      <c r="J207" s="32"/>
      <c r="K207" s="32"/>
      <c r="L207" s="33"/>
      <c r="M207" s="152"/>
      <c r="N207" s="153"/>
      <c r="O207" s="53"/>
      <c r="P207" s="53"/>
      <c r="Q207" s="53"/>
      <c r="R207" s="53"/>
      <c r="S207" s="53"/>
      <c r="T207" s="54"/>
      <c r="U207" s="32"/>
      <c r="V207" s="32"/>
      <c r="W207" s="32"/>
      <c r="X207" s="32"/>
      <c r="Y207" s="32"/>
      <c r="Z207" s="32"/>
      <c r="AA207" s="32"/>
      <c r="AB207" s="32"/>
      <c r="AC207" s="32"/>
      <c r="AD207" s="32"/>
      <c r="AE207" s="32"/>
      <c r="AT207" s="19" t="s">
        <v>148</v>
      </c>
      <c r="AU207" s="19" t="s">
        <v>84</v>
      </c>
    </row>
    <row r="208" spans="1:65" s="13" customFormat="1">
      <c r="B208" s="155"/>
      <c r="D208" s="150" t="s">
        <v>158</v>
      </c>
      <c r="E208" s="156" t="s">
        <v>3</v>
      </c>
      <c r="F208" s="157" t="s">
        <v>568</v>
      </c>
      <c r="H208" s="156" t="s">
        <v>3</v>
      </c>
      <c r="L208" s="155"/>
      <c r="M208" s="158"/>
      <c r="N208" s="159"/>
      <c r="O208" s="159"/>
      <c r="P208" s="159"/>
      <c r="Q208" s="159"/>
      <c r="R208" s="159"/>
      <c r="S208" s="159"/>
      <c r="T208" s="160"/>
      <c r="AT208" s="156" t="s">
        <v>158</v>
      </c>
      <c r="AU208" s="156" t="s">
        <v>84</v>
      </c>
      <c r="AV208" s="13" t="s">
        <v>82</v>
      </c>
      <c r="AW208" s="13" t="s">
        <v>36</v>
      </c>
      <c r="AX208" s="13" t="s">
        <v>74</v>
      </c>
      <c r="AY208" s="156" t="s">
        <v>139</v>
      </c>
    </row>
    <row r="209" spans="1:65" s="13" customFormat="1">
      <c r="B209" s="155"/>
      <c r="D209" s="150" t="s">
        <v>158</v>
      </c>
      <c r="E209" s="156" t="s">
        <v>3</v>
      </c>
      <c r="F209" s="157" t="s">
        <v>569</v>
      </c>
      <c r="H209" s="156" t="s">
        <v>3</v>
      </c>
      <c r="L209" s="155"/>
      <c r="M209" s="158"/>
      <c r="N209" s="159"/>
      <c r="O209" s="159"/>
      <c r="P209" s="159"/>
      <c r="Q209" s="159"/>
      <c r="R209" s="159"/>
      <c r="S209" s="159"/>
      <c r="T209" s="160"/>
      <c r="AT209" s="156" t="s">
        <v>158</v>
      </c>
      <c r="AU209" s="156" t="s">
        <v>84</v>
      </c>
      <c r="AV209" s="13" t="s">
        <v>82</v>
      </c>
      <c r="AW209" s="13" t="s">
        <v>36</v>
      </c>
      <c r="AX209" s="13" t="s">
        <v>74</v>
      </c>
      <c r="AY209" s="156" t="s">
        <v>139</v>
      </c>
    </row>
    <row r="210" spans="1:65" s="14" customFormat="1">
      <c r="B210" s="161"/>
      <c r="D210" s="150" t="s">
        <v>158</v>
      </c>
      <c r="E210" s="162" t="s">
        <v>3</v>
      </c>
      <c r="F210" s="163" t="s">
        <v>582</v>
      </c>
      <c r="H210" s="164">
        <v>0.78</v>
      </c>
      <c r="L210" s="161"/>
      <c r="M210" s="165"/>
      <c r="N210" s="166"/>
      <c r="O210" s="166"/>
      <c r="P210" s="166"/>
      <c r="Q210" s="166"/>
      <c r="R210" s="166"/>
      <c r="S210" s="166"/>
      <c r="T210" s="167"/>
      <c r="AT210" s="162" t="s">
        <v>158</v>
      </c>
      <c r="AU210" s="162" t="s">
        <v>84</v>
      </c>
      <c r="AV210" s="14" t="s">
        <v>84</v>
      </c>
      <c r="AW210" s="14" t="s">
        <v>36</v>
      </c>
      <c r="AX210" s="14" t="s">
        <v>82</v>
      </c>
      <c r="AY210" s="162" t="s">
        <v>139</v>
      </c>
    </row>
    <row r="211" spans="1:65" s="2" customFormat="1" ht="14.45" customHeight="1">
      <c r="A211" s="32"/>
      <c r="B211" s="137"/>
      <c r="C211" s="138" t="s">
        <v>260</v>
      </c>
      <c r="D211" s="138" t="s">
        <v>141</v>
      </c>
      <c r="E211" s="139" t="s">
        <v>583</v>
      </c>
      <c r="F211" s="140" t="s">
        <v>584</v>
      </c>
      <c r="G211" s="141" t="s">
        <v>290</v>
      </c>
      <c r="H211" s="142">
        <v>0.14699999999999999</v>
      </c>
      <c r="I211" s="143"/>
      <c r="J211" s="143"/>
      <c r="K211" s="140" t="s">
        <v>145</v>
      </c>
      <c r="L211" s="33"/>
      <c r="M211" s="144" t="s">
        <v>3</v>
      </c>
      <c r="N211" s="145" t="s">
        <v>45</v>
      </c>
      <c r="O211" s="146">
        <v>15.231</v>
      </c>
      <c r="P211" s="146">
        <f>O211*H211</f>
        <v>2.2389569999999996</v>
      </c>
      <c r="Q211" s="146">
        <v>0.85540000000000005</v>
      </c>
      <c r="R211" s="146">
        <f>Q211*H211</f>
        <v>0.12574379999999999</v>
      </c>
      <c r="S211" s="146">
        <v>0</v>
      </c>
      <c r="T211" s="147">
        <f>S211*H211</f>
        <v>0</v>
      </c>
      <c r="U211" s="32"/>
      <c r="V211" s="32"/>
      <c r="W211" s="32"/>
      <c r="X211" s="32"/>
      <c r="Y211" s="32"/>
      <c r="Z211" s="32"/>
      <c r="AA211" s="32"/>
      <c r="AB211" s="32"/>
      <c r="AC211" s="32"/>
      <c r="AD211" s="32"/>
      <c r="AE211" s="32"/>
      <c r="AR211" s="148" t="s">
        <v>146</v>
      </c>
      <c r="AT211" s="148" t="s">
        <v>141</v>
      </c>
      <c r="AU211" s="148" t="s">
        <v>84</v>
      </c>
      <c r="AY211" s="19" t="s">
        <v>139</v>
      </c>
      <c r="BE211" s="149">
        <f>IF(N211="základní",J211,0)</f>
        <v>0</v>
      </c>
      <c r="BF211" s="149">
        <f>IF(N211="snížená",J211,0)</f>
        <v>0</v>
      </c>
      <c r="BG211" s="149">
        <f>IF(N211="zákl. přenesená",J211,0)</f>
        <v>0</v>
      </c>
      <c r="BH211" s="149">
        <f>IF(N211="sníž. přenesená",J211,0)</f>
        <v>0</v>
      </c>
      <c r="BI211" s="149">
        <f>IF(N211="nulová",J211,0)</f>
        <v>0</v>
      </c>
      <c r="BJ211" s="19" t="s">
        <v>82</v>
      </c>
      <c r="BK211" s="149">
        <f>ROUND(I211*H211,2)</f>
        <v>0</v>
      </c>
      <c r="BL211" s="19" t="s">
        <v>146</v>
      </c>
      <c r="BM211" s="148" t="s">
        <v>585</v>
      </c>
    </row>
    <row r="212" spans="1:65" s="2" customFormat="1">
      <c r="A212" s="32"/>
      <c r="B212" s="33"/>
      <c r="C212" s="32"/>
      <c r="D212" s="150" t="s">
        <v>148</v>
      </c>
      <c r="E212" s="32"/>
      <c r="F212" s="151" t="s">
        <v>586</v>
      </c>
      <c r="G212" s="32"/>
      <c r="H212" s="32"/>
      <c r="I212" s="32"/>
      <c r="J212" s="32"/>
      <c r="K212" s="32"/>
      <c r="L212" s="33"/>
      <c r="M212" s="152"/>
      <c r="N212" s="153"/>
      <c r="O212" s="53"/>
      <c r="P212" s="53"/>
      <c r="Q212" s="53"/>
      <c r="R212" s="53"/>
      <c r="S212" s="53"/>
      <c r="T212" s="54"/>
      <c r="U212" s="32"/>
      <c r="V212" s="32"/>
      <c r="W212" s="32"/>
      <c r="X212" s="32"/>
      <c r="Y212" s="32"/>
      <c r="Z212" s="32"/>
      <c r="AA212" s="32"/>
      <c r="AB212" s="32"/>
      <c r="AC212" s="32"/>
      <c r="AD212" s="32"/>
      <c r="AE212" s="32"/>
      <c r="AT212" s="19" t="s">
        <v>148</v>
      </c>
      <c r="AU212" s="19" t="s">
        <v>84</v>
      </c>
    </row>
    <row r="213" spans="1:65" s="13" customFormat="1">
      <c r="B213" s="155"/>
      <c r="D213" s="150" t="s">
        <v>158</v>
      </c>
      <c r="E213" s="156" t="s">
        <v>3</v>
      </c>
      <c r="F213" s="157" t="s">
        <v>575</v>
      </c>
      <c r="H213" s="156" t="s">
        <v>3</v>
      </c>
      <c r="L213" s="155"/>
      <c r="M213" s="158"/>
      <c r="N213" s="159"/>
      <c r="O213" s="159"/>
      <c r="P213" s="159"/>
      <c r="Q213" s="159"/>
      <c r="R213" s="159"/>
      <c r="S213" s="159"/>
      <c r="T213" s="160"/>
      <c r="AT213" s="156" t="s">
        <v>158</v>
      </c>
      <c r="AU213" s="156" t="s">
        <v>84</v>
      </c>
      <c r="AV213" s="13" t="s">
        <v>82</v>
      </c>
      <c r="AW213" s="13" t="s">
        <v>36</v>
      </c>
      <c r="AX213" s="13" t="s">
        <v>74</v>
      </c>
      <c r="AY213" s="156" t="s">
        <v>139</v>
      </c>
    </row>
    <row r="214" spans="1:65" s="13" customFormat="1">
      <c r="B214" s="155"/>
      <c r="D214" s="150" t="s">
        <v>158</v>
      </c>
      <c r="E214" s="156" t="s">
        <v>3</v>
      </c>
      <c r="F214" s="157" t="s">
        <v>576</v>
      </c>
      <c r="H214" s="156" t="s">
        <v>3</v>
      </c>
      <c r="L214" s="155"/>
      <c r="M214" s="158"/>
      <c r="N214" s="159"/>
      <c r="O214" s="159"/>
      <c r="P214" s="159"/>
      <c r="Q214" s="159"/>
      <c r="R214" s="159"/>
      <c r="S214" s="159"/>
      <c r="T214" s="160"/>
      <c r="AT214" s="156" t="s">
        <v>158</v>
      </c>
      <c r="AU214" s="156" t="s">
        <v>84</v>
      </c>
      <c r="AV214" s="13" t="s">
        <v>82</v>
      </c>
      <c r="AW214" s="13" t="s">
        <v>36</v>
      </c>
      <c r="AX214" s="13" t="s">
        <v>74</v>
      </c>
      <c r="AY214" s="156" t="s">
        <v>139</v>
      </c>
    </row>
    <row r="215" spans="1:65" s="14" customFormat="1">
      <c r="B215" s="161"/>
      <c r="D215" s="150" t="s">
        <v>158</v>
      </c>
      <c r="E215" s="162" t="s">
        <v>3</v>
      </c>
      <c r="F215" s="163" t="s">
        <v>587</v>
      </c>
      <c r="H215" s="164">
        <v>0.14699999999999999</v>
      </c>
      <c r="L215" s="161"/>
      <c r="M215" s="165"/>
      <c r="N215" s="166"/>
      <c r="O215" s="166"/>
      <c r="P215" s="166"/>
      <c r="Q215" s="166"/>
      <c r="R215" s="166"/>
      <c r="S215" s="166"/>
      <c r="T215" s="167"/>
      <c r="AT215" s="162" t="s">
        <v>158</v>
      </c>
      <c r="AU215" s="162" t="s">
        <v>84</v>
      </c>
      <c r="AV215" s="14" t="s">
        <v>84</v>
      </c>
      <c r="AW215" s="14" t="s">
        <v>36</v>
      </c>
      <c r="AX215" s="14" t="s">
        <v>82</v>
      </c>
      <c r="AY215" s="162" t="s">
        <v>139</v>
      </c>
    </row>
    <row r="216" spans="1:65" s="12" customFormat="1" ht="22.9" customHeight="1">
      <c r="B216" s="125"/>
      <c r="D216" s="126" t="s">
        <v>73</v>
      </c>
      <c r="E216" s="135" t="s">
        <v>172</v>
      </c>
      <c r="F216" s="135" t="s">
        <v>588</v>
      </c>
      <c r="J216" s="136"/>
      <c r="L216" s="125"/>
      <c r="M216" s="129"/>
      <c r="N216" s="130"/>
      <c r="O216" s="130"/>
      <c r="P216" s="131">
        <f>SUM(P217:P227)</f>
        <v>5.508</v>
      </c>
      <c r="Q216" s="130"/>
      <c r="R216" s="131">
        <f>SUM(R217:R227)</f>
        <v>5.5019999999999998</v>
      </c>
      <c r="S216" s="130"/>
      <c r="T216" s="132">
        <f>SUM(T217:T227)</f>
        <v>0</v>
      </c>
      <c r="AR216" s="126" t="s">
        <v>82</v>
      </c>
      <c r="AT216" s="133" t="s">
        <v>73</v>
      </c>
      <c r="AU216" s="133" t="s">
        <v>82</v>
      </c>
      <c r="AY216" s="126" t="s">
        <v>139</v>
      </c>
      <c r="BK216" s="134">
        <f>SUM(BK217:BK227)</f>
        <v>0</v>
      </c>
    </row>
    <row r="217" spans="1:65" s="2" customFormat="1" ht="14.45" customHeight="1">
      <c r="A217" s="32"/>
      <c r="B217" s="137"/>
      <c r="C217" s="138" t="s">
        <v>269</v>
      </c>
      <c r="D217" s="138" t="s">
        <v>141</v>
      </c>
      <c r="E217" s="139" t="s">
        <v>589</v>
      </c>
      <c r="F217" s="140" t="s">
        <v>590</v>
      </c>
      <c r="G217" s="141" t="s">
        <v>144</v>
      </c>
      <c r="H217" s="142">
        <v>12</v>
      </c>
      <c r="I217" s="143"/>
      <c r="J217" s="143"/>
      <c r="K217" s="140" t="s">
        <v>145</v>
      </c>
      <c r="L217" s="33"/>
      <c r="M217" s="144" t="s">
        <v>3</v>
      </c>
      <c r="N217" s="145" t="s">
        <v>45</v>
      </c>
      <c r="O217" s="146">
        <v>0.45900000000000002</v>
      </c>
      <c r="P217" s="146">
        <f>O217*H217</f>
        <v>5.508</v>
      </c>
      <c r="Q217" s="146">
        <v>8.3500000000000005E-2</v>
      </c>
      <c r="R217" s="146">
        <f>Q217*H217</f>
        <v>1.002</v>
      </c>
      <c r="S217" s="146">
        <v>0</v>
      </c>
      <c r="T217" s="147">
        <f>S217*H217</f>
        <v>0</v>
      </c>
      <c r="U217" s="32"/>
      <c r="V217" s="32"/>
      <c r="W217" s="32"/>
      <c r="X217" s="32"/>
      <c r="Y217" s="32"/>
      <c r="Z217" s="32"/>
      <c r="AA217" s="32"/>
      <c r="AB217" s="32"/>
      <c r="AC217" s="32"/>
      <c r="AD217" s="32"/>
      <c r="AE217" s="32"/>
      <c r="AR217" s="148" t="s">
        <v>146</v>
      </c>
      <c r="AT217" s="148" t="s">
        <v>141</v>
      </c>
      <c r="AU217" s="148" t="s">
        <v>84</v>
      </c>
      <c r="AY217" s="19" t="s">
        <v>139</v>
      </c>
      <c r="BE217" s="149">
        <f>IF(N217="základní",J217,0)</f>
        <v>0</v>
      </c>
      <c r="BF217" s="149">
        <f>IF(N217="snížená",J217,0)</f>
        <v>0</v>
      </c>
      <c r="BG217" s="149">
        <f>IF(N217="zákl. přenesená",J217,0)</f>
        <v>0</v>
      </c>
      <c r="BH217" s="149">
        <f>IF(N217="sníž. přenesená",J217,0)</f>
        <v>0</v>
      </c>
      <c r="BI217" s="149">
        <f>IF(N217="nulová",J217,0)</f>
        <v>0</v>
      </c>
      <c r="BJ217" s="19" t="s">
        <v>82</v>
      </c>
      <c r="BK217" s="149">
        <f>ROUND(I217*H217,2)</f>
        <v>0</v>
      </c>
      <c r="BL217" s="19" t="s">
        <v>146</v>
      </c>
      <c r="BM217" s="148" t="s">
        <v>591</v>
      </c>
    </row>
    <row r="218" spans="1:65" s="2" customFormat="1" ht="19.5">
      <c r="A218" s="32"/>
      <c r="B218" s="33"/>
      <c r="C218" s="32"/>
      <c r="D218" s="150" t="s">
        <v>148</v>
      </c>
      <c r="E218" s="32"/>
      <c r="F218" s="151" t="s">
        <v>592</v>
      </c>
      <c r="G218" s="32"/>
      <c r="H218" s="32"/>
      <c r="I218" s="32"/>
      <c r="J218" s="32"/>
      <c r="K218" s="32"/>
      <c r="L218" s="33"/>
      <c r="M218" s="152"/>
      <c r="N218" s="153"/>
      <c r="O218" s="53"/>
      <c r="P218" s="53"/>
      <c r="Q218" s="53"/>
      <c r="R218" s="53"/>
      <c r="S218" s="53"/>
      <c r="T218" s="54"/>
      <c r="U218" s="32"/>
      <c r="V218" s="32"/>
      <c r="W218" s="32"/>
      <c r="X218" s="32"/>
      <c r="Y218" s="32"/>
      <c r="Z218" s="32"/>
      <c r="AA218" s="32"/>
      <c r="AB218" s="32"/>
      <c r="AC218" s="32"/>
      <c r="AD218" s="32"/>
      <c r="AE218" s="32"/>
      <c r="AT218" s="19" t="s">
        <v>148</v>
      </c>
      <c r="AU218" s="19" t="s">
        <v>84</v>
      </c>
    </row>
    <row r="219" spans="1:65" s="2" customFormat="1" ht="58.5">
      <c r="A219" s="32"/>
      <c r="B219" s="33"/>
      <c r="C219" s="32"/>
      <c r="D219" s="150" t="s">
        <v>150</v>
      </c>
      <c r="E219" s="32"/>
      <c r="F219" s="154" t="s">
        <v>593</v>
      </c>
      <c r="G219" s="32"/>
      <c r="H219" s="32"/>
      <c r="I219" s="32"/>
      <c r="J219" s="32"/>
      <c r="K219" s="32"/>
      <c r="L219" s="33"/>
      <c r="M219" s="152"/>
      <c r="N219" s="153"/>
      <c r="O219" s="53"/>
      <c r="P219" s="53"/>
      <c r="Q219" s="53"/>
      <c r="R219" s="53"/>
      <c r="S219" s="53"/>
      <c r="T219" s="54"/>
      <c r="U219" s="32"/>
      <c r="V219" s="32"/>
      <c r="W219" s="32"/>
      <c r="X219" s="32"/>
      <c r="Y219" s="32"/>
      <c r="Z219" s="32"/>
      <c r="AA219" s="32"/>
      <c r="AB219" s="32"/>
      <c r="AC219" s="32"/>
      <c r="AD219" s="32"/>
      <c r="AE219" s="32"/>
      <c r="AT219" s="19" t="s">
        <v>150</v>
      </c>
      <c r="AU219" s="19" t="s">
        <v>84</v>
      </c>
    </row>
    <row r="220" spans="1:65" s="13" customFormat="1">
      <c r="B220" s="155"/>
      <c r="D220" s="150" t="s">
        <v>158</v>
      </c>
      <c r="E220" s="156" t="s">
        <v>3</v>
      </c>
      <c r="F220" s="157" t="s">
        <v>594</v>
      </c>
      <c r="H220" s="156" t="s">
        <v>3</v>
      </c>
      <c r="L220" s="155"/>
      <c r="M220" s="158"/>
      <c r="N220" s="159"/>
      <c r="O220" s="159"/>
      <c r="P220" s="159"/>
      <c r="Q220" s="159"/>
      <c r="R220" s="159"/>
      <c r="S220" s="159"/>
      <c r="T220" s="160"/>
      <c r="AT220" s="156" t="s">
        <v>158</v>
      </c>
      <c r="AU220" s="156" t="s">
        <v>84</v>
      </c>
      <c r="AV220" s="13" t="s">
        <v>82</v>
      </c>
      <c r="AW220" s="13" t="s">
        <v>36</v>
      </c>
      <c r="AX220" s="13" t="s">
        <v>74</v>
      </c>
      <c r="AY220" s="156" t="s">
        <v>139</v>
      </c>
    </row>
    <row r="221" spans="1:65" s="13" customFormat="1">
      <c r="B221" s="155"/>
      <c r="D221" s="150" t="s">
        <v>158</v>
      </c>
      <c r="E221" s="156" t="s">
        <v>3</v>
      </c>
      <c r="F221" s="157" t="s">
        <v>595</v>
      </c>
      <c r="H221" s="156" t="s">
        <v>3</v>
      </c>
      <c r="L221" s="155"/>
      <c r="M221" s="158"/>
      <c r="N221" s="159"/>
      <c r="O221" s="159"/>
      <c r="P221" s="159"/>
      <c r="Q221" s="159"/>
      <c r="R221" s="159"/>
      <c r="S221" s="159"/>
      <c r="T221" s="160"/>
      <c r="AT221" s="156" t="s">
        <v>158</v>
      </c>
      <c r="AU221" s="156" t="s">
        <v>84</v>
      </c>
      <c r="AV221" s="13" t="s">
        <v>82</v>
      </c>
      <c r="AW221" s="13" t="s">
        <v>36</v>
      </c>
      <c r="AX221" s="13" t="s">
        <v>74</v>
      </c>
      <c r="AY221" s="156" t="s">
        <v>139</v>
      </c>
    </row>
    <row r="222" spans="1:65" s="13" customFormat="1">
      <c r="B222" s="155"/>
      <c r="D222" s="150" t="s">
        <v>158</v>
      </c>
      <c r="E222" s="156" t="s">
        <v>3</v>
      </c>
      <c r="F222" s="157" t="s">
        <v>596</v>
      </c>
      <c r="H222" s="156" t="s">
        <v>3</v>
      </c>
      <c r="L222" s="155"/>
      <c r="M222" s="158"/>
      <c r="N222" s="159"/>
      <c r="O222" s="159"/>
      <c r="P222" s="159"/>
      <c r="Q222" s="159"/>
      <c r="R222" s="159"/>
      <c r="S222" s="159"/>
      <c r="T222" s="160"/>
      <c r="AT222" s="156" t="s">
        <v>158</v>
      </c>
      <c r="AU222" s="156" t="s">
        <v>84</v>
      </c>
      <c r="AV222" s="13" t="s">
        <v>82</v>
      </c>
      <c r="AW222" s="13" t="s">
        <v>36</v>
      </c>
      <c r="AX222" s="13" t="s">
        <v>74</v>
      </c>
      <c r="AY222" s="156" t="s">
        <v>139</v>
      </c>
    </row>
    <row r="223" spans="1:65" s="13" customFormat="1">
      <c r="B223" s="155"/>
      <c r="D223" s="150" t="s">
        <v>158</v>
      </c>
      <c r="E223" s="156" t="s">
        <v>3</v>
      </c>
      <c r="F223" s="157" t="s">
        <v>597</v>
      </c>
      <c r="H223" s="156" t="s">
        <v>3</v>
      </c>
      <c r="L223" s="155"/>
      <c r="M223" s="158"/>
      <c r="N223" s="159"/>
      <c r="O223" s="159"/>
      <c r="P223" s="159"/>
      <c r="Q223" s="159"/>
      <c r="R223" s="159"/>
      <c r="S223" s="159"/>
      <c r="T223" s="160"/>
      <c r="AT223" s="156" t="s">
        <v>158</v>
      </c>
      <c r="AU223" s="156" t="s">
        <v>84</v>
      </c>
      <c r="AV223" s="13" t="s">
        <v>82</v>
      </c>
      <c r="AW223" s="13" t="s">
        <v>36</v>
      </c>
      <c r="AX223" s="13" t="s">
        <v>74</v>
      </c>
      <c r="AY223" s="156" t="s">
        <v>139</v>
      </c>
    </row>
    <row r="224" spans="1:65" s="14" customFormat="1">
      <c r="B224" s="161"/>
      <c r="D224" s="150" t="s">
        <v>158</v>
      </c>
      <c r="E224" s="162" t="s">
        <v>3</v>
      </c>
      <c r="F224" s="163" t="s">
        <v>598</v>
      </c>
      <c r="H224" s="164">
        <v>12</v>
      </c>
      <c r="L224" s="161"/>
      <c r="M224" s="165"/>
      <c r="N224" s="166"/>
      <c r="O224" s="166"/>
      <c r="P224" s="166"/>
      <c r="Q224" s="166"/>
      <c r="R224" s="166"/>
      <c r="S224" s="166"/>
      <c r="T224" s="167"/>
      <c r="AT224" s="162" t="s">
        <v>158</v>
      </c>
      <c r="AU224" s="162" t="s">
        <v>84</v>
      </c>
      <c r="AV224" s="14" t="s">
        <v>84</v>
      </c>
      <c r="AW224" s="14" t="s">
        <v>36</v>
      </c>
      <c r="AX224" s="14" t="s">
        <v>82</v>
      </c>
      <c r="AY224" s="162" t="s">
        <v>139</v>
      </c>
    </row>
    <row r="225" spans="1:65" s="2" customFormat="1" ht="14.45" customHeight="1">
      <c r="A225" s="32"/>
      <c r="B225" s="137"/>
      <c r="C225" s="185" t="s">
        <v>160</v>
      </c>
      <c r="D225" s="185" t="s">
        <v>357</v>
      </c>
      <c r="E225" s="186" t="s">
        <v>599</v>
      </c>
      <c r="F225" s="187" t="s">
        <v>600</v>
      </c>
      <c r="G225" s="188" t="s">
        <v>164</v>
      </c>
      <c r="H225" s="189">
        <v>6</v>
      </c>
      <c r="I225" s="190"/>
      <c r="J225" s="190"/>
      <c r="K225" s="187" t="s">
        <v>145</v>
      </c>
      <c r="L225" s="191"/>
      <c r="M225" s="192" t="s">
        <v>3</v>
      </c>
      <c r="N225" s="193" t="s">
        <v>45</v>
      </c>
      <c r="O225" s="146">
        <v>0</v>
      </c>
      <c r="P225" s="146">
        <f>O225*H225</f>
        <v>0</v>
      </c>
      <c r="Q225" s="146">
        <v>0.75</v>
      </c>
      <c r="R225" s="146">
        <f>Q225*H225</f>
        <v>4.5</v>
      </c>
      <c r="S225" s="146">
        <v>0</v>
      </c>
      <c r="T225" s="147">
        <f>S225*H225</f>
        <v>0</v>
      </c>
      <c r="U225" s="32"/>
      <c r="V225" s="32"/>
      <c r="W225" s="32"/>
      <c r="X225" s="32"/>
      <c r="Y225" s="32"/>
      <c r="Z225" s="32"/>
      <c r="AA225" s="32"/>
      <c r="AB225" s="32"/>
      <c r="AC225" s="32"/>
      <c r="AD225" s="32"/>
      <c r="AE225" s="32"/>
      <c r="AR225" s="148" t="s">
        <v>192</v>
      </c>
      <c r="AT225" s="148" t="s">
        <v>357</v>
      </c>
      <c r="AU225" s="148" t="s">
        <v>84</v>
      </c>
      <c r="AY225" s="19" t="s">
        <v>139</v>
      </c>
      <c r="BE225" s="149">
        <f>IF(N225="základní",J225,0)</f>
        <v>0</v>
      </c>
      <c r="BF225" s="149">
        <f>IF(N225="snížená",J225,0)</f>
        <v>0</v>
      </c>
      <c r="BG225" s="149">
        <f>IF(N225="zákl. přenesená",J225,0)</f>
        <v>0</v>
      </c>
      <c r="BH225" s="149">
        <f>IF(N225="sníž. přenesená",J225,0)</f>
        <v>0</v>
      </c>
      <c r="BI225" s="149">
        <f>IF(N225="nulová",J225,0)</f>
        <v>0</v>
      </c>
      <c r="BJ225" s="19" t="s">
        <v>82</v>
      </c>
      <c r="BK225" s="149">
        <f>ROUND(I225*H225,2)</f>
        <v>0</v>
      </c>
      <c r="BL225" s="19" t="s">
        <v>146</v>
      </c>
      <c r="BM225" s="148" t="s">
        <v>601</v>
      </c>
    </row>
    <row r="226" spans="1:65" s="2" customFormat="1">
      <c r="A226" s="32"/>
      <c r="B226" s="33"/>
      <c r="C226" s="32"/>
      <c r="D226" s="150" t="s">
        <v>148</v>
      </c>
      <c r="E226" s="32"/>
      <c r="F226" s="151" t="s">
        <v>600</v>
      </c>
      <c r="G226" s="32"/>
      <c r="H226" s="32"/>
      <c r="I226" s="32"/>
      <c r="J226" s="32"/>
      <c r="K226" s="32"/>
      <c r="L226" s="33"/>
      <c r="M226" s="152"/>
      <c r="N226" s="153"/>
      <c r="O226" s="53"/>
      <c r="P226" s="53"/>
      <c r="Q226" s="53"/>
      <c r="R226" s="53"/>
      <c r="S226" s="53"/>
      <c r="T226" s="54"/>
      <c r="U226" s="32"/>
      <c r="V226" s="32"/>
      <c r="W226" s="32"/>
      <c r="X226" s="32"/>
      <c r="Y226" s="32"/>
      <c r="Z226" s="32"/>
      <c r="AA226" s="32"/>
      <c r="AB226" s="32"/>
      <c r="AC226" s="32"/>
      <c r="AD226" s="32"/>
      <c r="AE226" s="32"/>
      <c r="AT226" s="19" t="s">
        <v>148</v>
      </c>
      <c r="AU226" s="19" t="s">
        <v>84</v>
      </c>
    </row>
    <row r="227" spans="1:65" s="14" customFormat="1">
      <c r="B227" s="161"/>
      <c r="D227" s="150" t="s">
        <v>158</v>
      </c>
      <c r="E227" s="162" t="s">
        <v>3</v>
      </c>
      <c r="F227" s="163" t="s">
        <v>602</v>
      </c>
      <c r="H227" s="164">
        <v>6</v>
      </c>
      <c r="L227" s="161"/>
      <c r="M227" s="165"/>
      <c r="N227" s="166"/>
      <c r="O227" s="166"/>
      <c r="P227" s="166"/>
      <c r="Q227" s="166"/>
      <c r="R227" s="166"/>
      <c r="S227" s="166"/>
      <c r="T227" s="167"/>
      <c r="AT227" s="162" t="s">
        <v>158</v>
      </c>
      <c r="AU227" s="162" t="s">
        <v>84</v>
      </c>
      <c r="AV227" s="14" t="s">
        <v>84</v>
      </c>
      <c r="AW227" s="14" t="s">
        <v>36</v>
      </c>
      <c r="AX227" s="14" t="s">
        <v>82</v>
      </c>
      <c r="AY227" s="162" t="s">
        <v>139</v>
      </c>
    </row>
    <row r="228" spans="1:65" s="12" customFormat="1" ht="22.9" customHeight="1">
      <c r="B228" s="125"/>
      <c r="D228" s="126" t="s">
        <v>73</v>
      </c>
      <c r="E228" s="135" t="s">
        <v>192</v>
      </c>
      <c r="F228" s="135" t="s">
        <v>603</v>
      </c>
      <c r="J228" s="136"/>
      <c r="L228" s="125"/>
      <c r="M228" s="129"/>
      <c r="N228" s="130"/>
      <c r="O228" s="130"/>
      <c r="P228" s="131">
        <f>SUM(P229:P356)</f>
        <v>174.41980000000001</v>
      </c>
      <c r="Q228" s="130"/>
      <c r="R228" s="131">
        <f>SUM(R229:R356)</f>
        <v>6.3911218200000004</v>
      </c>
      <c r="S228" s="130"/>
      <c r="T228" s="132">
        <f>SUM(T229:T356)</f>
        <v>0</v>
      </c>
      <c r="AR228" s="126" t="s">
        <v>82</v>
      </c>
      <c r="AT228" s="133" t="s">
        <v>73</v>
      </c>
      <c r="AU228" s="133" t="s">
        <v>82</v>
      </c>
      <c r="AY228" s="126" t="s">
        <v>139</v>
      </c>
      <c r="BK228" s="134">
        <f>SUM(BK229:BK356)</f>
        <v>0</v>
      </c>
    </row>
    <row r="229" spans="1:65" s="2" customFormat="1" ht="14.45" customHeight="1">
      <c r="A229" s="32"/>
      <c r="B229" s="137"/>
      <c r="C229" s="138" t="s">
        <v>279</v>
      </c>
      <c r="D229" s="138" t="s">
        <v>141</v>
      </c>
      <c r="E229" s="139" t="s">
        <v>604</v>
      </c>
      <c r="F229" s="140" t="s">
        <v>605</v>
      </c>
      <c r="G229" s="141" t="s">
        <v>164</v>
      </c>
      <c r="H229" s="142">
        <v>6</v>
      </c>
      <c r="I229" s="143"/>
      <c r="J229" s="143"/>
      <c r="K229" s="140" t="s">
        <v>145</v>
      </c>
      <c r="L229" s="33"/>
      <c r="M229" s="144" t="s">
        <v>3</v>
      </c>
      <c r="N229" s="145" t="s">
        <v>45</v>
      </c>
      <c r="O229" s="146">
        <v>1.04</v>
      </c>
      <c r="P229" s="146">
        <f>O229*H229</f>
        <v>6.24</v>
      </c>
      <c r="Q229" s="146">
        <v>3.0100000000000001E-3</v>
      </c>
      <c r="R229" s="146">
        <f>Q229*H229</f>
        <v>1.806E-2</v>
      </c>
      <c r="S229" s="146">
        <v>0</v>
      </c>
      <c r="T229" s="147">
        <f>S229*H229</f>
        <v>0</v>
      </c>
      <c r="U229" s="32"/>
      <c r="V229" s="32"/>
      <c r="W229" s="32"/>
      <c r="X229" s="32"/>
      <c r="Y229" s="32"/>
      <c r="Z229" s="32"/>
      <c r="AA229" s="32"/>
      <c r="AB229" s="32"/>
      <c r="AC229" s="32"/>
      <c r="AD229" s="32"/>
      <c r="AE229" s="32"/>
      <c r="AR229" s="148" t="s">
        <v>146</v>
      </c>
      <c r="AT229" s="148" t="s">
        <v>141</v>
      </c>
      <c r="AU229" s="148" t="s">
        <v>84</v>
      </c>
      <c r="AY229" s="19" t="s">
        <v>139</v>
      </c>
      <c r="BE229" s="149">
        <f>IF(N229="základní",J229,0)</f>
        <v>0</v>
      </c>
      <c r="BF229" s="149">
        <f>IF(N229="snížená",J229,0)</f>
        <v>0</v>
      </c>
      <c r="BG229" s="149">
        <f>IF(N229="zákl. přenesená",J229,0)</f>
        <v>0</v>
      </c>
      <c r="BH229" s="149">
        <f>IF(N229="sníž. přenesená",J229,0)</f>
        <v>0</v>
      </c>
      <c r="BI229" s="149">
        <f>IF(N229="nulová",J229,0)</f>
        <v>0</v>
      </c>
      <c r="BJ229" s="19" t="s">
        <v>82</v>
      </c>
      <c r="BK229" s="149">
        <f>ROUND(I229*H229,2)</f>
        <v>0</v>
      </c>
      <c r="BL229" s="19" t="s">
        <v>146</v>
      </c>
      <c r="BM229" s="148" t="s">
        <v>606</v>
      </c>
    </row>
    <row r="230" spans="1:65" s="2" customFormat="1" ht="19.5">
      <c r="A230" s="32"/>
      <c r="B230" s="33"/>
      <c r="C230" s="32"/>
      <c r="D230" s="150" t="s">
        <v>148</v>
      </c>
      <c r="E230" s="32"/>
      <c r="F230" s="151" t="s">
        <v>607</v>
      </c>
      <c r="G230" s="32"/>
      <c r="H230" s="32"/>
      <c r="I230" s="32"/>
      <c r="J230" s="32"/>
      <c r="K230" s="32"/>
      <c r="L230" s="33"/>
      <c r="M230" s="152"/>
      <c r="N230" s="153"/>
      <c r="O230" s="53"/>
      <c r="P230" s="53"/>
      <c r="Q230" s="53"/>
      <c r="R230" s="53"/>
      <c r="S230" s="53"/>
      <c r="T230" s="54"/>
      <c r="U230" s="32"/>
      <c r="V230" s="32"/>
      <c r="W230" s="32"/>
      <c r="X230" s="32"/>
      <c r="Y230" s="32"/>
      <c r="Z230" s="32"/>
      <c r="AA230" s="32"/>
      <c r="AB230" s="32"/>
      <c r="AC230" s="32"/>
      <c r="AD230" s="32"/>
      <c r="AE230" s="32"/>
      <c r="AT230" s="19" t="s">
        <v>148</v>
      </c>
      <c r="AU230" s="19" t="s">
        <v>84</v>
      </c>
    </row>
    <row r="231" spans="1:65" s="2" customFormat="1" ht="68.25">
      <c r="A231" s="32"/>
      <c r="B231" s="33"/>
      <c r="C231" s="32"/>
      <c r="D231" s="150" t="s">
        <v>150</v>
      </c>
      <c r="E231" s="32"/>
      <c r="F231" s="154" t="s">
        <v>608</v>
      </c>
      <c r="G231" s="32"/>
      <c r="H231" s="32"/>
      <c r="I231" s="32"/>
      <c r="J231" s="32"/>
      <c r="K231" s="32"/>
      <c r="L231" s="33"/>
      <c r="M231" s="152"/>
      <c r="N231" s="153"/>
      <c r="O231" s="53"/>
      <c r="P231" s="53"/>
      <c r="Q231" s="53"/>
      <c r="R231" s="53"/>
      <c r="S231" s="53"/>
      <c r="T231" s="54"/>
      <c r="U231" s="32"/>
      <c r="V231" s="32"/>
      <c r="W231" s="32"/>
      <c r="X231" s="32"/>
      <c r="Y231" s="32"/>
      <c r="Z231" s="32"/>
      <c r="AA231" s="32"/>
      <c r="AB231" s="32"/>
      <c r="AC231" s="32"/>
      <c r="AD231" s="32"/>
      <c r="AE231" s="32"/>
      <c r="AT231" s="19" t="s">
        <v>150</v>
      </c>
      <c r="AU231" s="19" t="s">
        <v>84</v>
      </c>
    </row>
    <row r="232" spans="1:65" s="13" customFormat="1">
      <c r="B232" s="155"/>
      <c r="D232" s="150" t="s">
        <v>158</v>
      </c>
      <c r="E232" s="156" t="s">
        <v>3</v>
      </c>
      <c r="F232" s="157" t="s">
        <v>609</v>
      </c>
      <c r="H232" s="156" t="s">
        <v>3</v>
      </c>
      <c r="L232" s="155"/>
      <c r="M232" s="158"/>
      <c r="N232" s="159"/>
      <c r="O232" s="159"/>
      <c r="P232" s="159"/>
      <c r="Q232" s="159"/>
      <c r="R232" s="159"/>
      <c r="S232" s="159"/>
      <c r="T232" s="160"/>
      <c r="AT232" s="156" t="s">
        <v>158</v>
      </c>
      <c r="AU232" s="156" t="s">
        <v>84</v>
      </c>
      <c r="AV232" s="13" t="s">
        <v>82</v>
      </c>
      <c r="AW232" s="13" t="s">
        <v>36</v>
      </c>
      <c r="AX232" s="13" t="s">
        <v>74</v>
      </c>
      <c r="AY232" s="156" t="s">
        <v>139</v>
      </c>
    </row>
    <row r="233" spans="1:65" s="13" customFormat="1">
      <c r="B233" s="155"/>
      <c r="D233" s="150" t="s">
        <v>158</v>
      </c>
      <c r="E233" s="156" t="s">
        <v>3</v>
      </c>
      <c r="F233" s="157" t="s">
        <v>610</v>
      </c>
      <c r="H233" s="156" t="s">
        <v>3</v>
      </c>
      <c r="L233" s="155"/>
      <c r="M233" s="158"/>
      <c r="N233" s="159"/>
      <c r="O233" s="159"/>
      <c r="P233" s="159"/>
      <c r="Q233" s="159"/>
      <c r="R233" s="159"/>
      <c r="S233" s="159"/>
      <c r="T233" s="160"/>
      <c r="AT233" s="156" t="s">
        <v>158</v>
      </c>
      <c r="AU233" s="156" t="s">
        <v>84</v>
      </c>
      <c r="AV233" s="13" t="s">
        <v>82</v>
      </c>
      <c r="AW233" s="13" t="s">
        <v>36</v>
      </c>
      <c r="AX233" s="13" t="s">
        <v>74</v>
      </c>
      <c r="AY233" s="156" t="s">
        <v>139</v>
      </c>
    </row>
    <row r="234" spans="1:65" s="14" customFormat="1">
      <c r="B234" s="161"/>
      <c r="D234" s="150" t="s">
        <v>158</v>
      </c>
      <c r="E234" s="162" t="s">
        <v>3</v>
      </c>
      <c r="F234" s="163" t="s">
        <v>82</v>
      </c>
      <c r="H234" s="164">
        <v>1</v>
      </c>
      <c r="L234" s="161"/>
      <c r="M234" s="165"/>
      <c r="N234" s="166"/>
      <c r="O234" s="166"/>
      <c r="P234" s="166"/>
      <c r="Q234" s="166"/>
      <c r="R234" s="166"/>
      <c r="S234" s="166"/>
      <c r="T234" s="167"/>
      <c r="AT234" s="162" t="s">
        <v>158</v>
      </c>
      <c r="AU234" s="162" t="s">
        <v>84</v>
      </c>
      <c r="AV234" s="14" t="s">
        <v>84</v>
      </c>
      <c r="AW234" s="14" t="s">
        <v>36</v>
      </c>
      <c r="AX234" s="14" t="s">
        <v>74</v>
      </c>
      <c r="AY234" s="162" t="s">
        <v>139</v>
      </c>
    </row>
    <row r="235" spans="1:65" s="13" customFormat="1">
      <c r="B235" s="155"/>
      <c r="D235" s="150" t="s">
        <v>158</v>
      </c>
      <c r="E235" s="156" t="s">
        <v>3</v>
      </c>
      <c r="F235" s="157" t="s">
        <v>611</v>
      </c>
      <c r="H235" s="156" t="s">
        <v>3</v>
      </c>
      <c r="L235" s="155"/>
      <c r="M235" s="158"/>
      <c r="N235" s="159"/>
      <c r="O235" s="159"/>
      <c r="P235" s="159"/>
      <c r="Q235" s="159"/>
      <c r="R235" s="159"/>
      <c r="S235" s="159"/>
      <c r="T235" s="160"/>
      <c r="AT235" s="156" t="s">
        <v>158</v>
      </c>
      <c r="AU235" s="156" t="s">
        <v>84</v>
      </c>
      <c r="AV235" s="13" t="s">
        <v>82</v>
      </c>
      <c r="AW235" s="13" t="s">
        <v>36</v>
      </c>
      <c r="AX235" s="13" t="s">
        <v>74</v>
      </c>
      <c r="AY235" s="156" t="s">
        <v>139</v>
      </c>
    </row>
    <row r="236" spans="1:65" s="14" customFormat="1">
      <c r="B236" s="161"/>
      <c r="D236" s="150" t="s">
        <v>158</v>
      </c>
      <c r="E236" s="162" t="s">
        <v>3</v>
      </c>
      <c r="F236" s="163" t="s">
        <v>82</v>
      </c>
      <c r="H236" s="164">
        <v>1</v>
      </c>
      <c r="L236" s="161"/>
      <c r="M236" s="165"/>
      <c r="N236" s="166"/>
      <c r="O236" s="166"/>
      <c r="P236" s="166"/>
      <c r="Q236" s="166"/>
      <c r="R236" s="166"/>
      <c r="S236" s="166"/>
      <c r="T236" s="167"/>
      <c r="AT236" s="162" t="s">
        <v>158</v>
      </c>
      <c r="AU236" s="162" t="s">
        <v>84</v>
      </c>
      <c r="AV236" s="14" t="s">
        <v>84</v>
      </c>
      <c r="AW236" s="14" t="s">
        <v>36</v>
      </c>
      <c r="AX236" s="14" t="s">
        <v>74</v>
      </c>
      <c r="AY236" s="162" t="s">
        <v>139</v>
      </c>
    </row>
    <row r="237" spans="1:65" s="13" customFormat="1">
      <c r="B237" s="155"/>
      <c r="D237" s="150" t="s">
        <v>158</v>
      </c>
      <c r="E237" s="156" t="s">
        <v>3</v>
      </c>
      <c r="F237" s="157" t="s">
        <v>612</v>
      </c>
      <c r="H237" s="156" t="s">
        <v>3</v>
      </c>
      <c r="L237" s="155"/>
      <c r="M237" s="158"/>
      <c r="N237" s="159"/>
      <c r="O237" s="159"/>
      <c r="P237" s="159"/>
      <c r="Q237" s="159"/>
      <c r="R237" s="159"/>
      <c r="S237" s="159"/>
      <c r="T237" s="160"/>
      <c r="AT237" s="156" t="s">
        <v>158</v>
      </c>
      <c r="AU237" s="156" t="s">
        <v>84</v>
      </c>
      <c r="AV237" s="13" t="s">
        <v>82</v>
      </c>
      <c r="AW237" s="13" t="s">
        <v>36</v>
      </c>
      <c r="AX237" s="13" t="s">
        <v>74</v>
      </c>
      <c r="AY237" s="156" t="s">
        <v>139</v>
      </c>
    </row>
    <row r="238" spans="1:65" s="14" customFormat="1">
      <c r="B238" s="161"/>
      <c r="D238" s="150" t="s">
        <v>158</v>
      </c>
      <c r="E238" s="162" t="s">
        <v>3</v>
      </c>
      <c r="F238" s="163" t="s">
        <v>82</v>
      </c>
      <c r="H238" s="164">
        <v>1</v>
      </c>
      <c r="L238" s="161"/>
      <c r="M238" s="165"/>
      <c r="N238" s="166"/>
      <c r="O238" s="166"/>
      <c r="P238" s="166"/>
      <c r="Q238" s="166"/>
      <c r="R238" s="166"/>
      <c r="S238" s="166"/>
      <c r="T238" s="167"/>
      <c r="AT238" s="162" t="s">
        <v>158</v>
      </c>
      <c r="AU238" s="162" t="s">
        <v>84</v>
      </c>
      <c r="AV238" s="14" t="s">
        <v>84</v>
      </c>
      <c r="AW238" s="14" t="s">
        <v>36</v>
      </c>
      <c r="AX238" s="14" t="s">
        <v>74</v>
      </c>
      <c r="AY238" s="162" t="s">
        <v>139</v>
      </c>
    </row>
    <row r="239" spans="1:65" s="13" customFormat="1">
      <c r="B239" s="155"/>
      <c r="D239" s="150" t="s">
        <v>158</v>
      </c>
      <c r="E239" s="156" t="s">
        <v>3</v>
      </c>
      <c r="F239" s="157" t="s">
        <v>613</v>
      </c>
      <c r="H239" s="156" t="s">
        <v>3</v>
      </c>
      <c r="L239" s="155"/>
      <c r="M239" s="158"/>
      <c r="N239" s="159"/>
      <c r="O239" s="159"/>
      <c r="P239" s="159"/>
      <c r="Q239" s="159"/>
      <c r="R239" s="159"/>
      <c r="S239" s="159"/>
      <c r="T239" s="160"/>
      <c r="AT239" s="156" t="s">
        <v>158</v>
      </c>
      <c r="AU239" s="156" t="s">
        <v>84</v>
      </c>
      <c r="AV239" s="13" t="s">
        <v>82</v>
      </c>
      <c r="AW239" s="13" t="s">
        <v>36</v>
      </c>
      <c r="AX239" s="13" t="s">
        <v>74</v>
      </c>
      <c r="AY239" s="156" t="s">
        <v>139</v>
      </c>
    </row>
    <row r="240" spans="1:65" s="13" customFormat="1">
      <c r="B240" s="155"/>
      <c r="D240" s="150" t="s">
        <v>158</v>
      </c>
      <c r="E240" s="156" t="s">
        <v>3</v>
      </c>
      <c r="F240" s="157" t="s">
        <v>614</v>
      </c>
      <c r="H240" s="156" t="s">
        <v>3</v>
      </c>
      <c r="L240" s="155"/>
      <c r="M240" s="158"/>
      <c r="N240" s="159"/>
      <c r="O240" s="159"/>
      <c r="P240" s="159"/>
      <c r="Q240" s="159"/>
      <c r="R240" s="159"/>
      <c r="S240" s="159"/>
      <c r="T240" s="160"/>
      <c r="AT240" s="156" t="s">
        <v>158</v>
      </c>
      <c r="AU240" s="156" t="s">
        <v>84</v>
      </c>
      <c r="AV240" s="13" t="s">
        <v>82</v>
      </c>
      <c r="AW240" s="13" t="s">
        <v>36</v>
      </c>
      <c r="AX240" s="13" t="s">
        <v>74</v>
      </c>
      <c r="AY240" s="156" t="s">
        <v>139</v>
      </c>
    </row>
    <row r="241" spans="1:65" s="14" customFormat="1">
      <c r="B241" s="161"/>
      <c r="D241" s="150" t="s">
        <v>158</v>
      </c>
      <c r="E241" s="162" t="s">
        <v>3</v>
      </c>
      <c r="F241" s="163" t="s">
        <v>161</v>
      </c>
      <c r="H241" s="164">
        <v>3</v>
      </c>
      <c r="L241" s="161"/>
      <c r="M241" s="165"/>
      <c r="N241" s="166"/>
      <c r="O241" s="166"/>
      <c r="P241" s="166"/>
      <c r="Q241" s="166"/>
      <c r="R241" s="166"/>
      <c r="S241" s="166"/>
      <c r="T241" s="167"/>
      <c r="AT241" s="162" t="s">
        <v>158</v>
      </c>
      <c r="AU241" s="162" t="s">
        <v>84</v>
      </c>
      <c r="AV241" s="14" t="s">
        <v>84</v>
      </c>
      <c r="AW241" s="14" t="s">
        <v>36</v>
      </c>
      <c r="AX241" s="14" t="s">
        <v>74</v>
      </c>
      <c r="AY241" s="162" t="s">
        <v>139</v>
      </c>
    </row>
    <row r="242" spans="1:65" s="15" customFormat="1">
      <c r="B242" s="168"/>
      <c r="D242" s="150" t="s">
        <v>158</v>
      </c>
      <c r="E242" s="169" t="s">
        <v>3</v>
      </c>
      <c r="F242" s="170" t="s">
        <v>234</v>
      </c>
      <c r="H242" s="171">
        <v>6</v>
      </c>
      <c r="L242" s="168"/>
      <c r="M242" s="172"/>
      <c r="N242" s="173"/>
      <c r="O242" s="173"/>
      <c r="P242" s="173"/>
      <c r="Q242" s="173"/>
      <c r="R242" s="173"/>
      <c r="S242" s="173"/>
      <c r="T242" s="174"/>
      <c r="AT242" s="169" t="s">
        <v>158</v>
      </c>
      <c r="AU242" s="169" t="s">
        <v>84</v>
      </c>
      <c r="AV242" s="15" t="s">
        <v>146</v>
      </c>
      <c r="AW242" s="15" t="s">
        <v>36</v>
      </c>
      <c r="AX242" s="15" t="s">
        <v>82</v>
      </c>
      <c r="AY242" s="169" t="s">
        <v>139</v>
      </c>
    </row>
    <row r="243" spans="1:65" s="2" customFormat="1" ht="14.45" customHeight="1">
      <c r="A243" s="32"/>
      <c r="B243" s="137"/>
      <c r="C243" s="185" t="s">
        <v>287</v>
      </c>
      <c r="D243" s="185" t="s">
        <v>357</v>
      </c>
      <c r="E243" s="186" t="s">
        <v>615</v>
      </c>
      <c r="F243" s="187" t="s">
        <v>616</v>
      </c>
      <c r="G243" s="188" t="s">
        <v>164</v>
      </c>
      <c r="H243" s="189">
        <v>4</v>
      </c>
      <c r="I243" s="190"/>
      <c r="J243" s="190"/>
      <c r="K243" s="187" t="s">
        <v>145</v>
      </c>
      <c r="L243" s="191"/>
      <c r="M243" s="192" t="s">
        <v>3</v>
      </c>
      <c r="N243" s="193" t="s">
        <v>45</v>
      </c>
      <c r="O243" s="146">
        <v>0</v>
      </c>
      <c r="P243" s="146">
        <f>O243*H243</f>
        <v>0</v>
      </c>
      <c r="Q243" s="146">
        <v>1.14E-2</v>
      </c>
      <c r="R243" s="146">
        <f>Q243*H243</f>
        <v>4.5600000000000002E-2</v>
      </c>
      <c r="S243" s="146">
        <v>0</v>
      </c>
      <c r="T243" s="147">
        <f>S243*H243</f>
        <v>0</v>
      </c>
      <c r="U243" s="32"/>
      <c r="V243" s="32"/>
      <c r="W243" s="32"/>
      <c r="X243" s="32"/>
      <c r="Y243" s="32"/>
      <c r="Z243" s="32"/>
      <c r="AA243" s="32"/>
      <c r="AB243" s="32"/>
      <c r="AC243" s="32"/>
      <c r="AD243" s="32"/>
      <c r="AE243" s="32"/>
      <c r="AR243" s="148" t="s">
        <v>192</v>
      </c>
      <c r="AT243" s="148" t="s">
        <v>357</v>
      </c>
      <c r="AU243" s="148" t="s">
        <v>84</v>
      </c>
      <c r="AY243" s="19" t="s">
        <v>139</v>
      </c>
      <c r="BE243" s="149">
        <f>IF(N243="základní",J243,0)</f>
        <v>0</v>
      </c>
      <c r="BF243" s="149">
        <f>IF(N243="snížená",J243,0)</f>
        <v>0</v>
      </c>
      <c r="BG243" s="149">
        <f>IF(N243="zákl. přenesená",J243,0)</f>
        <v>0</v>
      </c>
      <c r="BH243" s="149">
        <f>IF(N243="sníž. přenesená",J243,0)</f>
        <v>0</v>
      </c>
      <c r="BI243" s="149">
        <f>IF(N243="nulová",J243,0)</f>
        <v>0</v>
      </c>
      <c r="BJ243" s="19" t="s">
        <v>82</v>
      </c>
      <c r="BK243" s="149">
        <f>ROUND(I243*H243,2)</f>
        <v>0</v>
      </c>
      <c r="BL243" s="19" t="s">
        <v>146</v>
      </c>
      <c r="BM243" s="148" t="s">
        <v>617</v>
      </c>
    </row>
    <row r="244" spans="1:65" s="2" customFormat="1">
      <c r="A244" s="32"/>
      <c r="B244" s="33"/>
      <c r="C244" s="32"/>
      <c r="D244" s="150" t="s">
        <v>148</v>
      </c>
      <c r="E244" s="32"/>
      <c r="F244" s="151" t="s">
        <v>616</v>
      </c>
      <c r="G244" s="32"/>
      <c r="H244" s="32"/>
      <c r="I244" s="32"/>
      <c r="J244" s="32"/>
      <c r="K244" s="32"/>
      <c r="L244" s="33"/>
      <c r="M244" s="152"/>
      <c r="N244" s="153"/>
      <c r="O244" s="53"/>
      <c r="P244" s="53"/>
      <c r="Q244" s="53"/>
      <c r="R244" s="53"/>
      <c r="S244" s="53"/>
      <c r="T244" s="54"/>
      <c r="U244" s="32"/>
      <c r="V244" s="32"/>
      <c r="W244" s="32"/>
      <c r="X244" s="32"/>
      <c r="Y244" s="32"/>
      <c r="Z244" s="32"/>
      <c r="AA244" s="32"/>
      <c r="AB244" s="32"/>
      <c r="AC244" s="32"/>
      <c r="AD244" s="32"/>
      <c r="AE244" s="32"/>
      <c r="AT244" s="19" t="s">
        <v>148</v>
      </c>
      <c r="AU244" s="19" t="s">
        <v>84</v>
      </c>
    </row>
    <row r="245" spans="1:65" s="2" customFormat="1" ht="14.45" customHeight="1">
      <c r="A245" s="32"/>
      <c r="B245" s="137"/>
      <c r="C245" s="185" t="s">
        <v>8</v>
      </c>
      <c r="D245" s="185" t="s">
        <v>357</v>
      </c>
      <c r="E245" s="186" t="s">
        <v>618</v>
      </c>
      <c r="F245" s="187" t="s">
        <v>619</v>
      </c>
      <c r="G245" s="188" t="s">
        <v>164</v>
      </c>
      <c r="H245" s="189">
        <v>1</v>
      </c>
      <c r="I245" s="190"/>
      <c r="J245" s="190"/>
      <c r="K245" s="187" t="s">
        <v>145</v>
      </c>
      <c r="L245" s="191"/>
      <c r="M245" s="192" t="s">
        <v>3</v>
      </c>
      <c r="N245" s="193" t="s">
        <v>45</v>
      </c>
      <c r="O245" s="146">
        <v>0</v>
      </c>
      <c r="P245" s="146">
        <f>O245*H245</f>
        <v>0</v>
      </c>
      <c r="Q245" s="146">
        <v>3.5000000000000003E-2</v>
      </c>
      <c r="R245" s="146">
        <f>Q245*H245</f>
        <v>3.5000000000000003E-2</v>
      </c>
      <c r="S245" s="146">
        <v>0</v>
      </c>
      <c r="T245" s="147">
        <f>S245*H245</f>
        <v>0</v>
      </c>
      <c r="U245" s="32"/>
      <c r="V245" s="32"/>
      <c r="W245" s="32"/>
      <c r="X245" s="32"/>
      <c r="Y245" s="32"/>
      <c r="Z245" s="32"/>
      <c r="AA245" s="32"/>
      <c r="AB245" s="32"/>
      <c r="AC245" s="32"/>
      <c r="AD245" s="32"/>
      <c r="AE245" s="32"/>
      <c r="AR245" s="148" t="s">
        <v>192</v>
      </c>
      <c r="AT245" s="148" t="s">
        <v>357</v>
      </c>
      <c r="AU245" s="148" t="s">
        <v>84</v>
      </c>
      <c r="AY245" s="19" t="s">
        <v>139</v>
      </c>
      <c r="BE245" s="149">
        <f>IF(N245="základní",J245,0)</f>
        <v>0</v>
      </c>
      <c r="BF245" s="149">
        <f>IF(N245="snížená",J245,0)</f>
        <v>0</v>
      </c>
      <c r="BG245" s="149">
        <f>IF(N245="zákl. přenesená",J245,0)</f>
        <v>0</v>
      </c>
      <c r="BH245" s="149">
        <f>IF(N245="sníž. přenesená",J245,0)</f>
        <v>0</v>
      </c>
      <c r="BI245" s="149">
        <f>IF(N245="nulová",J245,0)</f>
        <v>0</v>
      </c>
      <c r="BJ245" s="19" t="s">
        <v>82</v>
      </c>
      <c r="BK245" s="149">
        <f>ROUND(I245*H245,2)</f>
        <v>0</v>
      </c>
      <c r="BL245" s="19" t="s">
        <v>146</v>
      </c>
      <c r="BM245" s="148" t="s">
        <v>620</v>
      </c>
    </row>
    <row r="246" spans="1:65" s="2" customFormat="1">
      <c r="A246" s="32"/>
      <c r="B246" s="33"/>
      <c r="C246" s="32"/>
      <c r="D246" s="150" t="s">
        <v>148</v>
      </c>
      <c r="E246" s="32"/>
      <c r="F246" s="151" t="s">
        <v>619</v>
      </c>
      <c r="G246" s="32"/>
      <c r="H246" s="32"/>
      <c r="I246" s="32"/>
      <c r="J246" s="32"/>
      <c r="K246" s="32"/>
      <c r="L246" s="33"/>
      <c r="M246" s="152"/>
      <c r="N246" s="153"/>
      <c r="O246" s="53"/>
      <c r="P246" s="53"/>
      <c r="Q246" s="53"/>
      <c r="R246" s="53"/>
      <c r="S246" s="53"/>
      <c r="T246" s="54"/>
      <c r="U246" s="32"/>
      <c r="V246" s="32"/>
      <c r="W246" s="32"/>
      <c r="X246" s="32"/>
      <c r="Y246" s="32"/>
      <c r="Z246" s="32"/>
      <c r="AA246" s="32"/>
      <c r="AB246" s="32"/>
      <c r="AC246" s="32"/>
      <c r="AD246" s="32"/>
      <c r="AE246" s="32"/>
      <c r="AT246" s="19" t="s">
        <v>148</v>
      </c>
      <c r="AU246" s="19" t="s">
        <v>84</v>
      </c>
    </row>
    <row r="247" spans="1:65" s="2" customFormat="1" ht="14.45" customHeight="1">
      <c r="A247" s="32"/>
      <c r="B247" s="137"/>
      <c r="C247" s="185" t="s">
        <v>310</v>
      </c>
      <c r="D247" s="185" t="s">
        <v>357</v>
      </c>
      <c r="E247" s="186" t="s">
        <v>621</v>
      </c>
      <c r="F247" s="187" t="s">
        <v>622</v>
      </c>
      <c r="G247" s="188" t="s">
        <v>164</v>
      </c>
      <c r="H247" s="189">
        <v>1</v>
      </c>
      <c r="I247" s="190"/>
      <c r="J247" s="190"/>
      <c r="K247" s="187" t="s">
        <v>145</v>
      </c>
      <c r="L247" s="191"/>
      <c r="M247" s="192" t="s">
        <v>3</v>
      </c>
      <c r="N247" s="193" t="s">
        <v>45</v>
      </c>
      <c r="O247" s="146">
        <v>0</v>
      </c>
      <c r="P247" s="146">
        <f>O247*H247</f>
        <v>0</v>
      </c>
      <c r="Q247" s="146">
        <v>5.7799999999999997E-2</v>
      </c>
      <c r="R247" s="146">
        <f>Q247*H247</f>
        <v>5.7799999999999997E-2</v>
      </c>
      <c r="S247" s="146">
        <v>0</v>
      </c>
      <c r="T247" s="147">
        <f>S247*H247</f>
        <v>0</v>
      </c>
      <c r="U247" s="32"/>
      <c r="V247" s="32"/>
      <c r="W247" s="32"/>
      <c r="X247" s="32"/>
      <c r="Y247" s="32"/>
      <c r="Z247" s="32"/>
      <c r="AA247" s="32"/>
      <c r="AB247" s="32"/>
      <c r="AC247" s="32"/>
      <c r="AD247" s="32"/>
      <c r="AE247" s="32"/>
      <c r="AR247" s="148" t="s">
        <v>192</v>
      </c>
      <c r="AT247" s="148" t="s">
        <v>357</v>
      </c>
      <c r="AU247" s="148" t="s">
        <v>84</v>
      </c>
      <c r="AY247" s="19" t="s">
        <v>139</v>
      </c>
      <c r="BE247" s="149">
        <f>IF(N247="základní",J247,0)</f>
        <v>0</v>
      </c>
      <c r="BF247" s="149">
        <f>IF(N247="snížená",J247,0)</f>
        <v>0</v>
      </c>
      <c r="BG247" s="149">
        <f>IF(N247="zákl. přenesená",J247,0)</f>
        <v>0</v>
      </c>
      <c r="BH247" s="149">
        <f>IF(N247="sníž. přenesená",J247,0)</f>
        <v>0</v>
      </c>
      <c r="BI247" s="149">
        <f>IF(N247="nulová",J247,0)</f>
        <v>0</v>
      </c>
      <c r="BJ247" s="19" t="s">
        <v>82</v>
      </c>
      <c r="BK247" s="149">
        <f>ROUND(I247*H247,2)</f>
        <v>0</v>
      </c>
      <c r="BL247" s="19" t="s">
        <v>146</v>
      </c>
      <c r="BM247" s="148" t="s">
        <v>623</v>
      </c>
    </row>
    <row r="248" spans="1:65" s="2" customFormat="1">
      <c r="A248" s="32"/>
      <c r="B248" s="33"/>
      <c r="C248" s="32"/>
      <c r="D248" s="150" t="s">
        <v>148</v>
      </c>
      <c r="E248" s="32"/>
      <c r="F248" s="151" t="s">
        <v>622</v>
      </c>
      <c r="G248" s="32"/>
      <c r="H248" s="32"/>
      <c r="I248" s="32"/>
      <c r="J248" s="32"/>
      <c r="K248" s="32"/>
      <c r="L248" s="33"/>
      <c r="M248" s="152"/>
      <c r="N248" s="153"/>
      <c r="O248" s="53"/>
      <c r="P248" s="53"/>
      <c r="Q248" s="53"/>
      <c r="R248" s="53"/>
      <c r="S248" s="53"/>
      <c r="T248" s="54"/>
      <c r="U248" s="32"/>
      <c r="V248" s="32"/>
      <c r="W248" s="32"/>
      <c r="X248" s="32"/>
      <c r="Y248" s="32"/>
      <c r="Z248" s="32"/>
      <c r="AA248" s="32"/>
      <c r="AB248" s="32"/>
      <c r="AC248" s="32"/>
      <c r="AD248" s="32"/>
      <c r="AE248" s="32"/>
      <c r="AT248" s="19" t="s">
        <v>148</v>
      </c>
      <c r="AU248" s="19" t="s">
        <v>84</v>
      </c>
    </row>
    <row r="249" spans="1:65" s="2" customFormat="1" ht="14.45" customHeight="1">
      <c r="A249" s="32"/>
      <c r="B249" s="137"/>
      <c r="C249" s="185" t="s">
        <v>624</v>
      </c>
      <c r="D249" s="185" t="s">
        <v>357</v>
      </c>
      <c r="E249" s="186" t="s">
        <v>625</v>
      </c>
      <c r="F249" s="187" t="s">
        <v>626</v>
      </c>
      <c r="G249" s="188" t="s">
        <v>164</v>
      </c>
      <c r="H249" s="189">
        <v>1</v>
      </c>
      <c r="I249" s="190"/>
      <c r="J249" s="190"/>
      <c r="K249" s="187" t="s">
        <v>3</v>
      </c>
      <c r="L249" s="191"/>
      <c r="M249" s="192" t="s">
        <v>3</v>
      </c>
      <c r="N249" s="193" t="s">
        <v>45</v>
      </c>
      <c r="O249" s="146">
        <v>0</v>
      </c>
      <c r="P249" s="146">
        <f>O249*H249</f>
        <v>0</v>
      </c>
      <c r="Q249" s="146">
        <v>0</v>
      </c>
      <c r="R249" s="146">
        <f>Q249*H249</f>
        <v>0</v>
      </c>
      <c r="S249" s="146">
        <v>0</v>
      </c>
      <c r="T249" s="147">
        <f>S249*H249</f>
        <v>0</v>
      </c>
      <c r="U249" s="32"/>
      <c r="V249" s="32"/>
      <c r="W249" s="32"/>
      <c r="X249" s="32"/>
      <c r="Y249" s="32"/>
      <c r="Z249" s="32"/>
      <c r="AA249" s="32"/>
      <c r="AB249" s="32"/>
      <c r="AC249" s="32"/>
      <c r="AD249" s="32"/>
      <c r="AE249" s="32"/>
      <c r="AR249" s="148" t="s">
        <v>192</v>
      </c>
      <c r="AT249" s="148" t="s">
        <v>357</v>
      </c>
      <c r="AU249" s="148" t="s">
        <v>84</v>
      </c>
      <c r="AY249" s="19" t="s">
        <v>139</v>
      </c>
      <c r="BE249" s="149">
        <f>IF(N249="základní",J249,0)</f>
        <v>0</v>
      </c>
      <c r="BF249" s="149">
        <f>IF(N249="snížená",J249,0)</f>
        <v>0</v>
      </c>
      <c r="BG249" s="149">
        <f>IF(N249="zákl. přenesená",J249,0)</f>
        <v>0</v>
      </c>
      <c r="BH249" s="149">
        <f>IF(N249="sníž. přenesená",J249,0)</f>
        <v>0</v>
      </c>
      <c r="BI249" s="149">
        <f>IF(N249="nulová",J249,0)</f>
        <v>0</v>
      </c>
      <c r="BJ249" s="19" t="s">
        <v>82</v>
      </c>
      <c r="BK249" s="149">
        <f>ROUND(I249*H249,2)</f>
        <v>0</v>
      </c>
      <c r="BL249" s="19" t="s">
        <v>146</v>
      </c>
      <c r="BM249" s="148" t="s">
        <v>627</v>
      </c>
    </row>
    <row r="250" spans="1:65" s="2" customFormat="1">
      <c r="A250" s="32"/>
      <c r="B250" s="33"/>
      <c r="C250" s="32"/>
      <c r="D250" s="150" t="s">
        <v>148</v>
      </c>
      <c r="E250" s="32"/>
      <c r="F250" s="151" t="s">
        <v>628</v>
      </c>
      <c r="G250" s="32"/>
      <c r="H250" s="32"/>
      <c r="I250" s="32"/>
      <c r="J250" s="32"/>
      <c r="K250" s="32"/>
      <c r="L250" s="33"/>
      <c r="M250" s="152"/>
      <c r="N250" s="153"/>
      <c r="O250" s="53"/>
      <c r="P250" s="53"/>
      <c r="Q250" s="53"/>
      <c r="R250" s="53"/>
      <c r="S250" s="53"/>
      <c r="T250" s="54"/>
      <c r="U250" s="32"/>
      <c r="V250" s="32"/>
      <c r="W250" s="32"/>
      <c r="X250" s="32"/>
      <c r="Y250" s="32"/>
      <c r="Z250" s="32"/>
      <c r="AA250" s="32"/>
      <c r="AB250" s="32"/>
      <c r="AC250" s="32"/>
      <c r="AD250" s="32"/>
      <c r="AE250" s="32"/>
      <c r="AT250" s="19" t="s">
        <v>148</v>
      </c>
      <c r="AU250" s="19" t="s">
        <v>84</v>
      </c>
    </row>
    <row r="251" spans="1:65" s="2" customFormat="1" ht="14.45" customHeight="1">
      <c r="A251" s="32"/>
      <c r="B251" s="137"/>
      <c r="C251" s="138" t="s">
        <v>629</v>
      </c>
      <c r="D251" s="138" t="s">
        <v>141</v>
      </c>
      <c r="E251" s="139" t="s">
        <v>630</v>
      </c>
      <c r="F251" s="140" t="s">
        <v>631</v>
      </c>
      <c r="G251" s="141" t="s">
        <v>164</v>
      </c>
      <c r="H251" s="142">
        <v>2</v>
      </c>
      <c r="I251" s="143"/>
      <c r="J251" s="143"/>
      <c r="K251" s="140" t="s">
        <v>145</v>
      </c>
      <c r="L251" s="33"/>
      <c r="M251" s="144" t="s">
        <v>3</v>
      </c>
      <c r="N251" s="145" t="s">
        <v>45</v>
      </c>
      <c r="O251" s="146">
        <v>1.4350000000000001</v>
      </c>
      <c r="P251" s="146">
        <f>O251*H251</f>
        <v>2.87</v>
      </c>
      <c r="Q251" s="146">
        <v>4.4999999999999997E-3</v>
      </c>
      <c r="R251" s="146">
        <f>Q251*H251</f>
        <v>8.9999999999999993E-3</v>
      </c>
      <c r="S251" s="146">
        <v>0</v>
      </c>
      <c r="T251" s="147">
        <f>S251*H251</f>
        <v>0</v>
      </c>
      <c r="U251" s="32"/>
      <c r="V251" s="32"/>
      <c r="W251" s="32"/>
      <c r="X251" s="32"/>
      <c r="Y251" s="32"/>
      <c r="Z251" s="32"/>
      <c r="AA251" s="32"/>
      <c r="AB251" s="32"/>
      <c r="AC251" s="32"/>
      <c r="AD251" s="32"/>
      <c r="AE251" s="32"/>
      <c r="AR251" s="148" t="s">
        <v>146</v>
      </c>
      <c r="AT251" s="148" t="s">
        <v>141</v>
      </c>
      <c r="AU251" s="148" t="s">
        <v>84</v>
      </c>
      <c r="AY251" s="19" t="s">
        <v>139</v>
      </c>
      <c r="BE251" s="149">
        <f>IF(N251="základní",J251,0)</f>
        <v>0</v>
      </c>
      <c r="BF251" s="149">
        <f>IF(N251="snížená",J251,0)</f>
        <v>0</v>
      </c>
      <c r="BG251" s="149">
        <f>IF(N251="zákl. přenesená",J251,0)</f>
        <v>0</v>
      </c>
      <c r="BH251" s="149">
        <f>IF(N251="sníž. přenesená",J251,0)</f>
        <v>0</v>
      </c>
      <c r="BI251" s="149">
        <f>IF(N251="nulová",J251,0)</f>
        <v>0</v>
      </c>
      <c r="BJ251" s="19" t="s">
        <v>82</v>
      </c>
      <c r="BK251" s="149">
        <f>ROUND(I251*H251,2)</f>
        <v>0</v>
      </c>
      <c r="BL251" s="19" t="s">
        <v>146</v>
      </c>
      <c r="BM251" s="148" t="s">
        <v>632</v>
      </c>
    </row>
    <row r="252" spans="1:65" s="2" customFormat="1" ht="19.5">
      <c r="A252" s="32"/>
      <c r="B252" s="33"/>
      <c r="C252" s="32"/>
      <c r="D252" s="150" t="s">
        <v>148</v>
      </c>
      <c r="E252" s="32"/>
      <c r="F252" s="151" t="s">
        <v>633</v>
      </c>
      <c r="G252" s="32"/>
      <c r="H252" s="32"/>
      <c r="I252" s="32"/>
      <c r="J252" s="32"/>
      <c r="K252" s="32"/>
      <c r="L252" s="33"/>
      <c r="M252" s="152"/>
      <c r="N252" s="153"/>
      <c r="O252" s="53"/>
      <c r="P252" s="53"/>
      <c r="Q252" s="53"/>
      <c r="R252" s="53"/>
      <c r="S252" s="53"/>
      <c r="T252" s="54"/>
      <c r="U252" s="32"/>
      <c r="V252" s="32"/>
      <c r="W252" s="32"/>
      <c r="X252" s="32"/>
      <c r="Y252" s="32"/>
      <c r="Z252" s="32"/>
      <c r="AA252" s="32"/>
      <c r="AB252" s="32"/>
      <c r="AC252" s="32"/>
      <c r="AD252" s="32"/>
      <c r="AE252" s="32"/>
      <c r="AT252" s="19" t="s">
        <v>148</v>
      </c>
      <c r="AU252" s="19" t="s">
        <v>84</v>
      </c>
    </row>
    <row r="253" spans="1:65" s="2" customFormat="1" ht="68.25">
      <c r="A253" s="32"/>
      <c r="B253" s="33"/>
      <c r="C253" s="32"/>
      <c r="D253" s="150" t="s">
        <v>150</v>
      </c>
      <c r="E253" s="32"/>
      <c r="F253" s="154" t="s">
        <v>608</v>
      </c>
      <c r="G253" s="32"/>
      <c r="H253" s="32"/>
      <c r="I253" s="32"/>
      <c r="J253" s="32"/>
      <c r="K253" s="32"/>
      <c r="L253" s="33"/>
      <c r="M253" s="152"/>
      <c r="N253" s="153"/>
      <c r="O253" s="53"/>
      <c r="P253" s="53"/>
      <c r="Q253" s="53"/>
      <c r="R253" s="53"/>
      <c r="S253" s="53"/>
      <c r="T253" s="54"/>
      <c r="U253" s="32"/>
      <c r="V253" s="32"/>
      <c r="W253" s="32"/>
      <c r="X253" s="32"/>
      <c r="Y253" s="32"/>
      <c r="Z253" s="32"/>
      <c r="AA253" s="32"/>
      <c r="AB253" s="32"/>
      <c r="AC253" s="32"/>
      <c r="AD253" s="32"/>
      <c r="AE253" s="32"/>
      <c r="AT253" s="19" t="s">
        <v>150</v>
      </c>
      <c r="AU253" s="19" t="s">
        <v>84</v>
      </c>
    </row>
    <row r="254" spans="1:65" s="13" customFormat="1">
      <c r="B254" s="155"/>
      <c r="D254" s="150" t="s">
        <v>158</v>
      </c>
      <c r="E254" s="156" t="s">
        <v>3</v>
      </c>
      <c r="F254" s="157" t="s">
        <v>609</v>
      </c>
      <c r="H254" s="156" t="s">
        <v>3</v>
      </c>
      <c r="L254" s="155"/>
      <c r="M254" s="158"/>
      <c r="N254" s="159"/>
      <c r="O254" s="159"/>
      <c r="P254" s="159"/>
      <c r="Q254" s="159"/>
      <c r="R254" s="159"/>
      <c r="S254" s="159"/>
      <c r="T254" s="160"/>
      <c r="AT254" s="156" t="s">
        <v>158</v>
      </c>
      <c r="AU254" s="156" t="s">
        <v>84</v>
      </c>
      <c r="AV254" s="13" t="s">
        <v>82</v>
      </c>
      <c r="AW254" s="13" t="s">
        <v>36</v>
      </c>
      <c r="AX254" s="13" t="s">
        <v>74</v>
      </c>
      <c r="AY254" s="156" t="s">
        <v>139</v>
      </c>
    </row>
    <row r="255" spans="1:65" s="13" customFormat="1">
      <c r="B255" s="155"/>
      <c r="D255" s="150" t="s">
        <v>158</v>
      </c>
      <c r="E255" s="156" t="s">
        <v>3</v>
      </c>
      <c r="F255" s="157" t="s">
        <v>634</v>
      </c>
      <c r="H255" s="156" t="s">
        <v>3</v>
      </c>
      <c r="L255" s="155"/>
      <c r="M255" s="158"/>
      <c r="N255" s="159"/>
      <c r="O255" s="159"/>
      <c r="P255" s="159"/>
      <c r="Q255" s="159"/>
      <c r="R255" s="159"/>
      <c r="S255" s="159"/>
      <c r="T255" s="160"/>
      <c r="AT255" s="156" t="s">
        <v>158</v>
      </c>
      <c r="AU255" s="156" t="s">
        <v>84</v>
      </c>
      <c r="AV255" s="13" t="s">
        <v>82</v>
      </c>
      <c r="AW255" s="13" t="s">
        <v>36</v>
      </c>
      <c r="AX255" s="13" t="s">
        <v>74</v>
      </c>
      <c r="AY255" s="156" t="s">
        <v>139</v>
      </c>
    </row>
    <row r="256" spans="1:65" s="14" customFormat="1">
      <c r="B256" s="161"/>
      <c r="D256" s="150" t="s">
        <v>158</v>
      </c>
      <c r="E256" s="162" t="s">
        <v>3</v>
      </c>
      <c r="F256" s="163" t="s">
        <v>84</v>
      </c>
      <c r="H256" s="164">
        <v>2</v>
      </c>
      <c r="L256" s="161"/>
      <c r="M256" s="165"/>
      <c r="N256" s="166"/>
      <c r="O256" s="166"/>
      <c r="P256" s="166"/>
      <c r="Q256" s="166"/>
      <c r="R256" s="166"/>
      <c r="S256" s="166"/>
      <c r="T256" s="167"/>
      <c r="AT256" s="162" t="s">
        <v>158</v>
      </c>
      <c r="AU256" s="162" t="s">
        <v>84</v>
      </c>
      <c r="AV256" s="14" t="s">
        <v>84</v>
      </c>
      <c r="AW256" s="14" t="s">
        <v>36</v>
      </c>
      <c r="AX256" s="14" t="s">
        <v>82</v>
      </c>
      <c r="AY256" s="162" t="s">
        <v>139</v>
      </c>
    </row>
    <row r="257" spans="1:65" s="2" customFormat="1" ht="14.45" customHeight="1">
      <c r="A257" s="32"/>
      <c r="B257" s="137"/>
      <c r="C257" s="185" t="s">
        <v>635</v>
      </c>
      <c r="D257" s="185" t="s">
        <v>357</v>
      </c>
      <c r="E257" s="186" t="s">
        <v>636</v>
      </c>
      <c r="F257" s="187" t="s">
        <v>637</v>
      </c>
      <c r="G257" s="188" t="s">
        <v>164</v>
      </c>
      <c r="H257" s="189">
        <v>2</v>
      </c>
      <c r="I257" s="190"/>
      <c r="J257" s="190"/>
      <c r="K257" s="187" t="s">
        <v>145</v>
      </c>
      <c r="L257" s="191"/>
      <c r="M257" s="192" t="s">
        <v>3</v>
      </c>
      <c r="N257" s="193" t="s">
        <v>45</v>
      </c>
      <c r="O257" s="146">
        <v>0</v>
      </c>
      <c r="P257" s="146">
        <f>O257*H257</f>
        <v>0</v>
      </c>
      <c r="Q257" s="146">
        <v>0.05</v>
      </c>
      <c r="R257" s="146">
        <f>Q257*H257</f>
        <v>0.1</v>
      </c>
      <c r="S257" s="146">
        <v>0</v>
      </c>
      <c r="T257" s="147">
        <f>S257*H257</f>
        <v>0</v>
      </c>
      <c r="U257" s="32"/>
      <c r="V257" s="32"/>
      <c r="W257" s="32"/>
      <c r="X257" s="32"/>
      <c r="Y257" s="32"/>
      <c r="Z257" s="32"/>
      <c r="AA257" s="32"/>
      <c r="AB257" s="32"/>
      <c r="AC257" s="32"/>
      <c r="AD257" s="32"/>
      <c r="AE257" s="32"/>
      <c r="AR257" s="148" t="s">
        <v>192</v>
      </c>
      <c r="AT257" s="148" t="s">
        <v>357</v>
      </c>
      <c r="AU257" s="148" t="s">
        <v>84</v>
      </c>
      <c r="AY257" s="19" t="s">
        <v>139</v>
      </c>
      <c r="BE257" s="149">
        <f>IF(N257="základní",J257,0)</f>
        <v>0</v>
      </c>
      <c r="BF257" s="149">
        <f>IF(N257="snížená",J257,0)</f>
        <v>0</v>
      </c>
      <c r="BG257" s="149">
        <f>IF(N257="zákl. přenesená",J257,0)</f>
        <v>0</v>
      </c>
      <c r="BH257" s="149">
        <f>IF(N257="sníž. přenesená",J257,0)</f>
        <v>0</v>
      </c>
      <c r="BI257" s="149">
        <f>IF(N257="nulová",J257,0)</f>
        <v>0</v>
      </c>
      <c r="BJ257" s="19" t="s">
        <v>82</v>
      </c>
      <c r="BK257" s="149">
        <f>ROUND(I257*H257,2)</f>
        <v>0</v>
      </c>
      <c r="BL257" s="19" t="s">
        <v>146</v>
      </c>
      <c r="BM257" s="148" t="s">
        <v>638</v>
      </c>
    </row>
    <row r="258" spans="1:65" s="2" customFormat="1">
      <c r="A258" s="32"/>
      <c r="B258" s="33"/>
      <c r="C258" s="32"/>
      <c r="D258" s="150" t="s">
        <v>148</v>
      </c>
      <c r="E258" s="32"/>
      <c r="F258" s="151" t="s">
        <v>637</v>
      </c>
      <c r="G258" s="32"/>
      <c r="H258" s="32"/>
      <c r="I258" s="32"/>
      <c r="J258" s="32"/>
      <c r="K258" s="32"/>
      <c r="L258" s="33"/>
      <c r="M258" s="152"/>
      <c r="N258" s="153"/>
      <c r="O258" s="53"/>
      <c r="P258" s="53"/>
      <c r="Q258" s="53"/>
      <c r="R258" s="53"/>
      <c r="S258" s="53"/>
      <c r="T258" s="54"/>
      <c r="U258" s="32"/>
      <c r="V258" s="32"/>
      <c r="W258" s="32"/>
      <c r="X258" s="32"/>
      <c r="Y258" s="32"/>
      <c r="Z258" s="32"/>
      <c r="AA258" s="32"/>
      <c r="AB258" s="32"/>
      <c r="AC258" s="32"/>
      <c r="AD258" s="32"/>
      <c r="AE258" s="32"/>
      <c r="AT258" s="19" t="s">
        <v>148</v>
      </c>
      <c r="AU258" s="19" t="s">
        <v>84</v>
      </c>
    </row>
    <row r="259" spans="1:65" s="2" customFormat="1" ht="14.45" customHeight="1">
      <c r="A259" s="32"/>
      <c r="B259" s="137"/>
      <c r="C259" s="138" t="s">
        <v>639</v>
      </c>
      <c r="D259" s="138" t="s">
        <v>141</v>
      </c>
      <c r="E259" s="139" t="s">
        <v>640</v>
      </c>
      <c r="F259" s="140" t="s">
        <v>641</v>
      </c>
      <c r="G259" s="141" t="s">
        <v>164</v>
      </c>
      <c r="H259" s="142">
        <v>12</v>
      </c>
      <c r="I259" s="143"/>
      <c r="J259" s="143"/>
      <c r="K259" s="140" t="s">
        <v>145</v>
      </c>
      <c r="L259" s="33"/>
      <c r="M259" s="144" t="s">
        <v>3</v>
      </c>
      <c r="N259" s="145" t="s">
        <v>45</v>
      </c>
      <c r="O259" s="146">
        <v>1.4530000000000001</v>
      </c>
      <c r="P259" s="146">
        <f>O259*H259</f>
        <v>17.436</v>
      </c>
      <c r="Q259" s="146">
        <v>5.4200000000000003E-3</v>
      </c>
      <c r="R259" s="146">
        <f>Q259*H259</f>
        <v>6.5040000000000001E-2</v>
      </c>
      <c r="S259" s="146">
        <v>0</v>
      </c>
      <c r="T259" s="147">
        <f>S259*H259</f>
        <v>0</v>
      </c>
      <c r="U259" s="32"/>
      <c r="V259" s="32"/>
      <c r="W259" s="32"/>
      <c r="X259" s="32"/>
      <c r="Y259" s="32"/>
      <c r="Z259" s="32"/>
      <c r="AA259" s="32"/>
      <c r="AB259" s="32"/>
      <c r="AC259" s="32"/>
      <c r="AD259" s="32"/>
      <c r="AE259" s="32"/>
      <c r="AR259" s="148" t="s">
        <v>146</v>
      </c>
      <c r="AT259" s="148" t="s">
        <v>141</v>
      </c>
      <c r="AU259" s="148" t="s">
        <v>84</v>
      </c>
      <c r="AY259" s="19" t="s">
        <v>139</v>
      </c>
      <c r="BE259" s="149">
        <f>IF(N259="základní",J259,0)</f>
        <v>0</v>
      </c>
      <c r="BF259" s="149">
        <f>IF(N259="snížená",J259,0)</f>
        <v>0</v>
      </c>
      <c r="BG259" s="149">
        <f>IF(N259="zákl. přenesená",J259,0)</f>
        <v>0</v>
      </c>
      <c r="BH259" s="149">
        <f>IF(N259="sníž. přenesená",J259,0)</f>
        <v>0</v>
      </c>
      <c r="BI259" s="149">
        <f>IF(N259="nulová",J259,0)</f>
        <v>0</v>
      </c>
      <c r="BJ259" s="19" t="s">
        <v>82</v>
      </c>
      <c r="BK259" s="149">
        <f>ROUND(I259*H259,2)</f>
        <v>0</v>
      </c>
      <c r="BL259" s="19" t="s">
        <v>146</v>
      </c>
      <c r="BM259" s="148" t="s">
        <v>642</v>
      </c>
    </row>
    <row r="260" spans="1:65" s="2" customFormat="1" ht="19.5">
      <c r="A260" s="32"/>
      <c r="B260" s="33"/>
      <c r="C260" s="32"/>
      <c r="D260" s="150" t="s">
        <v>148</v>
      </c>
      <c r="E260" s="32"/>
      <c r="F260" s="151" t="s">
        <v>643</v>
      </c>
      <c r="G260" s="32"/>
      <c r="H260" s="32"/>
      <c r="I260" s="32"/>
      <c r="J260" s="32"/>
      <c r="K260" s="32"/>
      <c r="L260" s="33"/>
      <c r="M260" s="152"/>
      <c r="N260" s="153"/>
      <c r="O260" s="53"/>
      <c r="P260" s="53"/>
      <c r="Q260" s="53"/>
      <c r="R260" s="53"/>
      <c r="S260" s="53"/>
      <c r="T260" s="54"/>
      <c r="U260" s="32"/>
      <c r="V260" s="32"/>
      <c r="W260" s="32"/>
      <c r="X260" s="32"/>
      <c r="Y260" s="32"/>
      <c r="Z260" s="32"/>
      <c r="AA260" s="32"/>
      <c r="AB260" s="32"/>
      <c r="AC260" s="32"/>
      <c r="AD260" s="32"/>
      <c r="AE260" s="32"/>
      <c r="AT260" s="19" t="s">
        <v>148</v>
      </c>
      <c r="AU260" s="19" t="s">
        <v>84</v>
      </c>
    </row>
    <row r="261" spans="1:65" s="2" customFormat="1" ht="68.25">
      <c r="A261" s="32"/>
      <c r="B261" s="33"/>
      <c r="C261" s="32"/>
      <c r="D261" s="150" t="s">
        <v>150</v>
      </c>
      <c r="E261" s="32"/>
      <c r="F261" s="154" t="s">
        <v>608</v>
      </c>
      <c r="G261" s="32"/>
      <c r="H261" s="32"/>
      <c r="I261" s="32"/>
      <c r="J261" s="32"/>
      <c r="K261" s="32"/>
      <c r="L261" s="33"/>
      <c r="M261" s="152"/>
      <c r="N261" s="153"/>
      <c r="O261" s="53"/>
      <c r="P261" s="53"/>
      <c r="Q261" s="53"/>
      <c r="R261" s="53"/>
      <c r="S261" s="53"/>
      <c r="T261" s="54"/>
      <c r="U261" s="32"/>
      <c r="V261" s="32"/>
      <c r="W261" s="32"/>
      <c r="X261" s="32"/>
      <c r="Y261" s="32"/>
      <c r="Z261" s="32"/>
      <c r="AA261" s="32"/>
      <c r="AB261" s="32"/>
      <c r="AC261" s="32"/>
      <c r="AD261" s="32"/>
      <c r="AE261" s="32"/>
      <c r="AT261" s="19" t="s">
        <v>150</v>
      </c>
      <c r="AU261" s="19" t="s">
        <v>84</v>
      </c>
    </row>
    <row r="262" spans="1:65" s="13" customFormat="1">
      <c r="B262" s="155"/>
      <c r="D262" s="150" t="s">
        <v>158</v>
      </c>
      <c r="E262" s="156" t="s">
        <v>3</v>
      </c>
      <c r="F262" s="157" t="s">
        <v>609</v>
      </c>
      <c r="H262" s="156" t="s">
        <v>3</v>
      </c>
      <c r="L262" s="155"/>
      <c r="M262" s="158"/>
      <c r="N262" s="159"/>
      <c r="O262" s="159"/>
      <c r="P262" s="159"/>
      <c r="Q262" s="159"/>
      <c r="R262" s="159"/>
      <c r="S262" s="159"/>
      <c r="T262" s="160"/>
      <c r="AT262" s="156" t="s">
        <v>158</v>
      </c>
      <c r="AU262" s="156" t="s">
        <v>84</v>
      </c>
      <c r="AV262" s="13" t="s">
        <v>82</v>
      </c>
      <c r="AW262" s="13" t="s">
        <v>36</v>
      </c>
      <c r="AX262" s="13" t="s">
        <v>74</v>
      </c>
      <c r="AY262" s="156" t="s">
        <v>139</v>
      </c>
    </row>
    <row r="263" spans="1:65" s="13" customFormat="1">
      <c r="B263" s="155"/>
      <c r="D263" s="150" t="s">
        <v>158</v>
      </c>
      <c r="E263" s="156" t="s">
        <v>3</v>
      </c>
      <c r="F263" s="157" t="s">
        <v>644</v>
      </c>
      <c r="H263" s="156" t="s">
        <v>3</v>
      </c>
      <c r="L263" s="155"/>
      <c r="M263" s="158"/>
      <c r="N263" s="159"/>
      <c r="O263" s="159"/>
      <c r="P263" s="159"/>
      <c r="Q263" s="159"/>
      <c r="R263" s="159"/>
      <c r="S263" s="159"/>
      <c r="T263" s="160"/>
      <c r="AT263" s="156" t="s">
        <v>158</v>
      </c>
      <c r="AU263" s="156" t="s">
        <v>84</v>
      </c>
      <c r="AV263" s="13" t="s">
        <v>82</v>
      </c>
      <c r="AW263" s="13" t="s">
        <v>36</v>
      </c>
      <c r="AX263" s="13" t="s">
        <v>74</v>
      </c>
      <c r="AY263" s="156" t="s">
        <v>139</v>
      </c>
    </row>
    <row r="264" spans="1:65" s="14" customFormat="1">
      <c r="B264" s="161"/>
      <c r="D264" s="150" t="s">
        <v>158</v>
      </c>
      <c r="E264" s="162" t="s">
        <v>3</v>
      </c>
      <c r="F264" s="163" t="s">
        <v>84</v>
      </c>
      <c r="H264" s="164">
        <v>2</v>
      </c>
      <c r="L264" s="161"/>
      <c r="M264" s="165"/>
      <c r="N264" s="166"/>
      <c r="O264" s="166"/>
      <c r="P264" s="166"/>
      <c r="Q264" s="166"/>
      <c r="R264" s="166"/>
      <c r="S264" s="166"/>
      <c r="T264" s="167"/>
      <c r="AT264" s="162" t="s">
        <v>158</v>
      </c>
      <c r="AU264" s="162" t="s">
        <v>84</v>
      </c>
      <c r="AV264" s="14" t="s">
        <v>84</v>
      </c>
      <c r="AW264" s="14" t="s">
        <v>36</v>
      </c>
      <c r="AX264" s="14" t="s">
        <v>74</v>
      </c>
      <c r="AY264" s="162" t="s">
        <v>139</v>
      </c>
    </row>
    <row r="265" spans="1:65" s="13" customFormat="1">
      <c r="B265" s="155"/>
      <c r="D265" s="150" t="s">
        <v>158</v>
      </c>
      <c r="E265" s="156" t="s">
        <v>3</v>
      </c>
      <c r="F265" s="157" t="s">
        <v>645</v>
      </c>
      <c r="H265" s="156" t="s">
        <v>3</v>
      </c>
      <c r="L265" s="155"/>
      <c r="M265" s="158"/>
      <c r="N265" s="159"/>
      <c r="O265" s="159"/>
      <c r="P265" s="159"/>
      <c r="Q265" s="159"/>
      <c r="R265" s="159"/>
      <c r="S265" s="159"/>
      <c r="T265" s="160"/>
      <c r="AT265" s="156" t="s">
        <v>158</v>
      </c>
      <c r="AU265" s="156" t="s">
        <v>84</v>
      </c>
      <c r="AV265" s="13" t="s">
        <v>82</v>
      </c>
      <c r="AW265" s="13" t="s">
        <v>36</v>
      </c>
      <c r="AX265" s="13" t="s">
        <v>74</v>
      </c>
      <c r="AY265" s="156" t="s">
        <v>139</v>
      </c>
    </row>
    <row r="266" spans="1:65" s="14" customFormat="1">
      <c r="B266" s="161"/>
      <c r="D266" s="150" t="s">
        <v>158</v>
      </c>
      <c r="E266" s="162" t="s">
        <v>3</v>
      </c>
      <c r="F266" s="163" t="s">
        <v>84</v>
      </c>
      <c r="H266" s="164">
        <v>2</v>
      </c>
      <c r="L266" s="161"/>
      <c r="M266" s="165"/>
      <c r="N266" s="166"/>
      <c r="O266" s="166"/>
      <c r="P266" s="166"/>
      <c r="Q266" s="166"/>
      <c r="R266" s="166"/>
      <c r="S266" s="166"/>
      <c r="T266" s="167"/>
      <c r="AT266" s="162" t="s">
        <v>158</v>
      </c>
      <c r="AU266" s="162" t="s">
        <v>84</v>
      </c>
      <c r="AV266" s="14" t="s">
        <v>84</v>
      </c>
      <c r="AW266" s="14" t="s">
        <v>36</v>
      </c>
      <c r="AX266" s="14" t="s">
        <v>74</v>
      </c>
      <c r="AY266" s="162" t="s">
        <v>139</v>
      </c>
    </row>
    <row r="267" spans="1:65" s="13" customFormat="1">
      <c r="B267" s="155"/>
      <c r="D267" s="150" t="s">
        <v>158</v>
      </c>
      <c r="E267" s="156" t="s">
        <v>3</v>
      </c>
      <c r="F267" s="157" t="s">
        <v>646</v>
      </c>
      <c r="H267" s="156" t="s">
        <v>3</v>
      </c>
      <c r="L267" s="155"/>
      <c r="M267" s="158"/>
      <c r="N267" s="159"/>
      <c r="O267" s="159"/>
      <c r="P267" s="159"/>
      <c r="Q267" s="159"/>
      <c r="R267" s="159"/>
      <c r="S267" s="159"/>
      <c r="T267" s="160"/>
      <c r="AT267" s="156" t="s">
        <v>158</v>
      </c>
      <c r="AU267" s="156" t="s">
        <v>84</v>
      </c>
      <c r="AV267" s="13" t="s">
        <v>82</v>
      </c>
      <c r="AW267" s="13" t="s">
        <v>36</v>
      </c>
      <c r="AX267" s="13" t="s">
        <v>74</v>
      </c>
      <c r="AY267" s="156" t="s">
        <v>139</v>
      </c>
    </row>
    <row r="268" spans="1:65" s="14" customFormat="1">
      <c r="B268" s="161"/>
      <c r="D268" s="150" t="s">
        <v>158</v>
      </c>
      <c r="E268" s="162" t="s">
        <v>3</v>
      </c>
      <c r="F268" s="163" t="s">
        <v>84</v>
      </c>
      <c r="H268" s="164">
        <v>2</v>
      </c>
      <c r="L268" s="161"/>
      <c r="M268" s="165"/>
      <c r="N268" s="166"/>
      <c r="O268" s="166"/>
      <c r="P268" s="166"/>
      <c r="Q268" s="166"/>
      <c r="R268" s="166"/>
      <c r="S268" s="166"/>
      <c r="T268" s="167"/>
      <c r="AT268" s="162" t="s">
        <v>158</v>
      </c>
      <c r="AU268" s="162" t="s">
        <v>84</v>
      </c>
      <c r="AV268" s="14" t="s">
        <v>84</v>
      </c>
      <c r="AW268" s="14" t="s">
        <v>36</v>
      </c>
      <c r="AX268" s="14" t="s">
        <v>74</v>
      </c>
      <c r="AY268" s="162" t="s">
        <v>139</v>
      </c>
    </row>
    <row r="269" spans="1:65" s="13" customFormat="1">
      <c r="B269" s="155"/>
      <c r="D269" s="150" t="s">
        <v>158</v>
      </c>
      <c r="E269" s="156" t="s">
        <v>3</v>
      </c>
      <c r="F269" s="157" t="s">
        <v>647</v>
      </c>
      <c r="H269" s="156" t="s">
        <v>3</v>
      </c>
      <c r="L269" s="155"/>
      <c r="M269" s="158"/>
      <c r="N269" s="159"/>
      <c r="O269" s="159"/>
      <c r="P269" s="159"/>
      <c r="Q269" s="159"/>
      <c r="R269" s="159"/>
      <c r="S269" s="159"/>
      <c r="T269" s="160"/>
      <c r="AT269" s="156" t="s">
        <v>158</v>
      </c>
      <c r="AU269" s="156" t="s">
        <v>84</v>
      </c>
      <c r="AV269" s="13" t="s">
        <v>82</v>
      </c>
      <c r="AW269" s="13" t="s">
        <v>36</v>
      </c>
      <c r="AX269" s="13" t="s">
        <v>74</v>
      </c>
      <c r="AY269" s="156" t="s">
        <v>139</v>
      </c>
    </row>
    <row r="270" spans="1:65" s="13" customFormat="1">
      <c r="B270" s="155"/>
      <c r="D270" s="150" t="s">
        <v>158</v>
      </c>
      <c r="E270" s="156" t="s">
        <v>3</v>
      </c>
      <c r="F270" s="157" t="s">
        <v>648</v>
      </c>
      <c r="H270" s="156" t="s">
        <v>3</v>
      </c>
      <c r="L270" s="155"/>
      <c r="M270" s="158"/>
      <c r="N270" s="159"/>
      <c r="O270" s="159"/>
      <c r="P270" s="159"/>
      <c r="Q270" s="159"/>
      <c r="R270" s="159"/>
      <c r="S270" s="159"/>
      <c r="T270" s="160"/>
      <c r="AT270" s="156" t="s">
        <v>158</v>
      </c>
      <c r="AU270" s="156" t="s">
        <v>84</v>
      </c>
      <c r="AV270" s="13" t="s">
        <v>82</v>
      </c>
      <c r="AW270" s="13" t="s">
        <v>36</v>
      </c>
      <c r="AX270" s="13" t="s">
        <v>74</v>
      </c>
      <c r="AY270" s="156" t="s">
        <v>139</v>
      </c>
    </row>
    <row r="271" spans="1:65" s="14" customFormat="1">
      <c r="B271" s="161"/>
      <c r="D271" s="150" t="s">
        <v>158</v>
      </c>
      <c r="E271" s="162" t="s">
        <v>3</v>
      </c>
      <c r="F271" s="163" t="s">
        <v>84</v>
      </c>
      <c r="H271" s="164">
        <v>2</v>
      </c>
      <c r="L271" s="161"/>
      <c r="M271" s="165"/>
      <c r="N271" s="166"/>
      <c r="O271" s="166"/>
      <c r="P271" s="166"/>
      <c r="Q271" s="166"/>
      <c r="R271" s="166"/>
      <c r="S271" s="166"/>
      <c r="T271" s="167"/>
      <c r="AT271" s="162" t="s">
        <v>158</v>
      </c>
      <c r="AU271" s="162" t="s">
        <v>84</v>
      </c>
      <c r="AV271" s="14" t="s">
        <v>84</v>
      </c>
      <c r="AW271" s="14" t="s">
        <v>36</v>
      </c>
      <c r="AX271" s="14" t="s">
        <v>74</v>
      </c>
      <c r="AY271" s="162" t="s">
        <v>139</v>
      </c>
    </row>
    <row r="272" spans="1:65" s="13" customFormat="1">
      <c r="B272" s="155"/>
      <c r="D272" s="150" t="s">
        <v>158</v>
      </c>
      <c r="E272" s="156" t="s">
        <v>3</v>
      </c>
      <c r="F272" s="157" t="s">
        <v>649</v>
      </c>
      <c r="H272" s="156" t="s">
        <v>3</v>
      </c>
      <c r="L272" s="155"/>
      <c r="M272" s="158"/>
      <c r="N272" s="159"/>
      <c r="O272" s="159"/>
      <c r="P272" s="159"/>
      <c r="Q272" s="159"/>
      <c r="R272" s="159"/>
      <c r="S272" s="159"/>
      <c r="T272" s="160"/>
      <c r="AT272" s="156" t="s">
        <v>158</v>
      </c>
      <c r="AU272" s="156" t="s">
        <v>84</v>
      </c>
      <c r="AV272" s="13" t="s">
        <v>82</v>
      </c>
      <c r="AW272" s="13" t="s">
        <v>36</v>
      </c>
      <c r="AX272" s="13" t="s">
        <v>74</v>
      </c>
      <c r="AY272" s="156" t="s">
        <v>139</v>
      </c>
    </row>
    <row r="273" spans="1:65" s="14" customFormat="1">
      <c r="B273" s="161"/>
      <c r="D273" s="150" t="s">
        <v>158</v>
      </c>
      <c r="E273" s="162" t="s">
        <v>3</v>
      </c>
      <c r="F273" s="163" t="s">
        <v>84</v>
      </c>
      <c r="H273" s="164">
        <v>2</v>
      </c>
      <c r="L273" s="161"/>
      <c r="M273" s="165"/>
      <c r="N273" s="166"/>
      <c r="O273" s="166"/>
      <c r="P273" s="166"/>
      <c r="Q273" s="166"/>
      <c r="R273" s="166"/>
      <c r="S273" s="166"/>
      <c r="T273" s="167"/>
      <c r="AT273" s="162" t="s">
        <v>158</v>
      </c>
      <c r="AU273" s="162" t="s">
        <v>84</v>
      </c>
      <c r="AV273" s="14" t="s">
        <v>84</v>
      </c>
      <c r="AW273" s="14" t="s">
        <v>36</v>
      </c>
      <c r="AX273" s="14" t="s">
        <v>74</v>
      </c>
      <c r="AY273" s="162" t="s">
        <v>139</v>
      </c>
    </row>
    <row r="274" spans="1:65" s="13" customFormat="1">
      <c r="B274" s="155"/>
      <c r="D274" s="150" t="s">
        <v>158</v>
      </c>
      <c r="E274" s="156" t="s">
        <v>3</v>
      </c>
      <c r="F274" s="157" t="s">
        <v>650</v>
      </c>
      <c r="H274" s="156" t="s">
        <v>3</v>
      </c>
      <c r="L274" s="155"/>
      <c r="M274" s="158"/>
      <c r="N274" s="159"/>
      <c r="O274" s="159"/>
      <c r="P274" s="159"/>
      <c r="Q274" s="159"/>
      <c r="R274" s="159"/>
      <c r="S274" s="159"/>
      <c r="T274" s="160"/>
      <c r="AT274" s="156" t="s">
        <v>158</v>
      </c>
      <c r="AU274" s="156" t="s">
        <v>84</v>
      </c>
      <c r="AV274" s="13" t="s">
        <v>82</v>
      </c>
      <c r="AW274" s="13" t="s">
        <v>36</v>
      </c>
      <c r="AX274" s="13" t="s">
        <v>74</v>
      </c>
      <c r="AY274" s="156" t="s">
        <v>139</v>
      </c>
    </row>
    <row r="275" spans="1:65" s="14" customFormat="1">
      <c r="B275" s="161"/>
      <c r="D275" s="150" t="s">
        <v>158</v>
      </c>
      <c r="E275" s="162" t="s">
        <v>3</v>
      </c>
      <c r="F275" s="163" t="s">
        <v>84</v>
      </c>
      <c r="H275" s="164">
        <v>2</v>
      </c>
      <c r="L275" s="161"/>
      <c r="M275" s="165"/>
      <c r="N275" s="166"/>
      <c r="O275" s="166"/>
      <c r="P275" s="166"/>
      <c r="Q275" s="166"/>
      <c r="R275" s="166"/>
      <c r="S275" s="166"/>
      <c r="T275" s="167"/>
      <c r="AT275" s="162" t="s">
        <v>158</v>
      </c>
      <c r="AU275" s="162" t="s">
        <v>84</v>
      </c>
      <c r="AV275" s="14" t="s">
        <v>84</v>
      </c>
      <c r="AW275" s="14" t="s">
        <v>36</v>
      </c>
      <c r="AX275" s="14" t="s">
        <v>74</v>
      </c>
      <c r="AY275" s="162" t="s">
        <v>139</v>
      </c>
    </row>
    <row r="276" spans="1:65" s="15" customFormat="1">
      <c r="B276" s="168"/>
      <c r="D276" s="150" t="s">
        <v>158</v>
      </c>
      <c r="E276" s="169" t="s">
        <v>3</v>
      </c>
      <c r="F276" s="170" t="s">
        <v>234</v>
      </c>
      <c r="H276" s="171">
        <v>12</v>
      </c>
      <c r="L276" s="168"/>
      <c r="M276" s="172"/>
      <c r="N276" s="173"/>
      <c r="O276" s="173"/>
      <c r="P276" s="173"/>
      <c r="Q276" s="173"/>
      <c r="R276" s="173"/>
      <c r="S276" s="173"/>
      <c r="T276" s="174"/>
      <c r="AT276" s="169" t="s">
        <v>158</v>
      </c>
      <c r="AU276" s="169" t="s">
        <v>84</v>
      </c>
      <c r="AV276" s="15" t="s">
        <v>146</v>
      </c>
      <c r="AW276" s="15" t="s">
        <v>36</v>
      </c>
      <c r="AX276" s="15" t="s">
        <v>82</v>
      </c>
      <c r="AY276" s="169" t="s">
        <v>139</v>
      </c>
    </row>
    <row r="277" spans="1:65" s="2" customFormat="1" ht="14.45" customHeight="1">
      <c r="A277" s="32"/>
      <c r="B277" s="137"/>
      <c r="C277" s="185" t="s">
        <v>651</v>
      </c>
      <c r="D277" s="185" t="s">
        <v>357</v>
      </c>
      <c r="E277" s="186" t="s">
        <v>652</v>
      </c>
      <c r="F277" s="187" t="s">
        <v>653</v>
      </c>
      <c r="G277" s="188" t="s">
        <v>164</v>
      </c>
      <c r="H277" s="189">
        <v>2</v>
      </c>
      <c r="I277" s="190"/>
      <c r="J277" s="190"/>
      <c r="K277" s="187" t="s">
        <v>145</v>
      </c>
      <c r="L277" s="191"/>
      <c r="M277" s="192" t="s">
        <v>3</v>
      </c>
      <c r="N277" s="193" t="s">
        <v>45</v>
      </c>
      <c r="O277" s="146">
        <v>0</v>
      </c>
      <c r="P277" s="146">
        <f>O277*H277</f>
        <v>0</v>
      </c>
      <c r="Q277" s="146">
        <v>6.5000000000000002E-2</v>
      </c>
      <c r="R277" s="146">
        <f>Q277*H277</f>
        <v>0.13</v>
      </c>
      <c r="S277" s="146">
        <v>0</v>
      </c>
      <c r="T277" s="147">
        <f>S277*H277</f>
        <v>0</v>
      </c>
      <c r="U277" s="32"/>
      <c r="V277" s="32"/>
      <c r="W277" s="32"/>
      <c r="X277" s="32"/>
      <c r="Y277" s="32"/>
      <c r="Z277" s="32"/>
      <c r="AA277" s="32"/>
      <c r="AB277" s="32"/>
      <c r="AC277" s="32"/>
      <c r="AD277" s="32"/>
      <c r="AE277" s="32"/>
      <c r="AR277" s="148" t="s">
        <v>192</v>
      </c>
      <c r="AT277" s="148" t="s">
        <v>357</v>
      </c>
      <c r="AU277" s="148" t="s">
        <v>84</v>
      </c>
      <c r="AY277" s="19" t="s">
        <v>139</v>
      </c>
      <c r="BE277" s="149">
        <f>IF(N277="základní",J277,0)</f>
        <v>0</v>
      </c>
      <c r="BF277" s="149">
        <f>IF(N277="snížená",J277,0)</f>
        <v>0</v>
      </c>
      <c r="BG277" s="149">
        <f>IF(N277="zákl. přenesená",J277,0)</f>
        <v>0</v>
      </c>
      <c r="BH277" s="149">
        <f>IF(N277="sníž. přenesená",J277,0)</f>
        <v>0</v>
      </c>
      <c r="BI277" s="149">
        <f>IF(N277="nulová",J277,0)</f>
        <v>0</v>
      </c>
      <c r="BJ277" s="19" t="s">
        <v>82</v>
      </c>
      <c r="BK277" s="149">
        <f>ROUND(I277*H277,2)</f>
        <v>0</v>
      </c>
      <c r="BL277" s="19" t="s">
        <v>146</v>
      </c>
      <c r="BM277" s="148" t="s">
        <v>654</v>
      </c>
    </row>
    <row r="278" spans="1:65" s="2" customFormat="1">
      <c r="A278" s="32"/>
      <c r="B278" s="33"/>
      <c r="C278" s="32"/>
      <c r="D278" s="150" t="s">
        <v>148</v>
      </c>
      <c r="E278" s="32"/>
      <c r="F278" s="151" t="s">
        <v>653</v>
      </c>
      <c r="G278" s="32"/>
      <c r="H278" s="32"/>
      <c r="I278" s="32"/>
      <c r="J278" s="32"/>
      <c r="K278" s="32"/>
      <c r="L278" s="33"/>
      <c r="M278" s="152"/>
      <c r="N278" s="153"/>
      <c r="O278" s="53"/>
      <c r="P278" s="53"/>
      <c r="Q278" s="53"/>
      <c r="R278" s="53"/>
      <c r="S278" s="53"/>
      <c r="T278" s="54"/>
      <c r="U278" s="32"/>
      <c r="V278" s="32"/>
      <c r="W278" s="32"/>
      <c r="X278" s="32"/>
      <c r="Y278" s="32"/>
      <c r="Z278" s="32"/>
      <c r="AA278" s="32"/>
      <c r="AB278" s="32"/>
      <c r="AC278" s="32"/>
      <c r="AD278" s="32"/>
      <c r="AE278" s="32"/>
      <c r="AT278" s="19" t="s">
        <v>148</v>
      </c>
      <c r="AU278" s="19" t="s">
        <v>84</v>
      </c>
    </row>
    <row r="279" spans="1:65" s="2" customFormat="1" ht="14.45" customHeight="1">
      <c r="A279" s="32"/>
      <c r="B279" s="137"/>
      <c r="C279" s="185" t="s">
        <v>655</v>
      </c>
      <c r="D279" s="185" t="s">
        <v>357</v>
      </c>
      <c r="E279" s="186" t="s">
        <v>656</v>
      </c>
      <c r="F279" s="187" t="s">
        <v>657</v>
      </c>
      <c r="G279" s="188" t="s">
        <v>164</v>
      </c>
      <c r="H279" s="189">
        <v>2</v>
      </c>
      <c r="I279" s="190"/>
      <c r="J279" s="190"/>
      <c r="K279" s="187" t="s">
        <v>3</v>
      </c>
      <c r="L279" s="191"/>
      <c r="M279" s="192" t="s">
        <v>3</v>
      </c>
      <c r="N279" s="193" t="s">
        <v>45</v>
      </c>
      <c r="O279" s="146">
        <v>0</v>
      </c>
      <c r="P279" s="146">
        <f>O279*H279</f>
        <v>0</v>
      </c>
      <c r="Q279" s="146">
        <v>6.0900000000000003E-2</v>
      </c>
      <c r="R279" s="146">
        <f>Q279*H279</f>
        <v>0.12180000000000001</v>
      </c>
      <c r="S279" s="146">
        <v>0</v>
      </c>
      <c r="T279" s="147">
        <f>S279*H279</f>
        <v>0</v>
      </c>
      <c r="U279" s="32"/>
      <c r="V279" s="32"/>
      <c r="W279" s="32"/>
      <c r="X279" s="32"/>
      <c r="Y279" s="32"/>
      <c r="Z279" s="32"/>
      <c r="AA279" s="32"/>
      <c r="AB279" s="32"/>
      <c r="AC279" s="32"/>
      <c r="AD279" s="32"/>
      <c r="AE279" s="32"/>
      <c r="AR279" s="148" t="s">
        <v>192</v>
      </c>
      <c r="AT279" s="148" t="s">
        <v>357</v>
      </c>
      <c r="AU279" s="148" t="s">
        <v>84</v>
      </c>
      <c r="AY279" s="19" t="s">
        <v>139</v>
      </c>
      <c r="BE279" s="149">
        <f>IF(N279="základní",J279,0)</f>
        <v>0</v>
      </c>
      <c r="BF279" s="149">
        <f>IF(N279="snížená",J279,0)</f>
        <v>0</v>
      </c>
      <c r="BG279" s="149">
        <f>IF(N279="zákl. přenesená",J279,0)</f>
        <v>0</v>
      </c>
      <c r="BH279" s="149">
        <f>IF(N279="sníž. přenesená",J279,0)</f>
        <v>0</v>
      </c>
      <c r="BI279" s="149">
        <f>IF(N279="nulová",J279,0)</f>
        <v>0</v>
      </c>
      <c r="BJ279" s="19" t="s">
        <v>82</v>
      </c>
      <c r="BK279" s="149">
        <f>ROUND(I279*H279,2)</f>
        <v>0</v>
      </c>
      <c r="BL279" s="19" t="s">
        <v>146</v>
      </c>
      <c r="BM279" s="148" t="s">
        <v>658</v>
      </c>
    </row>
    <row r="280" spans="1:65" s="2" customFormat="1">
      <c r="A280" s="32"/>
      <c r="B280" s="33"/>
      <c r="C280" s="32"/>
      <c r="D280" s="150" t="s">
        <v>148</v>
      </c>
      <c r="E280" s="32"/>
      <c r="F280" s="151" t="s">
        <v>657</v>
      </c>
      <c r="G280" s="32"/>
      <c r="H280" s="32"/>
      <c r="I280" s="32"/>
      <c r="J280" s="32"/>
      <c r="K280" s="32"/>
      <c r="L280" s="33"/>
      <c r="M280" s="152"/>
      <c r="N280" s="153"/>
      <c r="O280" s="53"/>
      <c r="P280" s="53"/>
      <c r="Q280" s="53"/>
      <c r="R280" s="53"/>
      <c r="S280" s="53"/>
      <c r="T280" s="54"/>
      <c r="U280" s="32"/>
      <c r="V280" s="32"/>
      <c r="W280" s="32"/>
      <c r="X280" s="32"/>
      <c r="Y280" s="32"/>
      <c r="Z280" s="32"/>
      <c r="AA280" s="32"/>
      <c r="AB280" s="32"/>
      <c r="AC280" s="32"/>
      <c r="AD280" s="32"/>
      <c r="AE280" s="32"/>
      <c r="AT280" s="19" t="s">
        <v>148</v>
      </c>
      <c r="AU280" s="19" t="s">
        <v>84</v>
      </c>
    </row>
    <row r="281" spans="1:65" s="2" customFormat="1" ht="14.45" customHeight="1">
      <c r="A281" s="32"/>
      <c r="B281" s="137"/>
      <c r="C281" s="185" t="s">
        <v>659</v>
      </c>
      <c r="D281" s="185" t="s">
        <v>357</v>
      </c>
      <c r="E281" s="186" t="s">
        <v>660</v>
      </c>
      <c r="F281" s="187" t="s">
        <v>661</v>
      </c>
      <c r="G281" s="188" t="s">
        <v>164</v>
      </c>
      <c r="H281" s="189">
        <v>6</v>
      </c>
      <c r="I281" s="190"/>
      <c r="J281" s="190"/>
      <c r="K281" s="187" t="s">
        <v>145</v>
      </c>
      <c r="L281" s="191"/>
      <c r="M281" s="192" t="s">
        <v>3</v>
      </c>
      <c r="N281" s="193" t="s">
        <v>45</v>
      </c>
      <c r="O281" s="146">
        <v>0</v>
      </c>
      <c r="P281" s="146">
        <f>O281*H281</f>
        <v>0</v>
      </c>
      <c r="Q281" s="146">
        <v>8.2299999999999998E-2</v>
      </c>
      <c r="R281" s="146">
        <f>Q281*H281</f>
        <v>0.49380000000000002</v>
      </c>
      <c r="S281" s="146">
        <v>0</v>
      </c>
      <c r="T281" s="147">
        <f>S281*H281</f>
        <v>0</v>
      </c>
      <c r="U281" s="32"/>
      <c r="V281" s="32"/>
      <c r="W281" s="32"/>
      <c r="X281" s="32"/>
      <c r="Y281" s="32"/>
      <c r="Z281" s="32"/>
      <c r="AA281" s="32"/>
      <c r="AB281" s="32"/>
      <c r="AC281" s="32"/>
      <c r="AD281" s="32"/>
      <c r="AE281" s="32"/>
      <c r="AR281" s="148" t="s">
        <v>192</v>
      </c>
      <c r="AT281" s="148" t="s">
        <v>357</v>
      </c>
      <c r="AU281" s="148" t="s">
        <v>84</v>
      </c>
      <c r="AY281" s="19" t="s">
        <v>139</v>
      </c>
      <c r="BE281" s="149">
        <f>IF(N281="základní",J281,0)</f>
        <v>0</v>
      </c>
      <c r="BF281" s="149">
        <f>IF(N281="snížená",J281,0)</f>
        <v>0</v>
      </c>
      <c r="BG281" s="149">
        <f>IF(N281="zákl. přenesená",J281,0)</f>
        <v>0</v>
      </c>
      <c r="BH281" s="149">
        <f>IF(N281="sníž. přenesená",J281,0)</f>
        <v>0</v>
      </c>
      <c r="BI281" s="149">
        <f>IF(N281="nulová",J281,0)</f>
        <v>0</v>
      </c>
      <c r="BJ281" s="19" t="s">
        <v>82</v>
      </c>
      <c r="BK281" s="149">
        <f>ROUND(I281*H281,2)</f>
        <v>0</v>
      </c>
      <c r="BL281" s="19" t="s">
        <v>146</v>
      </c>
      <c r="BM281" s="148" t="s">
        <v>662</v>
      </c>
    </row>
    <row r="282" spans="1:65" s="2" customFormat="1">
      <c r="A282" s="32"/>
      <c r="B282" s="33"/>
      <c r="C282" s="32"/>
      <c r="D282" s="150" t="s">
        <v>148</v>
      </c>
      <c r="E282" s="32"/>
      <c r="F282" s="151" t="s">
        <v>661</v>
      </c>
      <c r="G282" s="32"/>
      <c r="H282" s="32"/>
      <c r="I282" s="32"/>
      <c r="J282" s="32"/>
      <c r="K282" s="32"/>
      <c r="L282" s="33"/>
      <c r="M282" s="152"/>
      <c r="N282" s="153"/>
      <c r="O282" s="53"/>
      <c r="P282" s="53"/>
      <c r="Q282" s="53"/>
      <c r="R282" s="53"/>
      <c r="S282" s="53"/>
      <c r="T282" s="54"/>
      <c r="U282" s="32"/>
      <c r="V282" s="32"/>
      <c r="W282" s="32"/>
      <c r="X282" s="32"/>
      <c r="Y282" s="32"/>
      <c r="Z282" s="32"/>
      <c r="AA282" s="32"/>
      <c r="AB282" s="32"/>
      <c r="AC282" s="32"/>
      <c r="AD282" s="32"/>
      <c r="AE282" s="32"/>
      <c r="AT282" s="19" t="s">
        <v>148</v>
      </c>
      <c r="AU282" s="19" t="s">
        <v>84</v>
      </c>
    </row>
    <row r="283" spans="1:65" s="2" customFormat="1" ht="14.45" customHeight="1">
      <c r="A283" s="32"/>
      <c r="B283" s="137"/>
      <c r="C283" s="185" t="s">
        <v>663</v>
      </c>
      <c r="D283" s="185" t="s">
        <v>357</v>
      </c>
      <c r="E283" s="186" t="s">
        <v>664</v>
      </c>
      <c r="F283" s="187" t="s">
        <v>665</v>
      </c>
      <c r="G283" s="188" t="s">
        <v>164</v>
      </c>
      <c r="H283" s="189">
        <v>4</v>
      </c>
      <c r="I283" s="190"/>
      <c r="J283" s="190"/>
      <c r="K283" s="187" t="s">
        <v>3</v>
      </c>
      <c r="L283" s="191"/>
      <c r="M283" s="192" t="s">
        <v>3</v>
      </c>
      <c r="N283" s="193" t="s">
        <v>45</v>
      </c>
      <c r="O283" s="146">
        <v>0</v>
      </c>
      <c r="P283" s="146">
        <f>O283*H283</f>
        <v>0</v>
      </c>
      <c r="Q283" s="146">
        <v>0</v>
      </c>
      <c r="R283" s="146">
        <f>Q283*H283</f>
        <v>0</v>
      </c>
      <c r="S283" s="146">
        <v>0</v>
      </c>
      <c r="T283" s="147">
        <f>S283*H283</f>
        <v>0</v>
      </c>
      <c r="U283" s="32"/>
      <c r="V283" s="32"/>
      <c r="W283" s="32"/>
      <c r="X283" s="32"/>
      <c r="Y283" s="32"/>
      <c r="Z283" s="32"/>
      <c r="AA283" s="32"/>
      <c r="AB283" s="32"/>
      <c r="AC283" s="32"/>
      <c r="AD283" s="32"/>
      <c r="AE283" s="32"/>
      <c r="AR283" s="148" t="s">
        <v>192</v>
      </c>
      <c r="AT283" s="148" t="s">
        <v>357</v>
      </c>
      <c r="AU283" s="148" t="s">
        <v>84</v>
      </c>
      <c r="AY283" s="19" t="s">
        <v>139</v>
      </c>
      <c r="BE283" s="149">
        <f>IF(N283="základní",J283,0)</f>
        <v>0</v>
      </c>
      <c r="BF283" s="149">
        <f>IF(N283="snížená",J283,0)</f>
        <v>0</v>
      </c>
      <c r="BG283" s="149">
        <f>IF(N283="zákl. přenesená",J283,0)</f>
        <v>0</v>
      </c>
      <c r="BH283" s="149">
        <f>IF(N283="sníž. přenesená",J283,0)</f>
        <v>0</v>
      </c>
      <c r="BI283" s="149">
        <f>IF(N283="nulová",J283,0)</f>
        <v>0</v>
      </c>
      <c r="BJ283" s="19" t="s">
        <v>82</v>
      </c>
      <c r="BK283" s="149">
        <f>ROUND(I283*H283,2)</f>
        <v>0</v>
      </c>
      <c r="BL283" s="19" t="s">
        <v>146</v>
      </c>
      <c r="BM283" s="148" t="s">
        <v>666</v>
      </c>
    </row>
    <row r="284" spans="1:65" s="2" customFormat="1">
      <c r="A284" s="32"/>
      <c r="B284" s="33"/>
      <c r="C284" s="32"/>
      <c r="D284" s="150" t="s">
        <v>148</v>
      </c>
      <c r="E284" s="32"/>
      <c r="F284" s="151" t="s">
        <v>665</v>
      </c>
      <c r="G284" s="32"/>
      <c r="H284" s="32"/>
      <c r="I284" s="32"/>
      <c r="J284" s="32"/>
      <c r="K284" s="32"/>
      <c r="L284" s="33"/>
      <c r="M284" s="152"/>
      <c r="N284" s="153"/>
      <c r="O284" s="53"/>
      <c r="P284" s="53"/>
      <c r="Q284" s="53"/>
      <c r="R284" s="53"/>
      <c r="S284" s="53"/>
      <c r="T284" s="54"/>
      <c r="U284" s="32"/>
      <c r="V284" s="32"/>
      <c r="W284" s="32"/>
      <c r="X284" s="32"/>
      <c r="Y284" s="32"/>
      <c r="Z284" s="32"/>
      <c r="AA284" s="32"/>
      <c r="AB284" s="32"/>
      <c r="AC284" s="32"/>
      <c r="AD284" s="32"/>
      <c r="AE284" s="32"/>
      <c r="AT284" s="19" t="s">
        <v>148</v>
      </c>
      <c r="AU284" s="19" t="s">
        <v>84</v>
      </c>
    </row>
    <row r="285" spans="1:65" s="2" customFormat="1" ht="14.45" customHeight="1">
      <c r="A285" s="32"/>
      <c r="B285" s="137"/>
      <c r="C285" s="138" t="s">
        <v>667</v>
      </c>
      <c r="D285" s="138" t="s">
        <v>141</v>
      </c>
      <c r="E285" s="139" t="s">
        <v>668</v>
      </c>
      <c r="F285" s="140" t="s">
        <v>669</v>
      </c>
      <c r="G285" s="141" t="s">
        <v>164</v>
      </c>
      <c r="H285" s="142">
        <v>2</v>
      </c>
      <c r="I285" s="143"/>
      <c r="J285" s="143"/>
      <c r="K285" s="140" t="s">
        <v>145</v>
      </c>
      <c r="L285" s="33"/>
      <c r="M285" s="144" t="s">
        <v>3</v>
      </c>
      <c r="N285" s="145" t="s">
        <v>45</v>
      </c>
      <c r="O285" s="146">
        <v>2.0579999999999998</v>
      </c>
      <c r="P285" s="146">
        <f>O285*H285</f>
        <v>4.1159999999999997</v>
      </c>
      <c r="Q285" s="146">
        <v>7.9600000000000001E-3</v>
      </c>
      <c r="R285" s="146">
        <f>Q285*H285</f>
        <v>1.592E-2</v>
      </c>
      <c r="S285" s="146">
        <v>0</v>
      </c>
      <c r="T285" s="147">
        <f>S285*H285</f>
        <v>0</v>
      </c>
      <c r="U285" s="32"/>
      <c r="V285" s="32"/>
      <c r="W285" s="32"/>
      <c r="X285" s="32"/>
      <c r="Y285" s="32"/>
      <c r="Z285" s="32"/>
      <c r="AA285" s="32"/>
      <c r="AB285" s="32"/>
      <c r="AC285" s="32"/>
      <c r="AD285" s="32"/>
      <c r="AE285" s="32"/>
      <c r="AR285" s="148" t="s">
        <v>146</v>
      </c>
      <c r="AT285" s="148" t="s">
        <v>141</v>
      </c>
      <c r="AU285" s="148" t="s">
        <v>84</v>
      </c>
      <c r="AY285" s="19" t="s">
        <v>139</v>
      </c>
      <c r="BE285" s="149">
        <f>IF(N285="základní",J285,0)</f>
        <v>0</v>
      </c>
      <c r="BF285" s="149">
        <f>IF(N285="snížená",J285,0)</f>
        <v>0</v>
      </c>
      <c r="BG285" s="149">
        <f>IF(N285="zákl. přenesená",J285,0)</f>
        <v>0</v>
      </c>
      <c r="BH285" s="149">
        <f>IF(N285="sníž. přenesená",J285,0)</f>
        <v>0</v>
      </c>
      <c r="BI285" s="149">
        <f>IF(N285="nulová",J285,0)</f>
        <v>0</v>
      </c>
      <c r="BJ285" s="19" t="s">
        <v>82</v>
      </c>
      <c r="BK285" s="149">
        <f>ROUND(I285*H285,2)</f>
        <v>0</v>
      </c>
      <c r="BL285" s="19" t="s">
        <v>146</v>
      </c>
      <c r="BM285" s="148" t="s">
        <v>670</v>
      </c>
    </row>
    <row r="286" spans="1:65" s="2" customFormat="1" ht="19.5">
      <c r="A286" s="32"/>
      <c r="B286" s="33"/>
      <c r="C286" s="32"/>
      <c r="D286" s="150" t="s">
        <v>148</v>
      </c>
      <c r="E286" s="32"/>
      <c r="F286" s="151" t="s">
        <v>671</v>
      </c>
      <c r="G286" s="32"/>
      <c r="H286" s="32"/>
      <c r="I286" s="32"/>
      <c r="J286" s="32"/>
      <c r="K286" s="32"/>
      <c r="L286" s="33"/>
      <c r="M286" s="152"/>
      <c r="N286" s="153"/>
      <c r="O286" s="53"/>
      <c r="P286" s="53"/>
      <c r="Q286" s="53"/>
      <c r="R286" s="53"/>
      <c r="S286" s="53"/>
      <c r="T286" s="54"/>
      <c r="U286" s="32"/>
      <c r="V286" s="32"/>
      <c r="W286" s="32"/>
      <c r="X286" s="32"/>
      <c r="Y286" s="32"/>
      <c r="Z286" s="32"/>
      <c r="AA286" s="32"/>
      <c r="AB286" s="32"/>
      <c r="AC286" s="32"/>
      <c r="AD286" s="32"/>
      <c r="AE286" s="32"/>
      <c r="AT286" s="19" t="s">
        <v>148</v>
      </c>
      <c r="AU286" s="19" t="s">
        <v>84</v>
      </c>
    </row>
    <row r="287" spans="1:65" s="2" customFormat="1" ht="68.25">
      <c r="A287" s="32"/>
      <c r="B287" s="33"/>
      <c r="C287" s="32"/>
      <c r="D287" s="150" t="s">
        <v>150</v>
      </c>
      <c r="E287" s="32"/>
      <c r="F287" s="154" t="s">
        <v>608</v>
      </c>
      <c r="G287" s="32"/>
      <c r="H287" s="32"/>
      <c r="I287" s="32"/>
      <c r="J287" s="32"/>
      <c r="K287" s="32"/>
      <c r="L287" s="33"/>
      <c r="M287" s="152"/>
      <c r="N287" s="153"/>
      <c r="O287" s="53"/>
      <c r="P287" s="53"/>
      <c r="Q287" s="53"/>
      <c r="R287" s="53"/>
      <c r="S287" s="53"/>
      <c r="T287" s="54"/>
      <c r="U287" s="32"/>
      <c r="V287" s="32"/>
      <c r="W287" s="32"/>
      <c r="X287" s="32"/>
      <c r="Y287" s="32"/>
      <c r="Z287" s="32"/>
      <c r="AA287" s="32"/>
      <c r="AB287" s="32"/>
      <c r="AC287" s="32"/>
      <c r="AD287" s="32"/>
      <c r="AE287" s="32"/>
      <c r="AT287" s="19" t="s">
        <v>150</v>
      </c>
      <c r="AU287" s="19" t="s">
        <v>84</v>
      </c>
    </row>
    <row r="288" spans="1:65" s="13" customFormat="1">
      <c r="B288" s="155"/>
      <c r="D288" s="150" t="s">
        <v>158</v>
      </c>
      <c r="E288" s="156" t="s">
        <v>3</v>
      </c>
      <c r="F288" s="157" t="s">
        <v>609</v>
      </c>
      <c r="H288" s="156" t="s">
        <v>3</v>
      </c>
      <c r="L288" s="155"/>
      <c r="M288" s="158"/>
      <c r="N288" s="159"/>
      <c r="O288" s="159"/>
      <c r="P288" s="159"/>
      <c r="Q288" s="159"/>
      <c r="R288" s="159"/>
      <c r="S288" s="159"/>
      <c r="T288" s="160"/>
      <c r="AT288" s="156" t="s">
        <v>158</v>
      </c>
      <c r="AU288" s="156" t="s">
        <v>84</v>
      </c>
      <c r="AV288" s="13" t="s">
        <v>82</v>
      </c>
      <c r="AW288" s="13" t="s">
        <v>36</v>
      </c>
      <c r="AX288" s="13" t="s">
        <v>74</v>
      </c>
      <c r="AY288" s="156" t="s">
        <v>139</v>
      </c>
    </row>
    <row r="289" spans="1:65" s="13" customFormat="1">
      <c r="B289" s="155"/>
      <c r="D289" s="150" t="s">
        <v>158</v>
      </c>
      <c r="E289" s="156" t="s">
        <v>3</v>
      </c>
      <c r="F289" s="157" t="s">
        <v>672</v>
      </c>
      <c r="H289" s="156" t="s">
        <v>3</v>
      </c>
      <c r="L289" s="155"/>
      <c r="M289" s="158"/>
      <c r="N289" s="159"/>
      <c r="O289" s="159"/>
      <c r="P289" s="159"/>
      <c r="Q289" s="159"/>
      <c r="R289" s="159"/>
      <c r="S289" s="159"/>
      <c r="T289" s="160"/>
      <c r="AT289" s="156" t="s">
        <v>158</v>
      </c>
      <c r="AU289" s="156" t="s">
        <v>84</v>
      </c>
      <c r="AV289" s="13" t="s">
        <v>82</v>
      </c>
      <c r="AW289" s="13" t="s">
        <v>36</v>
      </c>
      <c r="AX289" s="13" t="s">
        <v>74</v>
      </c>
      <c r="AY289" s="156" t="s">
        <v>139</v>
      </c>
    </row>
    <row r="290" spans="1:65" s="14" customFormat="1">
      <c r="B290" s="161"/>
      <c r="D290" s="150" t="s">
        <v>158</v>
      </c>
      <c r="E290" s="162" t="s">
        <v>3</v>
      </c>
      <c r="F290" s="163" t="s">
        <v>84</v>
      </c>
      <c r="H290" s="164">
        <v>2</v>
      </c>
      <c r="L290" s="161"/>
      <c r="M290" s="165"/>
      <c r="N290" s="166"/>
      <c r="O290" s="166"/>
      <c r="P290" s="166"/>
      <c r="Q290" s="166"/>
      <c r="R290" s="166"/>
      <c r="S290" s="166"/>
      <c r="T290" s="167"/>
      <c r="AT290" s="162" t="s">
        <v>158</v>
      </c>
      <c r="AU290" s="162" t="s">
        <v>84</v>
      </c>
      <c r="AV290" s="14" t="s">
        <v>84</v>
      </c>
      <c r="AW290" s="14" t="s">
        <v>36</v>
      </c>
      <c r="AX290" s="14" t="s">
        <v>82</v>
      </c>
      <c r="AY290" s="162" t="s">
        <v>139</v>
      </c>
    </row>
    <row r="291" spans="1:65" s="2" customFormat="1" ht="14.45" customHeight="1">
      <c r="A291" s="32"/>
      <c r="B291" s="137"/>
      <c r="C291" s="185" t="s">
        <v>431</v>
      </c>
      <c r="D291" s="185" t="s">
        <v>357</v>
      </c>
      <c r="E291" s="186" t="s">
        <v>673</v>
      </c>
      <c r="F291" s="187" t="s">
        <v>674</v>
      </c>
      <c r="G291" s="188" t="s">
        <v>164</v>
      </c>
      <c r="H291" s="189">
        <v>2</v>
      </c>
      <c r="I291" s="190"/>
      <c r="J291" s="190"/>
      <c r="K291" s="187" t="s">
        <v>145</v>
      </c>
      <c r="L291" s="191"/>
      <c r="M291" s="192" t="s">
        <v>3</v>
      </c>
      <c r="N291" s="193" t="s">
        <v>45</v>
      </c>
      <c r="O291" s="146">
        <v>0</v>
      </c>
      <c r="P291" s="146">
        <f>O291*H291</f>
        <v>0</v>
      </c>
      <c r="Q291" s="146">
        <v>0.106</v>
      </c>
      <c r="R291" s="146">
        <f>Q291*H291</f>
        <v>0.21199999999999999</v>
      </c>
      <c r="S291" s="146">
        <v>0</v>
      </c>
      <c r="T291" s="147">
        <f>S291*H291</f>
        <v>0</v>
      </c>
      <c r="U291" s="32"/>
      <c r="V291" s="32"/>
      <c r="W291" s="32"/>
      <c r="X291" s="32"/>
      <c r="Y291" s="32"/>
      <c r="Z291" s="32"/>
      <c r="AA291" s="32"/>
      <c r="AB291" s="32"/>
      <c r="AC291" s="32"/>
      <c r="AD291" s="32"/>
      <c r="AE291" s="32"/>
      <c r="AR291" s="148" t="s">
        <v>192</v>
      </c>
      <c r="AT291" s="148" t="s">
        <v>357</v>
      </c>
      <c r="AU291" s="148" t="s">
        <v>84</v>
      </c>
      <c r="AY291" s="19" t="s">
        <v>139</v>
      </c>
      <c r="BE291" s="149">
        <f>IF(N291="základní",J291,0)</f>
        <v>0</v>
      </c>
      <c r="BF291" s="149">
        <f>IF(N291="snížená",J291,0)</f>
        <v>0</v>
      </c>
      <c r="BG291" s="149">
        <f>IF(N291="zákl. přenesená",J291,0)</f>
        <v>0</v>
      </c>
      <c r="BH291" s="149">
        <f>IF(N291="sníž. přenesená",J291,0)</f>
        <v>0</v>
      </c>
      <c r="BI291" s="149">
        <f>IF(N291="nulová",J291,0)</f>
        <v>0</v>
      </c>
      <c r="BJ291" s="19" t="s">
        <v>82</v>
      </c>
      <c r="BK291" s="149">
        <f>ROUND(I291*H291,2)</f>
        <v>0</v>
      </c>
      <c r="BL291" s="19" t="s">
        <v>146</v>
      </c>
      <c r="BM291" s="148" t="s">
        <v>675</v>
      </c>
    </row>
    <row r="292" spans="1:65" s="2" customFormat="1">
      <c r="A292" s="32"/>
      <c r="B292" s="33"/>
      <c r="C292" s="32"/>
      <c r="D292" s="150" t="s">
        <v>148</v>
      </c>
      <c r="E292" s="32"/>
      <c r="F292" s="151" t="s">
        <v>674</v>
      </c>
      <c r="G292" s="32"/>
      <c r="H292" s="32"/>
      <c r="I292" s="32"/>
      <c r="J292" s="32"/>
      <c r="K292" s="32"/>
      <c r="L292" s="33"/>
      <c r="M292" s="152"/>
      <c r="N292" s="153"/>
      <c r="O292" s="53"/>
      <c r="P292" s="53"/>
      <c r="Q292" s="53"/>
      <c r="R292" s="53"/>
      <c r="S292" s="53"/>
      <c r="T292" s="54"/>
      <c r="U292" s="32"/>
      <c r="V292" s="32"/>
      <c r="W292" s="32"/>
      <c r="X292" s="32"/>
      <c r="Y292" s="32"/>
      <c r="Z292" s="32"/>
      <c r="AA292" s="32"/>
      <c r="AB292" s="32"/>
      <c r="AC292" s="32"/>
      <c r="AD292" s="32"/>
      <c r="AE292" s="32"/>
      <c r="AT292" s="19" t="s">
        <v>148</v>
      </c>
      <c r="AU292" s="19" t="s">
        <v>84</v>
      </c>
    </row>
    <row r="293" spans="1:65" s="2" customFormat="1" ht="14.45" customHeight="1">
      <c r="A293" s="32"/>
      <c r="B293" s="137"/>
      <c r="C293" s="138" t="s">
        <v>676</v>
      </c>
      <c r="D293" s="138" t="s">
        <v>141</v>
      </c>
      <c r="E293" s="139" t="s">
        <v>677</v>
      </c>
      <c r="F293" s="140" t="s">
        <v>678</v>
      </c>
      <c r="G293" s="141" t="s">
        <v>254</v>
      </c>
      <c r="H293" s="142">
        <v>179.28</v>
      </c>
      <c r="I293" s="143"/>
      <c r="J293" s="143"/>
      <c r="K293" s="140" t="s">
        <v>145</v>
      </c>
      <c r="L293" s="33"/>
      <c r="M293" s="144" t="s">
        <v>3</v>
      </c>
      <c r="N293" s="145" t="s">
        <v>45</v>
      </c>
      <c r="O293" s="146">
        <v>0.46</v>
      </c>
      <c r="P293" s="146">
        <f>O293*H293</f>
        <v>82.468800000000002</v>
      </c>
      <c r="Q293" s="146">
        <v>0</v>
      </c>
      <c r="R293" s="146">
        <f>Q293*H293</f>
        <v>0</v>
      </c>
      <c r="S293" s="146">
        <v>0</v>
      </c>
      <c r="T293" s="147">
        <f>S293*H293</f>
        <v>0</v>
      </c>
      <c r="U293" s="32"/>
      <c r="V293" s="32"/>
      <c r="W293" s="32"/>
      <c r="X293" s="32"/>
      <c r="Y293" s="32"/>
      <c r="Z293" s="32"/>
      <c r="AA293" s="32"/>
      <c r="AB293" s="32"/>
      <c r="AC293" s="32"/>
      <c r="AD293" s="32"/>
      <c r="AE293" s="32"/>
      <c r="AR293" s="148" t="s">
        <v>146</v>
      </c>
      <c r="AT293" s="148" t="s">
        <v>141</v>
      </c>
      <c r="AU293" s="148" t="s">
        <v>84</v>
      </c>
      <c r="AY293" s="19" t="s">
        <v>139</v>
      </c>
      <c r="BE293" s="149">
        <f>IF(N293="základní",J293,0)</f>
        <v>0</v>
      </c>
      <c r="BF293" s="149">
        <f>IF(N293="snížená",J293,0)</f>
        <v>0</v>
      </c>
      <c r="BG293" s="149">
        <f>IF(N293="zákl. přenesená",J293,0)</f>
        <v>0</v>
      </c>
      <c r="BH293" s="149">
        <f>IF(N293="sníž. přenesená",J293,0)</f>
        <v>0</v>
      </c>
      <c r="BI293" s="149">
        <f>IF(N293="nulová",J293,0)</f>
        <v>0</v>
      </c>
      <c r="BJ293" s="19" t="s">
        <v>82</v>
      </c>
      <c r="BK293" s="149">
        <f>ROUND(I293*H293,2)</f>
        <v>0</v>
      </c>
      <c r="BL293" s="19" t="s">
        <v>146</v>
      </c>
      <c r="BM293" s="148" t="s">
        <v>679</v>
      </c>
    </row>
    <row r="294" spans="1:65" s="2" customFormat="1" ht="19.5">
      <c r="A294" s="32"/>
      <c r="B294" s="33"/>
      <c r="C294" s="32"/>
      <c r="D294" s="150" t="s">
        <v>148</v>
      </c>
      <c r="E294" s="32"/>
      <c r="F294" s="151" t="s">
        <v>680</v>
      </c>
      <c r="G294" s="32"/>
      <c r="H294" s="32"/>
      <c r="I294" s="32"/>
      <c r="J294" s="32"/>
      <c r="K294" s="32"/>
      <c r="L294" s="33"/>
      <c r="M294" s="152"/>
      <c r="N294" s="153"/>
      <c r="O294" s="53"/>
      <c r="P294" s="53"/>
      <c r="Q294" s="53"/>
      <c r="R294" s="53"/>
      <c r="S294" s="53"/>
      <c r="T294" s="54"/>
      <c r="U294" s="32"/>
      <c r="V294" s="32"/>
      <c r="W294" s="32"/>
      <c r="X294" s="32"/>
      <c r="Y294" s="32"/>
      <c r="Z294" s="32"/>
      <c r="AA294" s="32"/>
      <c r="AB294" s="32"/>
      <c r="AC294" s="32"/>
      <c r="AD294" s="32"/>
      <c r="AE294" s="32"/>
      <c r="AT294" s="19" t="s">
        <v>148</v>
      </c>
      <c r="AU294" s="19" t="s">
        <v>84</v>
      </c>
    </row>
    <row r="295" spans="1:65" s="2" customFormat="1" ht="87.75">
      <c r="A295" s="32"/>
      <c r="B295" s="33"/>
      <c r="C295" s="32"/>
      <c r="D295" s="150" t="s">
        <v>150</v>
      </c>
      <c r="E295" s="32"/>
      <c r="F295" s="154" t="s">
        <v>681</v>
      </c>
      <c r="G295" s="32"/>
      <c r="H295" s="32"/>
      <c r="I295" s="32"/>
      <c r="J295" s="32"/>
      <c r="K295" s="32"/>
      <c r="L295" s="33"/>
      <c r="M295" s="152"/>
      <c r="N295" s="153"/>
      <c r="O295" s="53"/>
      <c r="P295" s="53"/>
      <c r="Q295" s="53"/>
      <c r="R295" s="53"/>
      <c r="S295" s="53"/>
      <c r="T295" s="54"/>
      <c r="U295" s="32"/>
      <c r="V295" s="32"/>
      <c r="W295" s="32"/>
      <c r="X295" s="32"/>
      <c r="Y295" s="32"/>
      <c r="Z295" s="32"/>
      <c r="AA295" s="32"/>
      <c r="AB295" s="32"/>
      <c r="AC295" s="32"/>
      <c r="AD295" s="32"/>
      <c r="AE295" s="32"/>
      <c r="AT295" s="19" t="s">
        <v>150</v>
      </c>
      <c r="AU295" s="19" t="s">
        <v>84</v>
      </c>
    </row>
    <row r="296" spans="1:65" s="13" customFormat="1">
      <c r="B296" s="155"/>
      <c r="D296" s="150" t="s">
        <v>158</v>
      </c>
      <c r="E296" s="156" t="s">
        <v>3</v>
      </c>
      <c r="F296" s="157" t="s">
        <v>682</v>
      </c>
      <c r="H296" s="156" t="s">
        <v>3</v>
      </c>
      <c r="L296" s="155"/>
      <c r="M296" s="158"/>
      <c r="N296" s="159"/>
      <c r="O296" s="159"/>
      <c r="P296" s="159"/>
      <c r="Q296" s="159"/>
      <c r="R296" s="159"/>
      <c r="S296" s="159"/>
      <c r="T296" s="160"/>
      <c r="AT296" s="156" t="s">
        <v>158</v>
      </c>
      <c r="AU296" s="156" t="s">
        <v>84</v>
      </c>
      <c r="AV296" s="13" t="s">
        <v>82</v>
      </c>
      <c r="AW296" s="13" t="s">
        <v>36</v>
      </c>
      <c r="AX296" s="13" t="s">
        <v>74</v>
      </c>
      <c r="AY296" s="156" t="s">
        <v>139</v>
      </c>
    </row>
    <row r="297" spans="1:65" s="13" customFormat="1">
      <c r="B297" s="155"/>
      <c r="D297" s="150" t="s">
        <v>158</v>
      </c>
      <c r="E297" s="156" t="s">
        <v>3</v>
      </c>
      <c r="F297" s="157" t="s">
        <v>683</v>
      </c>
      <c r="H297" s="156" t="s">
        <v>3</v>
      </c>
      <c r="L297" s="155"/>
      <c r="M297" s="158"/>
      <c r="N297" s="159"/>
      <c r="O297" s="159"/>
      <c r="P297" s="159"/>
      <c r="Q297" s="159"/>
      <c r="R297" s="159"/>
      <c r="S297" s="159"/>
      <c r="T297" s="160"/>
      <c r="AT297" s="156" t="s">
        <v>158</v>
      </c>
      <c r="AU297" s="156" t="s">
        <v>84</v>
      </c>
      <c r="AV297" s="13" t="s">
        <v>82</v>
      </c>
      <c r="AW297" s="13" t="s">
        <v>36</v>
      </c>
      <c r="AX297" s="13" t="s">
        <v>74</v>
      </c>
      <c r="AY297" s="156" t="s">
        <v>139</v>
      </c>
    </row>
    <row r="298" spans="1:65" s="13" customFormat="1">
      <c r="B298" s="155"/>
      <c r="D298" s="150" t="s">
        <v>158</v>
      </c>
      <c r="E298" s="156" t="s">
        <v>3</v>
      </c>
      <c r="F298" s="157" t="s">
        <v>534</v>
      </c>
      <c r="H298" s="156" t="s">
        <v>3</v>
      </c>
      <c r="L298" s="155"/>
      <c r="M298" s="158"/>
      <c r="N298" s="159"/>
      <c r="O298" s="159"/>
      <c r="P298" s="159"/>
      <c r="Q298" s="159"/>
      <c r="R298" s="159"/>
      <c r="S298" s="159"/>
      <c r="T298" s="160"/>
      <c r="AT298" s="156" t="s">
        <v>158</v>
      </c>
      <c r="AU298" s="156" t="s">
        <v>84</v>
      </c>
      <c r="AV298" s="13" t="s">
        <v>82</v>
      </c>
      <c r="AW298" s="13" t="s">
        <v>36</v>
      </c>
      <c r="AX298" s="13" t="s">
        <v>74</v>
      </c>
      <c r="AY298" s="156" t="s">
        <v>139</v>
      </c>
    </row>
    <row r="299" spans="1:65" s="13" customFormat="1">
      <c r="B299" s="155"/>
      <c r="D299" s="150" t="s">
        <v>158</v>
      </c>
      <c r="E299" s="156" t="s">
        <v>3</v>
      </c>
      <c r="F299" s="157" t="s">
        <v>684</v>
      </c>
      <c r="H299" s="156" t="s">
        <v>3</v>
      </c>
      <c r="L299" s="155"/>
      <c r="M299" s="158"/>
      <c r="N299" s="159"/>
      <c r="O299" s="159"/>
      <c r="P299" s="159"/>
      <c r="Q299" s="159"/>
      <c r="R299" s="159"/>
      <c r="S299" s="159"/>
      <c r="T299" s="160"/>
      <c r="AT299" s="156" t="s">
        <v>158</v>
      </c>
      <c r="AU299" s="156" t="s">
        <v>84</v>
      </c>
      <c r="AV299" s="13" t="s">
        <v>82</v>
      </c>
      <c r="AW299" s="13" t="s">
        <v>36</v>
      </c>
      <c r="AX299" s="13" t="s">
        <v>74</v>
      </c>
      <c r="AY299" s="156" t="s">
        <v>139</v>
      </c>
    </row>
    <row r="300" spans="1:65" s="13" customFormat="1">
      <c r="B300" s="155"/>
      <c r="D300" s="150" t="s">
        <v>158</v>
      </c>
      <c r="E300" s="156" t="s">
        <v>3</v>
      </c>
      <c r="F300" s="157" t="s">
        <v>685</v>
      </c>
      <c r="H300" s="156" t="s">
        <v>3</v>
      </c>
      <c r="L300" s="155"/>
      <c r="M300" s="158"/>
      <c r="N300" s="159"/>
      <c r="O300" s="159"/>
      <c r="P300" s="159"/>
      <c r="Q300" s="159"/>
      <c r="R300" s="159"/>
      <c r="S300" s="159"/>
      <c r="T300" s="160"/>
      <c r="AT300" s="156" t="s">
        <v>158</v>
      </c>
      <c r="AU300" s="156" t="s">
        <v>84</v>
      </c>
      <c r="AV300" s="13" t="s">
        <v>82</v>
      </c>
      <c r="AW300" s="13" t="s">
        <v>36</v>
      </c>
      <c r="AX300" s="13" t="s">
        <v>74</v>
      </c>
      <c r="AY300" s="156" t="s">
        <v>139</v>
      </c>
    </row>
    <row r="301" spans="1:65" s="13" customFormat="1">
      <c r="B301" s="155"/>
      <c r="D301" s="150" t="s">
        <v>158</v>
      </c>
      <c r="E301" s="156" t="s">
        <v>3</v>
      </c>
      <c r="F301" s="157" t="s">
        <v>686</v>
      </c>
      <c r="H301" s="156" t="s">
        <v>3</v>
      </c>
      <c r="L301" s="155"/>
      <c r="M301" s="158"/>
      <c r="N301" s="159"/>
      <c r="O301" s="159"/>
      <c r="P301" s="159"/>
      <c r="Q301" s="159"/>
      <c r="R301" s="159"/>
      <c r="S301" s="159"/>
      <c r="T301" s="160"/>
      <c r="AT301" s="156" t="s">
        <v>158</v>
      </c>
      <c r="AU301" s="156" t="s">
        <v>84</v>
      </c>
      <c r="AV301" s="13" t="s">
        <v>82</v>
      </c>
      <c r="AW301" s="13" t="s">
        <v>36</v>
      </c>
      <c r="AX301" s="13" t="s">
        <v>74</v>
      </c>
      <c r="AY301" s="156" t="s">
        <v>139</v>
      </c>
    </row>
    <row r="302" spans="1:65" s="14" customFormat="1">
      <c r="B302" s="161"/>
      <c r="D302" s="150" t="s">
        <v>158</v>
      </c>
      <c r="E302" s="162" t="s">
        <v>3</v>
      </c>
      <c r="F302" s="163" t="s">
        <v>687</v>
      </c>
      <c r="H302" s="164">
        <v>25.55</v>
      </c>
      <c r="L302" s="161"/>
      <c r="M302" s="165"/>
      <c r="N302" s="166"/>
      <c r="O302" s="166"/>
      <c r="P302" s="166"/>
      <c r="Q302" s="166"/>
      <c r="R302" s="166"/>
      <c r="S302" s="166"/>
      <c r="T302" s="167"/>
      <c r="AT302" s="162" t="s">
        <v>158</v>
      </c>
      <c r="AU302" s="162" t="s">
        <v>84</v>
      </c>
      <c r="AV302" s="14" t="s">
        <v>84</v>
      </c>
      <c r="AW302" s="14" t="s">
        <v>36</v>
      </c>
      <c r="AX302" s="14" t="s">
        <v>74</v>
      </c>
      <c r="AY302" s="162" t="s">
        <v>139</v>
      </c>
    </row>
    <row r="303" spans="1:65" s="13" customFormat="1">
      <c r="B303" s="155"/>
      <c r="D303" s="150" t="s">
        <v>158</v>
      </c>
      <c r="E303" s="156" t="s">
        <v>3</v>
      </c>
      <c r="F303" s="157" t="s">
        <v>688</v>
      </c>
      <c r="H303" s="156" t="s">
        <v>3</v>
      </c>
      <c r="L303" s="155"/>
      <c r="M303" s="158"/>
      <c r="N303" s="159"/>
      <c r="O303" s="159"/>
      <c r="P303" s="159"/>
      <c r="Q303" s="159"/>
      <c r="R303" s="159"/>
      <c r="S303" s="159"/>
      <c r="T303" s="160"/>
      <c r="AT303" s="156" t="s">
        <v>158</v>
      </c>
      <c r="AU303" s="156" t="s">
        <v>84</v>
      </c>
      <c r="AV303" s="13" t="s">
        <v>82</v>
      </c>
      <c r="AW303" s="13" t="s">
        <v>36</v>
      </c>
      <c r="AX303" s="13" t="s">
        <v>74</v>
      </c>
      <c r="AY303" s="156" t="s">
        <v>139</v>
      </c>
    </row>
    <row r="304" spans="1:65" s="14" customFormat="1">
      <c r="B304" s="161"/>
      <c r="D304" s="150" t="s">
        <v>158</v>
      </c>
      <c r="E304" s="162" t="s">
        <v>3</v>
      </c>
      <c r="F304" s="163" t="s">
        <v>689</v>
      </c>
      <c r="H304" s="164">
        <v>141.72999999999999</v>
      </c>
      <c r="L304" s="161"/>
      <c r="M304" s="165"/>
      <c r="N304" s="166"/>
      <c r="O304" s="166"/>
      <c r="P304" s="166"/>
      <c r="Q304" s="166"/>
      <c r="R304" s="166"/>
      <c r="S304" s="166"/>
      <c r="T304" s="167"/>
      <c r="AT304" s="162" t="s">
        <v>158</v>
      </c>
      <c r="AU304" s="162" t="s">
        <v>84</v>
      </c>
      <c r="AV304" s="14" t="s">
        <v>84</v>
      </c>
      <c r="AW304" s="14" t="s">
        <v>36</v>
      </c>
      <c r="AX304" s="14" t="s">
        <v>74</v>
      </c>
      <c r="AY304" s="162" t="s">
        <v>139</v>
      </c>
    </row>
    <row r="305" spans="1:65" s="16" customFormat="1">
      <c r="B305" s="175"/>
      <c r="D305" s="150" t="s">
        <v>158</v>
      </c>
      <c r="E305" s="176" t="s">
        <v>3</v>
      </c>
      <c r="F305" s="177" t="s">
        <v>297</v>
      </c>
      <c r="H305" s="178">
        <v>167.28</v>
      </c>
      <c r="L305" s="175"/>
      <c r="M305" s="179"/>
      <c r="N305" s="180"/>
      <c r="O305" s="180"/>
      <c r="P305" s="180"/>
      <c r="Q305" s="180"/>
      <c r="R305" s="180"/>
      <c r="S305" s="180"/>
      <c r="T305" s="181"/>
      <c r="AT305" s="176" t="s">
        <v>158</v>
      </c>
      <c r="AU305" s="176" t="s">
        <v>84</v>
      </c>
      <c r="AV305" s="16" t="s">
        <v>161</v>
      </c>
      <c r="AW305" s="16" t="s">
        <v>36</v>
      </c>
      <c r="AX305" s="16" t="s">
        <v>74</v>
      </c>
      <c r="AY305" s="176" t="s">
        <v>139</v>
      </c>
    </row>
    <row r="306" spans="1:65" s="13" customFormat="1">
      <c r="B306" s="155"/>
      <c r="D306" s="150" t="s">
        <v>158</v>
      </c>
      <c r="E306" s="156" t="s">
        <v>3</v>
      </c>
      <c r="F306" s="157" t="s">
        <v>594</v>
      </c>
      <c r="H306" s="156" t="s">
        <v>3</v>
      </c>
      <c r="L306" s="155"/>
      <c r="M306" s="158"/>
      <c r="N306" s="159"/>
      <c r="O306" s="159"/>
      <c r="P306" s="159"/>
      <c r="Q306" s="159"/>
      <c r="R306" s="159"/>
      <c r="S306" s="159"/>
      <c r="T306" s="160"/>
      <c r="AT306" s="156" t="s">
        <v>158</v>
      </c>
      <c r="AU306" s="156" t="s">
        <v>84</v>
      </c>
      <c r="AV306" s="13" t="s">
        <v>82</v>
      </c>
      <c r="AW306" s="13" t="s">
        <v>36</v>
      </c>
      <c r="AX306" s="13" t="s">
        <v>74</v>
      </c>
      <c r="AY306" s="156" t="s">
        <v>139</v>
      </c>
    </row>
    <row r="307" spans="1:65" s="13" customFormat="1">
      <c r="B307" s="155"/>
      <c r="D307" s="150" t="s">
        <v>158</v>
      </c>
      <c r="E307" s="156" t="s">
        <v>3</v>
      </c>
      <c r="F307" s="157" t="s">
        <v>690</v>
      </c>
      <c r="H307" s="156" t="s">
        <v>3</v>
      </c>
      <c r="L307" s="155"/>
      <c r="M307" s="158"/>
      <c r="N307" s="159"/>
      <c r="O307" s="159"/>
      <c r="P307" s="159"/>
      <c r="Q307" s="159"/>
      <c r="R307" s="159"/>
      <c r="S307" s="159"/>
      <c r="T307" s="160"/>
      <c r="AT307" s="156" t="s">
        <v>158</v>
      </c>
      <c r="AU307" s="156" t="s">
        <v>84</v>
      </c>
      <c r="AV307" s="13" t="s">
        <v>82</v>
      </c>
      <c r="AW307" s="13" t="s">
        <v>36</v>
      </c>
      <c r="AX307" s="13" t="s">
        <v>74</v>
      </c>
      <c r="AY307" s="156" t="s">
        <v>139</v>
      </c>
    </row>
    <row r="308" spans="1:65" s="14" customFormat="1">
      <c r="B308" s="161"/>
      <c r="D308" s="150" t="s">
        <v>158</v>
      </c>
      <c r="E308" s="162" t="s">
        <v>3</v>
      </c>
      <c r="F308" s="163" t="s">
        <v>691</v>
      </c>
      <c r="H308" s="164">
        <v>12</v>
      </c>
      <c r="L308" s="161"/>
      <c r="M308" s="165"/>
      <c r="N308" s="166"/>
      <c r="O308" s="166"/>
      <c r="P308" s="166"/>
      <c r="Q308" s="166"/>
      <c r="R308" s="166"/>
      <c r="S308" s="166"/>
      <c r="T308" s="167"/>
      <c r="AT308" s="162" t="s">
        <v>158</v>
      </c>
      <c r="AU308" s="162" t="s">
        <v>84</v>
      </c>
      <c r="AV308" s="14" t="s">
        <v>84</v>
      </c>
      <c r="AW308" s="14" t="s">
        <v>36</v>
      </c>
      <c r="AX308" s="14" t="s">
        <v>74</v>
      </c>
      <c r="AY308" s="162" t="s">
        <v>139</v>
      </c>
    </row>
    <row r="309" spans="1:65" s="16" customFormat="1">
      <c r="B309" s="175"/>
      <c r="D309" s="150" t="s">
        <v>158</v>
      </c>
      <c r="E309" s="176" t="s">
        <v>3</v>
      </c>
      <c r="F309" s="177" t="s">
        <v>297</v>
      </c>
      <c r="H309" s="178">
        <v>12</v>
      </c>
      <c r="L309" s="175"/>
      <c r="M309" s="179"/>
      <c r="N309" s="180"/>
      <c r="O309" s="180"/>
      <c r="P309" s="180"/>
      <c r="Q309" s="180"/>
      <c r="R309" s="180"/>
      <c r="S309" s="180"/>
      <c r="T309" s="181"/>
      <c r="AT309" s="176" t="s">
        <v>158</v>
      </c>
      <c r="AU309" s="176" t="s">
        <v>84</v>
      </c>
      <c r="AV309" s="16" t="s">
        <v>161</v>
      </c>
      <c r="AW309" s="16" t="s">
        <v>36</v>
      </c>
      <c r="AX309" s="16" t="s">
        <v>74</v>
      </c>
      <c r="AY309" s="176" t="s">
        <v>139</v>
      </c>
    </row>
    <row r="310" spans="1:65" s="15" customFormat="1">
      <c r="B310" s="168"/>
      <c r="D310" s="150" t="s">
        <v>158</v>
      </c>
      <c r="E310" s="169" t="s">
        <v>3</v>
      </c>
      <c r="F310" s="170" t="s">
        <v>234</v>
      </c>
      <c r="H310" s="171">
        <v>179.28</v>
      </c>
      <c r="L310" s="168"/>
      <c r="M310" s="172"/>
      <c r="N310" s="173"/>
      <c r="O310" s="173"/>
      <c r="P310" s="173"/>
      <c r="Q310" s="173"/>
      <c r="R310" s="173"/>
      <c r="S310" s="173"/>
      <c r="T310" s="174"/>
      <c r="AT310" s="169" t="s">
        <v>158</v>
      </c>
      <c r="AU310" s="169" t="s">
        <v>84</v>
      </c>
      <c r="AV310" s="15" t="s">
        <v>146</v>
      </c>
      <c r="AW310" s="15" t="s">
        <v>36</v>
      </c>
      <c r="AX310" s="15" t="s">
        <v>82</v>
      </c>
      <c r="AY310" s="169" t="s">
        <v>139</v>
      </c>
    </row>
    <row r="311" spans="1:65" s="2" customFormat="1" ht="14.45" customHeight="1">
      <c r="A311" s="32"/>
      <c r="B311" s="137"/>
      <c r="C311" s="185" t="s">
        <v>692</v>
      </c>
      <c r="D311" s="185" t="s">
        <v>357</v>
      </c>
      <c r="E311" s="186" t="s">
        <v>693</v>
      </c>
      <c r="F311" s="187" t="s">
        <v>694</v>
      </c>
      <c r="G311" s="188" t="s">
        <v>254</v>
      </c>
      <c r="H311" s="189">
        <v>181.96899999999999</v>
      </c>
      <c r="I311" s="190"/>
      <c r="J311" s="190"/>
      <c r="K311" s="187" t="s">
        <v>145</v>
      </c>
      <c r="L311" s="191"/>
      <c r="M311" s="192" t="s">
        <v>3</v>
      </c>
      <c r="N311" s="193" t="s">
        <v>45</v>
      </c>
      <c r="O311" s="146">
        <v>0</v>
      </c>
      <c r="P311" s="146">
        <f>O311*H311</f>
        <v>0</v>
      </c>
      <c r="Q311" s="146">
        <v>1.328E-2</v>
      </c>
      <c r="R311" s="146">
        <f>Q311*H311</f>
        <v>2.41654832</v>
      </c>
      <c r="S311" s="146">
        <v>0</v>
      </c>
      <c r="T311" s="147">
        <f>S311*H311</f>
        <v>0</v>
      </c>
      <c r="U311" s="32"/>
      <c r="V311" s="32"/>
      <c r="W311" s="32"/>
      <c r="X311" s="32"/>
      <c r="Y311" s="32"/>
      <c r="Z311" s="32"/>
      <c r="AA311" s="32"/>
      <c r="AB311" s="32"/>
      <c r="AC311" s="32"/>
      <c r="AD311" s="32"/>
      <c r="AE311" s="32"/>
      <c r="AR311" s="148" t="s">
        <v>192</v>
      </c>
      <c r="AT311" s="148" t="s">
        <v>357</v>
      </c>
      <c r="AU311" s="148" t="s">
        <v>84</v>
      </c>
      <c r="AY311" s="19" t="s">
        <v>139</v>
      </c>
      <c r="BE311" s="149">
        <f>IF(N311="základní",J311,0)</f>
        <v>0</v>
      </c>
      <c r="BF311" s="149">
        <f>IF(N311="snížená",J311,0)</f>
        <v>0</v>
      </c>
      <c r="BG311" s="149">
        <f>IF(N311="zákl. přenesená",J311,0)</f>
        <v>0</v>
      </c>
      <c r="BH311" s="149">
        <f>IF(N311="sníž. přenesená",J311,0)</f>
        <v>0</v>
      </c>
      <c r="BI311" s="149">
        <f>IF(N311="nulová",J311,0)</f>
        <v>0</v>
      </c>
      <c r="BJ311" s="19" t="s">
        <v>82</v>
      </c>
      <c r="BK311" s="149">
        <f>ROUND(I311*H311,2)</f>
        <v>0</v>
      </c>
      <c r="BL311" s="19" t="s">
        <v>146</v>
      </c>
      <c r="BM311" s="148" t="s">
        <v>695</v>
      </c>
    </row>
    <row r="312" spans="1:65" s="2" customFormat="1">
      <c r="A312" s="32"/>
      <c r="B312" s="33"/>
      <c r="C312" s="32"/>
      <c r="D312" s="150" t="s">
        <v>148</v>
      </c>
      <c r="E312" s="32"/>
      <c r="F312" s="151" t="s">
        <v>694</v>
      </c>
      <c r="G312" s="32"/>
      <c r="H312" s="32"/>
      <c r="I312" s="32"/>
      <c r="J312" s="32"/>
      <c r="K312" s="32"/>
      <c r="L312" s="33"/>
      <c r="M312" s="152"/>
      <c r="N312" s="153"/>
      <c r="O312" s="53"/>
      <c r="P312" s="53"/>
      <c r="Q312" s="53"/>
      <c r="R312" s="53"/>
      <c r="S312" s="53"/>
      <c r="T312" s="54"/>
      <c r="U312" s="32"/>
      <c r="V312" s="32"/>
      <c r="W312" s="32"/>
      <c r="X312" s="32"/>
      <c r="Y312" s="32"/>
      <c r="Z312" s="32"/>
      <c r="AA312" s="32"/>
      <c r="AB312" s="32"/>
      <c r="AC312" s="32"/>
      <c r="AD312" s="32"/>
      <c r="AE312" s="32"/>
      <c r="AT312" s="19" t="s">
        <v>148</v>
      </c>
      <c r="AU312" s="19" t="s">
        <v>84</v>
      </c>
    </row>
    <row r="313" spans="1:65" s="14" customFormat="1">
      <c r="B313" s="161"/>
      <c r="D313" s="150" t="s">
        <v>158</v>
      </c>
      <c r="F313" s="163" t="s">
        <v>696</v>
      </c>
      <c r="H313" s="164">
        <v>181.96899999999999</v>
      </c>
      <c r="L313" s="161"/>
      <c r="M313" s="165"/>
      <c r="N313" s="166"/>
      <c r="O313" s="166"/>
      <c r="P313" s="166"/>
      <c r="Q313" s="166"/>
      <c r="R313" s="166"/>
      <c r="S313" s="166"/>
      <c r="T313" s="167"/>
      <c r="AT313" s="162" t="s">
        <v>158</v>
      </c>
      <c r="AU313" s="162" t="s">
        <v>84</v>
      </c>
      <c r="AV313" s="14" t="s">
        <v>84</v>
      </c>
      <c r="AW313" s="14" t="s">
        <v>4</v>
      </c>
      <c r="AX313" s="14" t="s">
        <v>82</v>
      </c>
      <c r="AY313" s="162" t="s">
        <v>139</v>
      </c>
    </row>
    <row r="314" spans="1:65" s="2" customFormat="1" ht="24.2" customHeight="1">
      <c r="A314" s="32"/>
      <c r="B314" s="137"/>
      <c r="C314" s="185" t="s">
        <v>697</v>
      </c>
      <c r="D314" s="185" t="s">
        <v>357</v>
      </c>
      <c r="E314" s="186" t="s">
        <v>698</v>
      </c>
      <c r="F314" s="187" t="s">
        <v>699</v>
      </c>
      <c r="G314" s="188" t="s">
        <v>164</v>
      </c>
      <c r="H314" s="189">
        <v>3</v>
      </c>
      <c r="I314" s="190"/>
      <c r="J314" s="190"/>
      <c r="K314" s="187" t="s">
        <v>3</v>
      </c>
      <c r="L314" s="191"/>
      <c r="M314" s="192" t="s">
        <v>3</v>
      </c>
      <c r="N314" s="193" t="s">
        <v>45</v>
      </c>
      <c r="O314" s="146">
        <v>0</v>
      </c>
      <c r="P314" s="146">
        <f>O314*H314</f>
        <v>0</v>
      </c>
      <c r="Q314" s="146">
        <v>2.8000000000000001E-2</v>
      </c>
      <c r="R314" s="146">
        <f>Q314*H314</f>
        <v>8.4000000000000005E-2</v>
      </c>
      <c r="S314" s="146">
        <v>0</v>
      </c>
      <c r="T314" s="147">
        <f>S314*H314</f>
        <v>0</v>
      </c>
      <c r="U314" s="32"/>
      <c r="V314" s="32"/>
      <c r="W314" s="32"/>
      <c r="X314" s="32"/>
      <c r="Y314" s="32"/>
      <c r="Z314" s="32"/>
      <c r="AA314" s="32"/>
      <c r="AB314" s="32"/>
      <c r="AC314" s="32"/>
      <c r="AD314" s="32"/>
      <c r="AE314" s="32"/>
      <c r="AR314" s="148" t="s">
        <v>192</v>
      </c>
      <c r="AT314" s="148" t="s">
        <v>357</v>
      </c>
      <c r="AU314" s="148" t="s">
        <v>84</v>
      </c>
      <c r="AY314" s="19" t="s">
        <v>139</v>
      </c>
      <c r="BE314" s="149">
        <f>IF(N314="základní",J314,0)</f>
        <v>0</v>
      </c>
      <c r="BF314" s="149">
        <f>IF(N314="snížená",J314,0)</f>
        <v>0</v>
      </c>
      <c r="BG314" s="149">
        <f>IF(N314="zákl. přenesená",J314,0)</f>
        <v>0</v>
      </c>
      <c r="BH314" s="149">
        <f>IF(N314="sníž. přenesená",J314,0)</f>
        <v>0</v>
      </c>
      <c r="BI314" s="149">
        <f>IF(N314="nulová",J314,0)</f>
        <v>0</v>
      </c>
      <c r="BJ314" s="19" t="s">
        <v>82</v>
      </c>
      <c r="BK314" s="149">
        <f>ROUND(I314*H314,2)</f>
        <v>0</v>
      </c>
      <c r="BL314" s="19" t="s">
        <v>146</v>
      </c>
      <c r="BM314" s="148" t="s">
        <v>700</v>
      </c>
    </row>
    <row r="315" spans="1:65" s="2" customFormat="1">
      <c r="A315" s="32"/>
      <c r="B315" s="33"/>
      <c r="C315" s="32"/>
      <c r="D315" s="150" t="s">
        <v>148</v>
      </c>
      <c r="E315" s="32"/>
      <c r="F315" s="151" t="s">
        <v>701</v>
      </c>
      <c r="G315" s="32"/>
      <c r="H315" s="32"/>
      <c r="I315" s="32"/>
      <c r="J315" s="32"/>
      <c r="K315" s="32"/>
      <c r="L315" s="33"/>
      <c r="M315" s="152"/>
      <c r="N315" s="153"/>
      <c r="O315" s="53"/>
      <c r="P315" s="53"/>
      <c r="Q315" s="53"/>
      <c r="R315" s="53"/>
      <c r="S315" s="53"/>
      <c r="T315" s="54"/>
      <c r="U315" s="32"/>
      <c r="V315" s="32"/>
      <c r="W315" s="32"/>
      <c r="X315" s="32"/>
      <c r="Y315" s="32"/>
      <c r="Z315" s="32"/>
      <c r="AA315" s="32"/>
      <c r="AB315" s="32"/>
      <c r="AC315" s="32"/>
      <c r="AD315" s="32"/>
      <c r="AE315" s="32"/>
      <c r="AT315" s="19" t="s">
        <v>148</v>
      </c>
      <c r="AU315" s="19" t="s">
        <v>84</v>
      </c>
    </row>
    <row r="316" spans="1:65" s="2" customFormat="1" ht="24.2" customHeight="1">
      <c r="A316" s="32"/>
      <c r="B316" s="137"/>
      <c r="C316" s="185" t="s">
        <v>702</v>
      </c>
      <c r="D316" s="185" t="s">
        <v>357</v>
      </c>
      <c r="E316" s="186" t="s">
        <v>703</v>
      </c>
      <c r="F316" s="187" t="s">
        <v>704</v>
      </c>
      <c r="G316" s="188" t="s">
        <v>164</v>
      </c>
      <c r="H316" s="189">
        <v>3</v>
      </c>
      <c r="I316" s="190"/>
      <c r="J316" s="190"/>
      <c r="K316" s="187" t="s">
        <v>3</v>
      </c>
      <c r="L316" s="191"/>
      <c r="M316" s="192" t="s">
        <v>3</v>
      </c>
      <c r="N316" s="193" t="s">
        <v>45</v>
      </c>
      <c r="O316" s="146">
        <v>0</v>
      </c>
      <c r="P316" s="146">
        <f>O316*H316</f>
        <v>0</v>
      </c>
      <c r="Q316" s="146">
        <v>2.3E-3</v>
      </c>
      <c r="R316" s="146">
        <f>Q316*H316</f>
        <v>6.8999999999999999E-3</v>
      </c>
      <c r="S316" s="146">
        <v>0</v>
      </c>
      <c r="T316" s="147">
        <f>S316*H316</f>
        <v>0</v>
      </c>
      <c r="U316" s="32"/>
      <c r="V316" s="32"/>
      <c r="W316" s="32"/>
      <c r="X316" s="32"/>
      <c r="Y316" s="32"/>
      <c r="Z316" s="32"/>
      <c r="AA316" s="32"/>
      <c r="AB316" s="32"/>
      <c r="AC316" s="32"/>
      <c r="AD316" s="32"/>
      <c r="AE316" s="32"/>
      <c r="AR316" s="148" t="s">
        <v>192</v>
      </c>
      <c r="AT316" s="148" t="s">
        <v>357</v>
      </c>
      <c r="AU316" s="148" t="s">
        <v>84</v>
      </c>
      <c r="AY316" s="19" t="s">
        <v>139</v>
      </c>
      <c r="BE316" s="149">
        <f>IF(N316="základní",J316,0)</f>
        <v>0</v>
      </c>
      <c r="BF316" s="149">
        <f>IF(N316="snížená",J316,0)</f>
        <v>0</v>
      </c>
      <c r="BG316" s="149">
        <f>IF(N316="zákl. přenesená",J316,0)</f>
        <v>0</v>
      </c>
      <c r="BH316" s="149">
        <f>IF(N316="sníž. přenesená",J316,0)</f>
        <v>0</v>
      </c>
      <c r="BI316" s="149">
        <f>IF(N316="nulová",J316,0)</f>
        <v>0</v>
      </c>
      <c r="BJ316" s="19" t="s">
        <v>82</v>
      </c>
      <c r="BK316" s="149">
        <f>ROUND(I316*H316,2)</f>
        <v>0</v>
      </c>
      <c r="BL316" s="19" t="s">
        <v>146</v>
      </c>
      <c r="BM316" s="148" t="s">
        <v>705</v>
      </c>
    </row>
    <row r="317" spans="1:65" s="2" customFormat="1">
      <c r="A317" s="32"/>
      <c r="B317" s="33"/>
      <c r="C317" s="32"/>
      <c r="D317" s="150" t="s">
        <v>148</v>
      </c>
      <c r="E317" s="32"/>
      <c r="F317" s="151" t="s">
        <v>706</v>
      </c>
      <c r="G317" s="32"/>
      <c r="H317" s="32"/>
      <c r="I317" s="32"/>
      <c r="J317" s="32"/>
      <c r="K317" s="32"/>
      <c r="L317" s="33"/>
      <c r="M317" s="152"/>
      <c r="N317" s="153"/>
      <c r="O317" s="53"/>
      <c r="P317" s="53"/>
      <c r="Q317" s="53"/>
      <c r="R317" s="53"/>
      <c r="S317" s="53"/>
      <c r="T317" s="54"/>
      <c r="U317" s="32"/>
      <c r="V317" s="32"/>
      <c r="W317" s="32"/>
      <c r="X317" s="32"/>
      <c r="Y317" s="32"/>
      <c r="Z317" s="32"/>
      <c r="AA317" s="32"/>
      <c r="AB317" s="32"/>
      <c r="AC317" s="32"/>
      <c r="AD317" s="32"/>
      <c r="AE317" s="32"/>
      <c r="AT317" s="19" t="s">
        <v>148</v>
      </c>
      <c r="AU317" s="19" t="s">
        <v>84</v>
      </c>
    </row>
    <row r="318" spans="1:65" s="2" customFormat="1" ht="14.45" customHeight="1">
      <c r="A318" s="32"/>
      <c r="B318" s="137"/>
      <c r="C318" s="138" t="s">
        <v>707</v>
      </c>
      <c r="D318" s="138" t="s">
        <v>141</v>
      </c>
      <c r="E318" s="139" t="s">
        <v>708</v>
      </c>
      <c r="F318" s="140" t="s">
        <v>709</v>
      </c>
      <c r="G318" s="141" t="s">
        <v>254</v>
      </c>
      <c r="H318" s="142">
        <v>91</v>
      </c>
      <c r="I318" s="143"/>
      <c r="J318" s="143"/>
      <c r="K318" s="140" t="s">
        <v>145</v>
      </c>
      <c r="L318" s="33"/>
      <c r="M318" s="144" t="s">
        <v>3</v>
      </c>
      <c r="N318" s="145" t="s">
        <v>45</v>
      </c>
      <c r="O318" s="146">
        <v>0.505</v>
      </c>
      <c r="P318" s="146">
        <f>O318*H318</f>
        <v>45.954999999999998</v>
      </c>
      <c r="Q318" s="146">
        <v>0</v>
      </c>
      <c r="R318" s="146">
        <f>Q318*H318</f>
        <v>0</v>
      </c>
      <c r="S318" s="146">
        <v>0</v>
      </c>
      <c r="T318" s="147">
        <f>S318*H318</f>
        <v>0</v>
      </c>
      <c r="U318" s="32"/>
      <c r="V318" s="32"/>
      <c r="W318" s="32"/>
      <c r="X318" s="32"/>
      <c r="Y318" s="32"/>
      <c r="Z318" s="32"/>
      <c r="AA318" s="32"/>
      <c r="AB318" s="32"/>
      <c r="AC318" s="32"/>
      <c r="AD318" s="32"/>
      <c r="AE318" s="32"/>
      <c r="AR318" s="148" t="s">
        <v>146</v>
      </c>
      <c r="AT318" s="148" t="s">
        <v>141</v>
      </c>
      <c r="AU318" s="148" t="s">
        <v>84</v>
      </c>
      <c r="AY318" s="19" t="s">
        <v>139</v>
      </c>
      <c r="BE318" s="149">
        <f>IF(N318="základní",J318,0)</f>
        <v>0</v>
      </c>
      <c r="BF318" s="149">
        <f>IF(N318="snížená",J318,0)</f>
        <v>0</v>
      </c>
      <c r="BG318" s="149">
        <f>IF(N318="zákl. přenesená",J318,0)</f>
        <v>0</v>
      </c>
      <c r="BH318" s="149">
        <f>IF(N318="sníž. přenesená",J318,0)</f>
        <v>0</v>
      </c>
      <c r="BI318" s="149">
        <f>IF(N318="nulová",J318,0)</f>
        <v>0</v>
      </c>
      <c r="BJ318" s="19" t="s">
        <v>82</v>
      </c>
      <c r="BK318" s="149">
        <f>ROUND(I318*H318,2)</f>
        <v>0</v>
      </c>
      <c r="BL318" s="19" t="s">
        <v>146</v>
      </c>
      <c r="BM318" s="148" t="s">
        <v>710</v>
      </c>
    </row>
    <row r="319" spans="1:65" s="2" customFormat="1" ht="19.5">
      <c r="A319" s="32"/>
      <c r="B319" s="33"/>
      <c r="C319" s="32"/>
      <c r="D319" s="150" t="s">
        <v>148</v>
      </c>
      <c r="E319" s="32"/>
      <c r="F319" s="151" t="s">
        <v>711</v>
      </c>
      <c r="G319" s="32"/>
      <c r="H319" s="32"/>
      <c r="I319" s="32"/>
      <c r="J319" s="32"/>
      <c r="K319" s="32"/>
      <c r="L319" s="33"/>
      <c r="M319" s="152"/>
      <c r="N319" s="153"/>
      <c r="O319" s="53"/>
      <c r="P319" s="53"/>
      <c r="Q319" s="53"/>
      <c r="R319" s="53"/>
      <c r="S319" s="53"/>
      <c r="T319" s="54"/>
      <c r="U319" s="32"/>
      <c r="V319" s="32"/>
      <c r="W319" s="32"/>
      <c r="X319" s="32"/>
      <c r="Y319" s="32"/>
      <c r="Z319" s="32"/>
      <c r="AA319" s="32"/>
      <c r="AB319" s="32"/>
      <c r="AC319" s="32"/>
      <c r="AD319" s="32"/>
      <c r="AE319" s="32"/>
      <c r="AT319" s="19" t="s">
        <v>148</v>
      </c>
      <c r="AU319" s="19" t="s">
        <v>84</v>
      </c>
    </row>
    <row r="320" spans="1:65" s="2" customFormat="1" ht="87.75">
      <c r="A320" s="32"/>
      <c r="B320" s="33"/>
      <c r="C320" s="32"/>
      <c r="D320" s="150" t="s">
        <v>150</v>
      </c>
      <c r="E320" s="32"/>
      <c r="F320" s="154" t="s">
        <v>681</v>
      </c>
      <c r="G320" s="32"/>
      <c r="H320" s="32"/>
      <c r="I320" s="32"/>
      <c r="J320" s="32"/>
      <c r="K320" s="32"/>
      <c r="L320" s="33"/>
      <c r="M320" s="152"/>
      <c r="N320" s="153"/>
      <c r="O320" s="53"/>
      <c r="P320" s="53"/>
      <c r="Q320" s="53"/>
      <c r="R320" s="53"/>
      <c r="S320" s="53"/>
      <c r="T320" s="54"/>
      <c r="U320" s="32"/>
      <c r="V320" s="32"/>
      <c r="W320" s="32"/>
      <c r="X320" s="32"/>
      <c r="Y320" s="32"/>
      <c r="Z320" s="32"/>
      <c r="AA320" s="32"/>
      <c r="AB320" s="32"/>
      <c r="AC320" s="32"/>
      <c r="AD320" s="32"/>
      <c r="AE320" s="32"/>
      <c r="AT320" s="19" t="s">
        <v>150</v>
      </c>
      <c r="AU320" s="19" t="s">
        <v>84</v>
      </c>
    </row>
    <row r="321" spans="1:65" s="13" customFormat="1">
      <c r="B321" s="155"/>
      <c r="D321" s="150" t="s">
        <v>158</v>
      </c>
      <c r="E321" s="156" t="s">
        <v>3</v>
      </c>
      <c r="F321" s="157" t="s">
        <v>712</v>
      </c>
      <c r="H321" s="156" t="s">
        <v>3</v>
      </c>
      <c r="L321" s="155"/>
      <c r="M321" s="158"/>
      <c r="N321" s="159"/>
      <c r="O321" s="159"/>
      <c r="P321" s="159"/>
      <c r="Q321" s="159"/>
      <c r="R321" s="159"/>
      <c r="S321" s="159"/>
      <c r="T321" s="160"/>
      <c r="AT321" s="156" t="s">
        <v>158</v>
      </c>
      <c r="AU321" s="156" t="s">
        <v>84</v>
      </c>
      <c r="AV321" s="13" t="s">
        <v>82</v>
      </c>
      <c r="AW321" s="13" t="s">
        <v>36</v>
      </c>
      <c r="AX321" s="13" t="s">
        <v>74</v>
      </c>
      <c r="AY321" s="156" t="s">
        <v>139</v>
      </c>
    </row>
    <row r="322" spans="1:65" s="14" customFormat="1">
      <c r="B322" s="161"/>
      <c r="D322" s="150" t="s">
        <v>158</v>
      </c>
      <c r="E322" s="162" t="s">
        <v>3</v>
      </c>
      <c r="F322" s="163" t="s">
        <v>713</v>
      </c>
      <c r="H322" s="164">
        <v>91</v>
      </c>
      <c r="L322" s="161"/>
      <c r="M322" s="165"/>
      <c r="N322" s="166"/>
      <c r="O322" s="166"/>
      <c r="P322" s="166"/>
      <c r="Q322" s="166"/>
      <c r="R322" s="166"/>
      <c r="S322" s="166"/>
      <c r="T322" s="167"/>
      <c r="AT322" s="162" t="s">
        <v>158</v>
      </c>
      <c r="AU322" s="162" t="s">
        <v>84</v>
      </c>
      <c r="AV322" s="14" t="s">
        <v>84</v>
      </c>
      <c r="AW322" s="14" t="s">
        <v>36</v>
      </c>
      <c r="AX322" s="14" t="s">
        <v>82</v>
      </c>
      <c r="AY322" s="162" t="s">
        <v>139</v>
      </c>
    </row>
    <row r="323" spans="1:65" s="2" customFormat="1" ht="14.45" customHeight="1">
      <c r="A323" s="32"/>
      <c r="B323" s="137"/>
      <c r="C323" s="185" t="s">
        <v>714</v>
      </c>
      <c r="D323" s="185" t="s">
        <v>357</v>
      </c>
      <c r="E323" s="186" t="s">
        <v>715</v>
      </c>
      <c r="F323" s="187" t="s">
        <v>716</v>
      </c>
      <c r="G323" s="188" t="s">
        <v>254</v>
      </c>
      <c r="H323" s="189">
        <v>92.364999999999995</v>
      </c>
      <c r="I323" s="190"/>
      <c r="J323" s="190"/>
      <c r="K323" s="187" t="s">
        <v>145</v>
      </c>
      <c r="L323" s="191"/>
      <c r="M323" s="192" t="s">
        <v>3</v>
      </c>
      <c r="N323" s="193" t="s">
        <v>45</v>
      </c>
      <c r="O323" s="146">
        <v>0</v>
      </c>
      <c r="P323" s="146">
        <f>O323*H323</f>
        <v>0</v>
      </c>
      <c r="Q323" s="146">
        <v>2.5899999999999999E-2</v>
      </c>
      <c r="R323" s="146">
        <f>Q323*H323</f>
        <v>2.3922534999999998</v>
      </c>
      <c r="S323" s="146">
        <v>0</v>
      </c>
      <c r="T323" s="147">
        <f>S323*H323</f>
        <v>0</v>
      </c>
      <c r="U323" s="32"/>
      <c r="V323" s="32"/>
      <c r="W323" s="32"/>
      <c r="X323" s="32"/>
      <c r="Y323" s="32"/>
      <c r="Z323" s="32"/>
      <c r="AA323" s="32"/>
      <c r="AB323" s="32"/>
      <c r="AC323" s="32"/>
      <c r="AD323" s="32"/>
      <c r="AE323" s="32"/>
      <c r="AR323" s="148" t="s">
        <v>192</v>
      </c>
      <c r="AT323" s="148" t="s">
        <v>357</v>
      </c>
      <c r="AU323" s="148" t="s">
        <v>84</v>
      </c>
      <c r="AY323" s="19" t="s">
        <v>139</v>
      </c>
      <c r="BE323" s="149">
        <f>IF(N323="základní",J323,0)</f>
        <v>0</v>
      </c>
      <c r="BF323" s="149">
        <f>IF(N323="snížená",J323,0)</f>
        <v>0</v>
      </c>
      <c r="BG323" s="149">
        <f>IF(N323="zákl. přenesená",J323,0)</f>
        <v>0</v>
      </c>
      <c r="BH323" s="149">
        <f>IF(N323="sníž. přenesená",J323,0)</f>
        <v>0</v>
      </c>
      <c r="BI323" s="149">
        <f>IF(N323="nulová",J323,0)</f>
        <v>0</v>
      </c>
      <c r="BJ323" s="19" t="s">
        <v>82</v>
      </c>
      <c r="BK323" s="149">
        <f>ROUND(I323*H323,2)</f>
        <v>0</v>
      </c>
      <c r="BL323" s="19" t="s">
        <v>146</v>
      </c>
      <c r="BM323" s="148" t="s">
        <v>717</v>
      </c>
    </row>
    <row r="324" spans="1:65" s="2" customFormat="1">
      <c r="A324" s="32"/>
      <c r="B324" s="33"/>
      <c r="C324" s="32"/>
      <c r="D324" s="150" t="s">
        <v>148</v>
      </c>
      <c r="E324" s="32"/>
      <c r="F324" s="151" t="s">
        <v>716</v>
      </c>
      <c r="G324" s="32"/>
      <c r="H324" s="32"/>
      <c r="I324" s="32"/>
      <c r="J324" s="32"/>
      <c r="K324" s="32"/>
      <c r="L324" s="33"/>
      <c r="M324" s="152"/>
      <c r="N324" s="153"/>
      <c r="O324" s="53"/>
      <c r="P324" s="53"/>
      <c r="Q324" s="53"/>
      <c r="R324" s="53"/>
      <c r="S324" s="53"/>
      <c r="T324" s="54"/>
      <c r="U324" s="32"/>
      <c r="V324" s="32"/>
      <c r="W324" s="32"/>
      <c r="X324" s="32"/>
      <c r="Y324" s="32"/>
      <c r="Z324" s="32"/>
      <c r="AA324" s="32"/>
      <c r="AB324" s="32"/>
      <c r="AC324" s="32"/>
      <c r="AD324" s="32"/>
      <c r="AE324" s="32"/>
      <c r="AT324" s="19" t="s">
        <v>148</v>
      </c>
      <c r="AU324" s="19" t="s">
        <v>84</v>
      </c>
    </row>
    <row r="325" spans="1:65" s="14" customFormat="1">
      <c r="B325" s="161"/>
      <c r="D325" s="150" t="s">
        <v>158</v>
      </c>
      <c r="F325" s="163" t="s">
        <v>718</v>
      </c>
      <c r="H325" s="164">
        <v>92.364999999999995</v>
      </c>
      <c r="L325" s="161"/>
      <c r="M325" s="165"/>
      <c r="N325" s="166"/>
      <c r="O325" s="166"/>
      <c r="P325" s="166"/>
      <c r="Q325" s="166"/>
      <c r="R325" s="166"/>
      <c r="S325" s="166"/>
      <c r="T325" s="167"/>
      <c r="AT325" s="162" t="s">
        <v>158</v>
      </c>
      <c r="AU325" s="162" t="s">
        <v>84</v>
      </c>
      <c r="AV325" s="14" t="s">
        <v>84</v>
      </c>
      <c r="AW325" s="14" t="s">
        <v>4</v>
      </c>
      <c r="AX325" s="14" t="s">
        <v>82</v>
      </c>
      <c r="AY325" s="162" t="s">
        <v>139</v>
      </c>
    </row>
    <row r="326" spans="1:65" s="2" customFormat="1" ht="14.45" customHeight="1">
      <c r="A326" s="32"/>
      <c r="B326" s="137"/>
      <c r="C326" s="138" t="s">
        <v>719</v>
      </c>
      <c r="D326" s="138" t="s">
        <v>141</v>
      </c>
      <c r="E326" s="139" t="s">
        <v>720</v>
      </c>
      <c r="F326" s="140" t="s">
        <v>721</v>
      </c>
      <c r="G326" s="141" t="s">
        <v>254</v>
      </c>
      <c r="H326" s="142">
        <v>153.72999999999999</v>
      </c>
      <c r="I326" s="143"/>
      <c r="J326" s="143"/>
      <c r="K326" s="140" t="s">
        <v>3</v>
      </c>
      <c r="L326" s="33"/>
      <c r="M326" s="144" t="s">
        <v>3</v>
      </c>
      <c r="N326" s="145" t="s">
        <v>45</v>
      </c>
      <c r="O326" s="146">
        <v>0</v>
      </c>
      <c r="P326" s="146">
        <f>O326*H326</f>
        <v>0</v>
      </c>
      <c r="Q326" s="146">
        <v>0</v>
      </c>
      <c r="R326" s="146">
        <f>Q326*H326</f>
        <v>0</v>
      </c>
      <c r="S326" s="146">
        <v>0</v>
      </c>
      <c r="T326" s="147">
        <f>S326*H326</f>
        <v>0</v>
      </c>
      <c r="U326" s="32"/>
      <c r="V326" s="32"/>
      <c r="W326" s="32"/>
      <c r="X326" s="32"/>
      <c r="Y326" s="32"/>
      <c r="Z326" s="32"/>
      <c r="AA326" s="32"/>
      <c r="AB326" s="32"/>
      <c r="AC326" s="32"/>
      <c r="AD326" s="32"/>
      <c r="AE326" s="32"/>
      <c r="AR326" s="148" t="s">
        <v>146</v>
      </c>
      <c r="AT326" s="148" t="s">
        <v>141</v>
      </c>
      <c r="AU326" s="148" t="s">
        <v>84</v>
      </c>
      <c r="AY326" s="19" t="s">
        <v>139</v>
      </c>
      <c r="BE326" s="149">
        <f>IF(N326="základní",J326,0)</f>
        <v>0</v>
      </c>
      <c r="BF326" s="149">
        <f>IF(N326="snížená",J326,0)</f>
        <v>0</v>
      </c>
      <c r="BG326" s="149">
        <f>IF(N326="zákl. přenesená",J326,0)</f>
        <v>0</v>
      </c>
      <c r="BH326" s="149">
        <f>IF(N326="sníž. přenesená",J326,0)</f>
        <v>0</v>
      </c>
      <c r="BI326" s="149">
        <f>IF(N326="nulová",J326,0)</f>
        <v>0</v>
      </c>
      <c r="BJ326" s="19" t="s">
        <v>82</v>
      </c>
      <c r="BK326" s="149">
        <f>ROUND(I326*H326,2)</f>
        <v>0</v>
      </c>
      <c r="BL326" s="19" t="s">
        <v>146</v>
      </c>
      <c r="BM326" s="148" t="s">
        <v>722</v>
      </c>
    </row>
    <row r="327" spans="1:65" s="2" customFormat="1">
      <c r="A327" s="32"/>
      <c r="B327" s="33"/>
      <c r="C327" s="32"/>
      <c r="D327" s="150" t="s">
        <v>148</v>
      </c>
      <c r="E327" s="32"/>
      <c r="F327" s="151" t="s">
        <v>721</v>
      </c>
      <c r="G327" s="32"/>
      <c r="H327" s="32"/>
      <c r="I327" s="32"/>
      <c r="J327" s="32"/>
      <c r="K327" s="32"/>
      <c r="L327" s="33"/>
      <c r="M327" s="152"/>
      <c r="N327" s="153"/>
      <c r="O327" s="53"/>
      <c r="P327" s="53"/>
      <c r="Q327" s="53"/>
      <c r="R327" s="53"/>
      <c r="S327" s="53"/>
      <c r="T327" s="54"/>
      <c r="U327" s="32"/>
      <c r="V327" s="32"/>
      <c r="W327" s="32"/>
      <c r="X327" s="32"/>
      <c r="Y327" s="32"/>
      <c r="Z327" s="32"/>
      <c r="AA327" s="32"/>
      <c r="AB327" s="32"/>
      <c r="AC327" s="32"/>
      <c r="AD327" s="32"/>
      <c r="AE327" s="32"/>
      <c r="AT327" s="19" t="s">
        <v>148</v>
      </c>
      <c r="AU327" s="19" t="s">
        <v>84</v>
      </c>
    </row>
    <row r="328" spans="1:65" s="13" customFormat="1">
      <c r="B328" s="155"/>
      <c r="D328" s="150" t="s">
        <v>158</v>
      </c>
      <c r="E328" s="156" t="s">
        <v>3</v>
      </c>
      <c r="F328" s="157" t="s">
        <v>682</v>
      </c>
      <c r="H328" s="156" t="s">
        <v>3</v>
      </c>
      <c r="L328" s="155"/>
      <c r="M328" s="158"/>
      <c r="N328" s="159"/>
      <c r="O328" s="159"/>
      <c r="P328" s="159"/>
      <c r="Q328" s="159"/>
      <c r="R328" s="159"/>
      <c r="S328" s="159"/>
      <c r="T328" s="160"/>
      <c r="AT328" s="156" t="s">
        <v>158</v>
      </c>
      <c r="AU328" s="156" t="s">
        <v>84</v>
      </c>
      <c r="AV328" s="13" t="s">
        <v>82</v>
      </c>
      <c r="AW328" s="13" t="s">
        <v>36</v>
      </c>
      <c r="AX328" s="13" t="s">
        <v>74</v>
      </c>
      <c r="AY328" s="156" t="s">
        <v>139</v>
      </c>
    </row>
    <row r="329" spans="1:65" s="13" customFormat="1">
      <c r="B329" s="155"/>
      <c r="D329" s="150" t="s">
        <v>158</v>
      </c>
      <c r="E329" s="156" t="s">
        <v>3</v>
      </c>
      <c r="F329" s="157" t="s">
        <v>688</v>
      </c>
      <c r="H329" s="156" t="s">
        <v>3</v>
      </c>
      <c r="L329" s="155"/>
      <c r="M329" s="158"/>
      <c r="N329" s="159"/>
      <c r="O329" s="159"/>
      <c r="P329" s="159"/>
      <c r="Q329" s="159"/>
      <c r="R329" s="159"/>
      <c r="S329" s="159"/>
      <c r="T329" s="160"/>
      <c r="AT329" s="156" t="s">
        <v>158</v>
      </c>
      <c r="AU329" s="156" t="s">
        <v>84</v>
      </c>
      <c r="AV329" s="13" t="s">
        <v>82</v>
      </c>
      <c r="AW329" s="13" t="s">
        <v>36</v>
      </c>
      <c r="AX329" s="13" t="s">
        <v>74</v>
      </c>
      <c r="AY329" s="156" t="s">
        <v>139</v>
      </c>
    </row>
    <row r="330" spans="1:65" s="14" customFormat="1">
      <c r="B330" s="161"/>
      <c r="D330" s="150" t="s">
        <v>158</v>
      </c>
      <c r="E330" s="162" t="s">
        <v>3</v>
      </c>
      <c r="F330" s="163" t="s">
        <v>689</v>
      </c>
      <c r="H330" s="164">
        <v>141.72999999999999</v>
      </c>
      <c r="L330" s="161"/>
      <c r="M330" s="165"/>
      <c r="N330" s="166"/>
      <c r="O330" s="166"/>
      <c r="P330" s="166"/>
      <c r="Q330" s="166"/>
      <c r="R330" s="166"/>
      <c r="S330" s="166"/>
      <c r="T330" s="167"/>
      <c r="AT330" s="162" t="s">
        <v>158</v>
      </c>
      <c r="AU330" s="162" t="s">
        <v>84</v>
      </c>
      <c r="AV330" s="14" t="s">
        <v>84</v>
      </c>
      <c r="AW330" s="14" t="s">
        <v>36</v>
      </c>
      <c r="AX330" s="14" t="s">
        <v>74</v>
      </c>
      <c r="AY330" s="162" t="s">
        <v>139</v>
      </c>
    </row>
    <row r="331" spans="1:65" s="13" customFormat="1">
      <c r="B331" s="155"/>
      <c r="D331" s="150" t="s">
        <v>158</v>
      </c>
      <c r="E331" s="156" t="s">
        <v>3</v>
      </c>
      <c r="F331" s="157" t="s">
        <v>690</v>
      </c>
      <c r="H331" s="156" t="s">
        <v>3</v>
      </c>
      <c r="L331" s="155"/>
      <c r="M331" s="158"/>
      <c r="N331" s="159"/>
      <c r="O331" s="159"/>
      <c r="P331" s="159"/>
      <c r="Q331" s="159"/>
      <c r="R331" s="159"/>
      <c r="S331" s="159"/>
      <c r="T331" s="160"/>
      <c r="AT331" s="156" t="s">
        <v>158</v>
      </c>
      <c r="AU331" s="156" t="s">
        <v>84</v>
      </c>
      <c r="AV331" s="13" t="s">
        <v>82</v>
      </c>
      <c r="AW331" s="13" t="s">
        <v>36</v>
      </c>
      <c r="AX331" s="13" t="s">
        <v>74</v>
      </c>
      <c r="AY331" s="156" t="s">
        <v>139</v>
      </c>
    </row>
    <row r="332" spans="1:65" s="14" customFormat="1">
      <c r="B332" s="161"/>
      <c r="D332" s="150" t="s">
        <v>158</v>
      </c>
      <c r="E332" s="162" t="s">
        <v>3</v>
      </c>
      <c r="F332" s="163" t="s">
        <v>691</v>
      </c>
      <c r="H332" s="164">
        <v>12</v>
      </c>
      <c r="L332" s="161"/>
      <c r="M332" s="165"/>
      <c r="N332" s="166"/>
      <c r="O332" s="166"/>
      <c r="P332" s="166"/>
      <c r="Q332" s="166"/>
      <c r="R332" s="166"/>
      <c r="S332" s="166"/>
      <c r="T332" s="167"/>
      <c r="AT332" s="162" t="s">
        <v>158</v>
      </c>
      <c r="AU332" s="162" t="s">
        <v>84</v>
      </c>
      <c r="AV332" s="14" t="s">
        <v>84</v>
      </c>
      <c r="AW332" s="14" t="s">
        <v>36</v>
      </c>
      <c r="AX332" s="14" t="s">
        <v>74</v>
      </c>
      <c r="AY332" s="162" t="s">
        <v>139</v>
      </c>
    </row>
    <row r="333" spans="1:65" s="15" customFormat="1">
      <c r="B333" s="168"/>
      <c r="D333" s="150" t="s">
        <v>158</v>
      </c>
      <c r="E333" s="169" t="s">
        <v>3</v>
      </c>
      <c r="F333" s="170" t="s">
        <v>234</v>
      </c>
      <c r="H333" s="171">
        <v>153.72999999999999</v>
      </c>
      <c r="L333" s="168"/>
      <c r="M333" s="172"/>
      <c r="N333" s="173"/>
      <c r="O333" s="173"/>
      <c r="P333" s="173"/>
      <c r="Q333" s="173"/>
      <c r="R333" s="173"/>
      <c r="S333" s="173"/>
      <c r="T333" s="174"/>
      <c r="AT333" s="169" t="s">
        <v>158</v>
      </c>
      <c r="AU333" s="169" t="s">
        <v>84</v>
      </c>
      <c r="AV333" s="15" t="s">
        <v>146</v>
      </c>
      <c r="AW333" s="15" t="s">
        <v>36</v>
      </c>
      <c r="AX333" s="15" t="s">
        <v>82</v>
      </c>
      <c r="AY333" s="169" t="s">
        <v>139</v>
      </c>
    </row>
    <row r="334" spans="1:65" s="2" customFormat="1" ht="14.45" customHeight="1">
      <c r="A334" s="32"/>
      <c r="B334" s="137"/>
      <c r="C334" s="138" t="s">
        <v>723</v>
      </c>
      <c r="D334" s="138" t="s">
        <v>141</v>
      </c>
      <c r="E334" s="139" t="s">
        <v>724</v>
      </c>
      <c r="F334" s="140" t="s">
        <v>725</v>
      </c>
      <c r="G334" s="141" t="s">
        <v>164</v>
      </c>
      <c r="H334" s="142">
        <v>3</v>
      </c>
      <c r="I334" s="143"/>
      <c r="J334" s="143"/>
      <c r="K334" s="140" t="s">
        <v>145</v>
      </c>
      <c r="L334" s="33"/>
      <c r="M334" s="144" t="s">
        <v>3</v>
      </c>
      <c r="N334" s="145" t="s">
        <v>45</v>
      </c>
      <c r="O334" s="146">
        <v>3.01</v>
      </c>
      <c r="P334" s="146">
        <f>O334*H334</f>
        <v>9.0299999999999994</v>
      </c>
      <c r="Q334" s="146">
        <v>0</v>
      </c>
      <c r="R334" s="146">
        <f>Q334*H334</f>
        <v>0</v>
      </c>
      <c r="S334" s="146">
        <v>0</v>
      </c>
      <c r="T334" s="147">
        <f>S334*H334</f>
        <v>0</v>
      </c>
      <c r="U334" s="32"/>
      <c r="V334" s="32"/>
      <c r="W334" s="32"/>
      <c r="X334" s="32"/>
      <c r="Y334" s="32"/>
      <c r="Z334" s="32"/>
      <c r="AA334" s="32"/>
      <c r="AB334" s="32"/>
      <c r="AC334" s="32"/>
      <c r="AD334" s="32"/>
      <c r="AE334" s="32"/>
      <c r="AR334" s="148" t="s">
        <v>146</v>
      </c>
      <c r="AT334" s="148" t="s">
        <v>141</v>
      </c>
      <c r="AU334" s="148" t="s">
        <v>84</v>
      </c>
      <c r="AY334" s="19" t="s">
        <v>139</v>
      </c>
      <c r="BE334" s="149">
        <f>IF(N334="základní",J334,0)</f>
        <v>0</v>
      </c>
      <c r="BF334" s="149">
        <f>IF(N334="snížená",J334,0)</f>
        <v>0</v>
      </c>
      <c r="BG334" s="149">
        <f>IF(N334="zákl. přenesená",J334,0)</f>
        <v>0</v>
      </c>
      <c r="BH334" s="149">
        <f>IF(N334="sníž. přenesená",J334,0)</f>
        <v>0</v>
      </c>
      <c r="BI334" s="149">
        <f>IF(N334="nulová",J334,0)</f>
        <v>0</v>
      </c>
      <c r="BJ334" s="19" t="s">
        <v>82</v>
      </c>
      <c r="BK334" s="149">
        <f>ROUND(I334*H334,2)</f>
        <v>0</v>
      </c>
      <c r="BL334" s="19" t="s">
        <v>146</v>
      </c>
      <c r="BM334" s="148" t="s">
        <v>726</v>
      </c>
    </row>
    <row r="335" spans="1:65" s="2" customFormat="1">
      <c r="A335" s="32"/>
      <c r="B335" s="33"/>
      <c r="C335" s="32"/>
      <c r="D335" s="150" t="s">
        <v>148</v>
      </c>
      <c r="E335" s="32"/>
      <c r="F335" s="151" t="s">
        <v>727</v>
      </c>
      <c r="G335" s="32"/>
      <c r="H335" s="32"/>
      <c r="I335" s="32"/>
      <c r="J335" s="32"/>
      <c r="K335" s="32"/>
      <c r="L335" s="33"/>
      <c r="M335" s="152"/>
      <c r="N335" s="153"/>
      <c r="O335" s="53"/>
      <c r="P335" s="53"/>
      <c r="Q335" s="53"/>
      <c r="R335" s="53"/>
      <c r="S335" s="53"/>
      <c r="T335" s="54"/>
      <c r="U335" s="32"/>
      <c r="V335" s="32"/>
      <c r="W335" s="32"/>
      <c r="X335" s="32"/>
      <c r="Y335" s="32"/>
      <c r="Z335" s="32"/>
      <c r="AA335" s="32"/>
      <c r="AB335" s="32"/>
      <c r="AC335" s="32"/>
      <c r="AD335" s="32"/>
      <c r="AE335" s="32"/>
      <c r="AT335" s="19" t="s">
        <v>148</v>
      </c>
      <c r="AU335" s="19" t="s">
        <v>84</v>
      </c>
    </row>
    <row r="336" spans="1:65" s="2" customFormat="1" ht="29.25">
      <c r="A336" s="32"/>
      <c r="B336" s="33"/>
      <c r="C336" s="32"/>
      <c r="D336" s="150" t="s">
        <v>150</v>
      </c>
      <c r="E336" s="32"/>
      <c r="F336" s="154" t="s">
        <v>728</v>
      </c>
      <c r="G336" s="32"/>
      <c r="H336" s="32"/>
      <c r="I336" s="32"/>
      <c r="J336" s="32"/>
      <c r="K336" s="32"/>
      <c r="L336" s="33"/>
      <c r="M336" s="152"/>
      <c r="N336" s="153"/>
      <c r="O336" s="53"/>
      <c r="P336" s="53"/>
      <c r="Q336" s="53"/>
      <c r="R336" s="53"/>
      <c r="S336" s="53"/>
      <c r="T336" s="54"/>
      <c r="U336" s="32"/>
      <c r="V336" s="32"/>
      <c r="W336" s="32"/>
      <c r="X336" s="32"/>
      <c r="Y336" s="32"/>
      <c r="Z336" s="32"/>
      <c r="AA336" s="32"/>
      <c r="AB336" s="32"/>
      <c r="AC336" s="32"/>
      <c r="AD336" s="32"/>
      <c r="AE336" s="32"/>
      <c r="AT336" s="19" t="s">
        <v>150</v>
      </c>
      <c r="AU336" s="19" t="s">
        <v>84</v>
      </c>
    </row>
    <row r="337" spans="1:65" s="13" customFormat="1">
      <c r="B337" s="155"/>
      <c r="D337" s="150" t="s">
        <v>158</v>
      </c>
      <c r="E337" s="156" t="s">
        <v>3</v>
      </c>
      <c r="F337" s="157" t="s">
        <v>594</v>
      </c>
      <c r="H337" s="156" t="s">
        <v>3</v>
      </c>
      <c r="L337" s="155"/>
      <c r="M337" s="158"/>
      <c r="N337" s="159"/>
      <c r="O337" s="159"/>
      <c r="P337" s="159"/>
      <c r="Q337" s="159"/>
      <c r="R337" s="159"/>
      <c r="S337" s="159"/>
      <c r="T337" s="160"/>
      <c r="AT337" s="156" t="s">
        <v>158</v>
      </c>
      <c r="AU337" s="156" t="s">
        <v>84</v>
      </c>
      <c r="AV337" s="13" t="s">
        <v>82</v>
      </c>
      <c r="AW337" s="13" t="s">
        <v>36</v>
      </c>
      <c r="AX337" s="13" t="s">
        <v>74</v>
      </c>
      <c r="AY337" s="156" t="s">
        <v>139</v>
      </c>
    </row>
    <row r="338" spans="1:65" s="13" customFormat="1">
      <c r="B338" s="155"/>
      <c r="D338" s="150" t="s">
        <v>158</v>
      </c>
      <c r="E338" s="156" t="s">
        <v>3</v>
      </c>
      <c r="F338" s="157" t="s">
        <v>729</v>
      </c>
      <c r="H338" s="156" t="s">
        <v>3</v>
      </c>
      <c r="L338" s="155"/>
      <c r="M338" s="158"/>
      <c r="N338" s="159"/>
      <c r="O338" s="159"/>
      <c r="P338" s="159"/>
      <c r="Q338" s="159"/>
      <c r="R338" s="159"/>
      <c r="S338" s="159"/>
      <c r="T338" s="160"/>
      <c r="AT338" s="156" t="s">
        <v>158</v>
      </c>
      <c r="AU338" s="156" t="s">
        <v>84</v>
      </c>
      <c r="AV338" s="13" t="s">
        <v>82</v>
      </c>
      <c r="AW338" s="13" t="s">
        <v>36</v>
      </c>
      <c r="AX338" s="13" t="s">
        <v>74</v>
      </c>
      <c r="AY338" s="156" t="s">
        <v>139</v>
      </c>
    </row>
    <row r="339" spans="1:65" s="14" customFormat="1">
      <c r="B339" s="161"/>
      <c r="D339" s="150" t="s">
        <v>158</v>
      </c>
      <c r="E339" s="162" t="s">
        <v>3</v>
      </c>
      <c r="F339" s="163" t="s">
        <v>161</v>
      </c>
      <c r="H339" s="164">
        <v>3</v>
      </c>
      <c r="L339" s="161"/>
      <c r="M339" s="165"/>
      <c r="N339" s="166"/>
      <c r="O339" s="166"/>
      <c r="P339" s="166"/>
      <c r="Q339" s="166"/>
      <c r="R339" s="166"/>
      <c r="S339" s="166"/>
      <c r="T339" s="167"/>
      <c r="AT339" s="162" t="s">
        <v>158</v>
      </c>
      <c r="AU339" s="162" t="s">
        <v>84</v>
      </c>
      <c r="AV339" s="14" t="s">
        <v>84</v>
      </c>
      <c r="AW339" s="14" t="s">
        <v>36</v>
      </c>
      <c r="AX339" s="14" t="s">
        <v>82</v>
      </c>
      <c r="AY339" s="162" t="s">
        <v>139</v>
      </c>
    </row>
    <row r="340" spans="1:65" s="2" customFormat="1" ht="14.45" customHeight="1">
      <c r="A340" s="32"/>
      <c r="B340" s="137"/>
      <c r="C340" s="185" t="s">
        <v>730</v>
      </c>
      <c r="D340" s="185" t="s">
        <v>357</v>
      </c>
      <c r="E340" s="186" t="s">
        <v>731</v>
      </c>
      <c r="F340" s="187" t="s">
        <v>732</v>
      </c>
      <c r="G340" s="188" t="s">
        <v>164</v>
      </c>
      <c r="H340" s="189">
        <v>3</v>
      </c>
      <c r="I340" s="190"/>
      <c r="J340" s="190"/>
      <c r="K340" s="187" t="s">
        <v>145</v>
      </c>
      <c r="L340" s="191"/>
      <c r="M340" s="192" t="s">
        <v>3</v>
      </c>
      <c r="N340" s="193" t="s">
        <v>45</v>
      </c>
      <c r="O340" s="146">
        <v>0</v>
      </c>
      <c r="P340" s="146">
        <f>O340*H340</f>
        <v>0</v>
      </c>
      <c r="Q340" s="146">
        <v>1.15E-2</v>
      </c>
      <c r="R340" s="146">
        <f>Q340*H340</f>
        <v>3.4500000000000003E-2</v>
      </c>
      <c r="S340" s="146">
        <v>0</v>
      </c>
      <c r="T340" s="147">
        <f>S340*H340</f>
        <v>0</v>
      </c>
      <c r="U340" s="32"/>
      <c r="V340" s="32"/>
      <c r="W340" s="32"/>
      <c r="X340" s="32"/>
      <c r="Y340" s="32"/>
      <c r="Z340" s="32"/>
      <c r="AA340" s="32"/>
      <c r="AB340" s="32"/>
      <c r="AC340" s="32"/>
      <c r="AD340" s="32"/>
      <c r="AE340" s="32"/>
      <c r="AR340" s="148" t="s">
        <v>192</v>
      </c>
      <c r="AT340" s="148" t="s">
        <v>357</v>
      </c>
      <c r="AU340" s="148" t="s">
        <v>84</v>
      </c>
      <c r="AY340" s="19" t="s">
        <v>139</v>
      </c>
      <c r="BE340" s="149">
        <f>IF(N340="základní",J340,0)</f>
        <v>0</v>
      </c>
      <c r="BF340" s="149">
        <f>IF(N340="snížená",J340,0)</f>
        <v>0</v>
      </c>
      <c r="BG340" s="149">
        <f>IF(N340="zákl. přenesená",J340,0)</f>
        <v>0</v>
      </c>
      <c r="BH340" s="149">
        <f>IF(N340="sníž. přenesená",J340,0)</f>
        <v>0</v>
      </c>
      <c r="BI340" s="149">
        <f>IF(N340="nulová",J340,0)</f>
        <v>0</v>
      </c>
      <c r="BJ340" s="19" t="s">
        <v>82</v>
      </c>
      <c r="BK340" s="149">
        <f>ROUND(I340*H340,2)</f>
        <v>0</v>
      </c>
      <c r="BL340" s="19" t="s">
        <v>146</v>
      </c>
      <c r="BM340" s="148" t="s">
        <v>733</v>
      </c>
    </row>
    <row r="341" spans="1:65" s="2" customFormat="1">
      <c r="A341" s="32"/>
      <c r="B341" s="33"/>
      <c r="C341" s="32"/>
      <c r="D341" s="150" t="s">
        <v>148</v>
      </c>
      <c r="E341" s="32"/>
      <c r="F341" s="151" t="s">
        <v>732</v>
      </c>
      <c r="G341" s="32"/>
      <c r="H341" s="32"/>
      <c r="I341" s="32"/>
      <c r="J341" s="32"/>
      <c r="K341" s="32"/>
      <c r="L341" s="33"/>
      <c r="M341" s="152"/>
      <c r="N341" s="153"/>
      <c r="O341" s="53"/>
      <c r="P341" s="53"/>
      <c r="Q341" s="53"/>
      <c r="R341" s="53"/>
      <c r="S341" s="53"/>
      <c r="T341" s="54"/>
      <c r="U341" s="32"/>
      <c r="V341" s="32"/>
      <c r="W341" s="32"/>
      <c r="X341" s="32"/>
      <c r="Y341" s="32"/>
      <c r="Z341" s="32"/>
      <c r="AA341" s="32"/>
      <c r="AB341" s="32"/>
      <c r="AC341" s="32"/>
      <c r="AD341" s="32"/>
      <c r="AE341" s="32"/>
      <c r="AT341" s="19" t="s">
        <v>148</v>
      </c>
      <c r="AU341" s="19" t="s">
        <v>84</v>
      </c>
    </row>
    <row r="342" spans="1:65" s="2" customFormat="1" ht="14.45" customHeight="1">
      <c r="A342" s="32"/>
      <c r="B342" s="137"/>
      <c r="C342" s="138" t="s">
        <v>734</v>
      </c>
      <c r="D342" s="138" t="s">
        <v>141</v>
      </c>
      <c r="E342" s="139" t="s">
        <v>735</v>
      </c>
      <c r="F342" s="140" t="s">
        <v>736</v>
      </c>
      <c r="G342" s="141" t="s">
        <v>164</v>
      </c>
      <c r="H342" s="142">
        <v>2</v>
      </c>
      <c r="I342" s="143"/>
      <c r="J342" s="143"/>
      <c r="K342" s="140" t="s">
        <v>145</v>
      </c>
      <c r="L342" s="33"/>
      <c r="M342" s="144" t="s">
        <v>3</v>
      </c>
      <c r="N342" s="145" t="s">
        <v>45</v>
      </c>
      <c r="O342" s="146">
        <v>3.1520000000000001</v>
      </c>
      <c r="P342" s="146">
        <f>O342*H342</f>
        <v>6.3040000000000003</v>
      </c>
      <c r="Q342" s="146">
        <v>5.45E-3</v>
      </c>
      <c r="R342" s="146">
        <f>Q342*H342</f>
        <v>1.09E-2</v>
      </c>
      <c r="S342" s="146">
        <v>0</v>
      </c>
      <c r="T342" s="147">
        <f>S342*H342</f>
        <v>0</v>
      </c>
      <c r="U342" s="32"/>
      <c r="V342" s="32"/>
      <c r="W342" s="32"/>
      <c r="X342" s="32"/>
      <c r="Y342" s="32"/>
      <c r="Z342" s="32"/>
      <c r="AA342" s="32"/>
      <c r="AB342" s="32"/>
      <c r="AC342" s="32"/>
      <c r="AD342" s="32"/>
      <c r="AE342" s="32"/>
      <c r="AR342" s="148" t="s">
        <v>146</v>
      </c>
      <c r="AT342" s="148" t="s">
        <v>141</v>
      </c>
      <c r="AU342" s="148" t="s">
        <v>84</v>
      </c>
      <c r="AY342" s="19" t="s">
        <v>139</v>
      </c>
      <c r="BE342" s="149">
        <f>IF(N342="základní",J342,0)</f>
        <v>0</v>
      </c>
      <c r="BF342" s="149">
        <f>IF(N342="snížená",J342,0)</f>
        <v>0</v>
      </c>
      <c r="BG342" s="149">
        <f>IF(N342="zákl. přenesená",J342,0)</f>
        <v>0</v>
      </c>
      <c r="BH342" s="149">
        <f>IF(N342="sníž. přenesená",J342,0)</f>
        <v>0</v>
      </c>
      <c r="BI342" s="149">
        <f>IF(N342="nulová",J342,0)</f>
        <v>0</v>
      </c>
      <c r="BJ342" s="19" t="s">
        <v>82</v>
      </c>
      <c r="BK342" s="149">
        <f>ROUND(I342*H342,2)</f>
        <v>0</v>
      </c>
      <c r="BL342" s="19" t="s">
        <v>146</v>
      </c>
      <c r="BM342" s="148" t="s">
        <v>737</v>
      </c>
    </row>
    <row r="343" spans="1:65" s="2" customFormat="1">
      <c r="A343" s="32"/>
      <c r="B343" s="33"/>
      <c r="C343" s="32"/>
      <c r="D343" s="150" t="s">
        <v>148</v>
      </c>
      <c r="E343" s="32"/>
      <c r="F343" s="151" t="s">
        <v>738</v>
      </c>
      <c r="G343" s="32"/>
      <c r="H343" s="32"/>
      <c r="I343" s="32"/>
      <c r="J343" s="32"/>
      <c r="K343" s="32"/>
      <c r="L343" s="33"/>
      <c r="M343" s="152"/>
      <c r="N343" s="153"/>
      <c r="O343" s="53"/>
      <c r="P343" s="53"/>
      <c r="Q343" s="53"/>
      <c r="R343" s="53"/>
      <c r="S343" s="53"/>
      <c r="T343" s="54"/>
      <c r="U343" s="32"/>
      <c r="V343" s="32"/>
      <c r="W343" s="32"/>
      <c r="X343" s="32"/>
      <c r="Y343" s="32"/>
      <c r="Z343" s="32"/>
      <c r="AA343" s="32"/>
      <c r="AB343" s="32"/>
      <c r="AC343" s="32"/>
      <c r="AD343" s="32"/>
      <c r="AE343" s="32"/>
      <c r="AT343" s="19" t="s">
        <v>148</v>
      </c>
      <c r="AU343" s="19" t="s">
        <v>84</v>
      </c>
    </row>
    <row r="344" spans="1:65" s="2" customFormat="1" ht="126.75">
      <c r="A344" s="32"/>
      <c r="B344" s="33"/>
      <c r="C344" s="32"/>
      <c r="D344" s="150" t="s">
        <v>150</v>
      </c>
      <c r="E344" s="32"/>
      <c r="F344" s="154" t="s">
        <v>739</v>
      </c>
      <c r="G344" s="32"/>
      <c r="H344" s="32"/>
      <c r="I344" s="32"/>
      <c r="J344" s="32"/>
      <c r="K344" s="32"/>
      <c r="L344" s="33"/>
      <c r="M344" s="152"/>
      <c r="N344" s="153"/>
      <c r="O344" s="53"/>
      <c r="P344" s="53"/>
      <c r="Q344" s="53"/>
      <c r="R344" s="53"/>
      <c r="S344" s="53"/>
      <c r="T344" s="54"/>
      <c r="U344" s="32"/>
      <c r="V344" s="32"/>
      <c r="W344" s="32"/>
      <c r="X344" s="32"/>
      <c r="Y344" s="32"/>
      <c r="Z344" s="32"/>
      <c r="AA344" s="32"/>
      <c r="AB344" s="32"/>
      <c r="AC344" s="32"/>
      <c r="AD344" s="32"/>
      <c r="AE344" s="32"/>
      <c r="AT344" s="19" t="s">
        <v>150</v>
      </c>
      <c r="AU344" s="19" t="s">
        <v>84</v>
      </c>
    </row>
    <row r="345" spans="1:65" s="13" customFormat="1">
      <c r="B345" s="155"/>
      <c r="D345" s="150" t="s">
        <v>158</v>
      </c>
      <c r="E345" s="156" t="s">
        <v>3</v>
      </c>
      <c r="F345" s="157" t="s">
        <v>609</v>
      </c>
      <c r="H345" s="156" t="s">
        <v>3</v>
      </c>
      <c r="L345" s="155"/>
      <c r="M345" s="158"/>
      <c r="N345" s="159"/>
      <c r="O345" s="159"/>
      <c r="P345" s="159"/>
      <c r="Q345" s="159"/>
      <c r="R345" s="159"/>
      <c r="S345" s="159"/>
      <c r="T345" s="160"/>
      <c r="AT345" s="156" t="s">
        <v>158</v>
      </c>
      <c r="AU345" s="156" t="s">
        <v>84</v>
      </c>
      <c r="AV345" s="13" t="s">
        <v>82</v>
      </c>
      <c r="AW345" s="13" t="s">
        <v>36</v>
      </c>
      <c r="AX345" s="13" t="s">
        <v>74</v>
      </c>
      <c r="AY345" s="156" t="s">
        <v>139</v>
      </c>
    </row>
    <row r="346" spans="1:65" s="13" customFormat="1">
      <c r="B346" s="155"/>
      <c r="D346" s="150" t="s">
        <v>158</v>
      </c>
      <c r="E346" s="156" t="s">
        <v>3</v>
      </c>
      <c r="F346" s="157" t="s">
        <v>740</v>
      </c>
      <c r="H346" s="156" t="s">
        <v>3</v>
      </c>
      <c r="L346" s="155"/>
      <c r="M346" s="158"/>
      <c r="N346" s="159"/>
      <c r="O346" s="159"/>
      <c r="P346" s="159"/>
      <c r="Q346" s="159"/>
      <c r="R346" s="159"/>
      <c r="S346" s="159"/>
      <c r="T346" s="160"/>
      <c r="AT346" s="156" t="s">
        <v>158</v>
      </c>
      <c r="AU346" s="156" t="s">
        <v>84</v>
      </c>
      <c r="AV346" s="13" t="s">
        <v>82</v>
      </c>
      <c r="AW346" s="13" t="s">
        <v>36</v>
      </c>
      <c r="AX346" s="13" t="s">
        <v>74</v>
      </c>
      <c r="AY346" s="156" t="s">
        <v>139</v>
      </c>
    </row>
    <row r="347" spans="1:65" s="14" customFormat="1">
      <c r="B347" s="161"/>
      <c r="D347" s="150" t="s">
        <v>158</v>
      </c>
      <c r="E347" s="162" t="s">
        <v>3</v>
      </c>
      <c r="F347" s="163" t="s">
        <v>84</v>
      </c>
      <c r="H347" s="164">
        <v>2</v>
      </c>
      <c r="L347" s="161"/>
      <c r="M347" s="165"/>
      <c r="N347" s="166"/>
      <c r="O347" s="166"/>
      <c r="P347" s="166"/>
      <c r="Q347" s="166"/>
      <c r="R347" s="166"/>
      <c r="S347" s="166"/>
      <c r="T347" s="167"/>
      <c r="AT347" s="162" t="s">
        <v>158</v>
      </c>
      <c r="AU347" s="162" t="s">
        <v>84</v>
      </c>
      <c r="AV347" s="14" t="s">
        <v>84</v>
      </c>
      <c r="AW347" s="14" t="s">
        <v>36</v>
      </c>
      <c r="AX347" s="14" t="s">
        <v>82</v>
      </c>
      <c r="AY347" s="162" t="s">
        <v>139</v>
      </c>
    </row>
    <row r="348" spans="1:65" s="2" customFormat="1" ht="14.45" customHeight="1">
      <c r="A348" s="32"/>
      <c r="B348" s="137"/>
      <c r="C348" s="185" t="s">
        <v>741</v>
      </c>
      <c r="D348" s="185" t="s">
        <v>357</v>
      </c>
      <c r="E348" s="186" t="s">
        <v>742</v>
      </c>
      <c r="F348" s="187" t="s">
        <v>743</v>
      </c>
      <c r="G348" s="188" t="s">
        <v>164</v>
      </c>
      <c r="H348" s="189">
        <v>2</v>
      </c>
      <c r="I348" s="190"/>
      <c r="J348" s="190"/>
      <c r="K348" s="187" t="s">
        <v>145</v>
      </c>
      <c r="L348" s="191"/>
      <c r="M348" s="192" t="s">
        <v>3</v>
      </c>
      <c r="N348" s="193" t="s">
        <v>45</v>
      </c>
      <c r="O348" s="146">
        <v>0</v>
      </c>
      <c r="P348" s="146">
        <f>O348*H348</f>
        <v>0</v>
      </c>
      <c r="Q348" s="146">
        <v>6.5000000000000002E-2</v>
      </c>
      <c r="R348" s="146">
        <f>Q348*H348</f>
        <v>0.13</v>
      </c>
      <c r="S348" s="146">
        <v>0</v>
      </c>
      <c r="T348" s="147">
        <f>S348*H348</f>
        <v>0</v>
      </c>
      <c r="U348" s="32"/>
      <c r="V348" s="32"/>
      <c r="W348" s="32"/>
      <c r="X348" s="32"/>
      <c r="Y348" s="32"/>
      <c r="Z348" s="32"/>
      <c r="AA348" s="32"/>
      <c r="AB348" s="32"/>
      <c r="AC348" s="32"/>
      <c r="AD348" s="32"/>
      <c r="AE348" s="32"/>
      <c r="AR348" s="148" t="s">
        <v>192</v>
      </c>
      <c r="AT348" s="148" t="s">
        <v>357</v>
      </c>
      <c r="AU348" s="148" t="s">
        <v>84</v>
      </c>
      <c r="AY348" s="19" t="s">
        <v>139</v>
      </c>
      <c r="BE348" s="149">
        <f>IF(N348="základní",J348,0)</f>
        <v>0</v>
      </c>
      <c r="BF348" s="149">
        <f>IF(N348="snížená",J348,0)</f>
        <v>0</v>
      </c>
      <c r="BG348" s="149">
        <f>IF(N348="zákl. přenesená",J348,0)</f>
        <v>0</v>
      </c>
      <c r="BH348" s="149">
        <f>IF(N348="sníž. přenesená",J348,0)</f>
        <v>0</v>
      </c>
      <c r="BI348" s="149">
        <f>IF(N348="nulová",J348,0)</f>
        <v>0</v>
      </c>
      <c r="BJ348" s="19" t="s">
        <v>82</v>
      </c>
      <c r="BK348" s="149">
        <f>ROUND(I348*H348,2)</f>
        <v>0</v>
      </c>
      <c r="BL348" s="19" t="s">
        <v>146</v>
      </c>
      <c r="BM348" s="148" t="s">
        <v>744</v>
      </c>
    </row>
    <row r="349" spans="1:65" s="2" customFormat="1">
      <c r="A349" s="32"/>
      <c r="B349" s="33"/>
      <c r="C349" s="32"/>
      <c r="D349" s="150" t="s">
        <v>148</v>
      </c>
      <c r="E349" s="32"/>
      <c r="F349" s="151" t="s">
        <v>743</v>
      </c>
      <c r="G349" s="32"/>
      <c r="H349" s="32"/>
      <c r="I349" s="32"/>
      <c r="J349" s="32"/>
      <c r="K349" s="32"/>
      <c r="L349" s="33"/>
      <c r="M349" s="152"/>
      <c r="N349" s="153"/>
      <c r="O349" s="53"/>
      <c r="P349" s="53"/>
      <c r="Q349" s="53"/>
      <c r="R349" s="53"/>
      <c r="S349" s="53"/>
      <c r="T349" s="54"/>
      <c r="U349" s="32"/>
      <c r="V349" s="32"/>
      <c r="W349" s="32"/>
      <c r="X349" s="32"/>
      <c r="Y349" s="32"/>
      <c r="Z349" s="32"/>
      <c r="AA349" s="32"/>
      <c r="AB349" s="32"/>
      <c r="AC349" s="32"/>
      <c r="AD349" s="32"/>
      <c r="AE349" s="32"/>
      <c r="AT349" s="19" t="s">
        <v>148</v>
      </c>
      <c r="AU349" s="19" t="s">
        <v>84</v>
      </c>
    </row>
    <row r="350" spans="1:65" s="2" customFormat="1" ht="14.45" customHeight="1">
      <c r="A350" s="32"/>
      <c r="B350" s="137"/>
      <c r="C350" s="185" t="s">
        <v>745</v>
      </c>
      <c r="D350" s="185" t="s">
        <v>357</v>
      </c>
      <c r="E350" s="186" t="s">
        <v>746</v>
      </c>
      <c r="F350" s="187" t="s">
        <v>747</v>
      </c>
      <c r="G350" s="188" t="s">
        <v>164</v>
      </c>
      <c r="H350" s="189">
        <v>2</v>
      </c>
      <c r="I350" s="190"/>
      <c r="J350" s="190"/>
      <c r="K350" s="187" t="s">
        <v>145</v>
      </c>
      <c r="L350" s="191"/>
      <c r="M350" s="192" t="s">
        <v>3</v>
      </c>
      <c r="N350" s="193" t="s">
        <v>45</v>
      </c>
      <c r="O350" s="146">
        <v>0</v>
      </c>
      <c r="P350" s="146">
        <f>O350*H350</f>
        <v>0</v>
      </c>
      <c r="Q350" s="146">
        <v>6.0000000000000001E-3</v>
      </c>
      <c r="R350" s="146">
        <f>Q350*H350</f>
        <v>1.2E-2</v>
      </c>
      <c r="S350" s="146">
        <v>0</v>
      </c>
      <c r="T350" s="147">
        <f>S350*H350</f>
        <v>0</v>
      </c>
      <c r="U350" s="32"/>
      <c r="V350" s="32"/>
      <c r="W350" s="32"/>
      <c r="X350" s="32"/>
      <c r="Y350" s="32"/>
      <c r="Z350" s="32"/>
      <c r="AA350" s="32"/>
      <c r="AB350" s="32"/>
      <c r="AC350" s="32"/>
      <c r="AD350" s="32"/>
      <c r="AE350" s="32"/>
      <c r="AR350" s="148" t="s">
        <v>192</v>
      </c>
      <c r="AT350" s="148" t="s">
        <v>357</v>
      </c>
      <c r="AU350" s="148" t="s">
        <v>84</v>
      </c>
      <c r="AY350" s="19" t="s">
        <v>139</v>
      </c>
      <c r="BE350" s="149">
        <f>IF(N350="základní",J350,0)</f>
        <v>0</v>
      </c>
      <c r="BF350" s="149">
        <f>IF(N350="snížená",J350,0)</f>
        <v>0</v>
      </c>
      <c r="BG350" s="149">
        <f>IF(N350="zákl. přenesená",J350,0)</f>
        <v>0</v>
      </c>
      <c r="BH350" s="149">
        <f>IF(N350="sníž. přenesená",J350,0)</f>
        <v>0</v>
      </c>
      <c r="BI350" s="149">
        <f>IF(N350="nulová",J350,0)</f>
        <v>0</v>
      </c>
      <c r="BJ350" s="19" t="s">
        <v>82</v>
      </c>
      <c r="BK350" s="149">
        <f>ROUND(I350*H350,2)</f>
        <v>0</v>
      </c>
      <c r="BL350" s="19" t="s">
        <v>146</v>
      </c>
      <c r="BM350" s="148" t="s">
        <v>748</v>
      </c>
    </row>
    <row r="351" spans="1:65" s="2" customFormat="1">
      <c r="A351" s="32"/>
      <c r="B351" s="33"/>
      <c r="C351" s="32"/>
      <c r="D351" s="150" t="s">
        <v>148</v>
      </c>
      <c r="E351" s="32"/>
      <c r="F351" s="151" t="s">
        <v>747</v>
      </c>
      <c r="G351" s="32"/>
      <c r="H351" s="32"/>
      <c r="I351" s="32"/>
      <c r="J351" s="32"/>
      <c r="K351" s="32"/>
      <c r="L351" s="33"/>
      <c r="M351" s="152"/>
      <c r="N351" s="153"/>
      <c r="O351" s="53"/>
      <c r="P351" s="53"/>
      <c r="Q351" s="53"/>
      <c r="R351" s="53"/>
      <c r="S351" s="53"/>
      <c r="T351" s="54"/>
      <c r="U351" s="32"/>
      <c r="V351" s="32"/>
      <c r="W351" s="32"/>
      <c r="X351" s="32"/>
      <c r="Y351" s="32"/>
      <c r="Z351" s="32"/>
      <c r="AA351" s="32"/>
      <c r="AB351" s="32"/>
      <c r="AC351" s="32"/>
      <c r="AD351" s="32"/>
      <c r="AE351" s="32"/>
      <c r="AT351" s="19" t="s">
        <v>148</v>
      </c>
      <c r="AU351" s="19" t="s">
        <v>84</v>
      </c>
    </row>
    <row r="352" spans="1:65" s="2" customFormat="1" ht="24.2" customHeight="1">
      <c r="A352" s="32"/>
      <c r="B352" s="137"/>
      <c r="C352" s="138" t="s">
        <v>749</v>
      </c>
      <c r="D352" s="138" t="s">
        <v>141</v>
      </c>
      <c r="E352" s="139" t="s">
        <v>750</v>
      </c>
      <c r="F352" s="140" t="s">
        <v>751</v>
      </c>
      <c r="G352" s="141" t="s">
        <v>164</v>
      </c>
      <c r="H352" s="142">
        <v>1</v>
      </c>
      <c r="I352" s="143"/>
      <c r="J352" s="143"/>
      <c r="K352" s="140" t="s">
        <v>3</v>
      </c>
      <c r="L352" s="33"/>
      <c r="M352" s="144" t="s">
        <v>3</v>
      </c>
      <c r="N352" s="145" t="s">
        <v>45</v>
      </c>
      <c r="O352" s="146">
        <v>0</v>
      </c>
      <c r="P352" s="146">
        <f>O352*H352</f>
        <v>0</v>
      </c>
      <c r="Q352" s="146">
        <v>0</v>
      </c>
      <c r="R352" s="146">
        <f>Q352*H352</f>
        <v>0</v>
      </c>
      <c r="S352" s="146">
        <v>0</v>
      </c>
      <c r="T352" s="147">
        <f>S352*H352</f>
        <v>0</v>
      </c>
      <c r="U352" s="32"/>
      <c r="V352" s="32"/>
      <c r="W352" s="32"/>
      <c r="X352" s="32"/>
      <c r="Y352" s="32"/>
      <c r="Z352" s="32"/>
      <c r="AA352" s="32"/>
      <c r="AB352" s="32"/>
      <c r="AC352" s="32"/>
      <c r="AD352" s="32"/>
      <c r="AE352" s="32"/>
      <c r="AR352" s="148" t="s">
        <v>146</v>
      </c>
      <c r="AT352" s="148" t="s">
        <v>141</v>
      </c>
      <c r="AU352" s="148" t="s">
        <v>84</v>
      </c>
      <c r="AY352" s="19" t="s">
        <v>139</v>
      </c>
      <c r="BE352" s="149">
        <f>IF(N352="základní",J352,0)</f>
        <v>0</v>
      </c>
      <c r="BF352" s="149">
        <f>IF(N352="snížená",J352,0)</f>
        <v>0</v>
      </c>
      <c r="BG352" s="149">
        <f>IF(N352="zákl. přenesená",J352,0)</f>
        <v>0</v>
      </c>
      <c r="BH352" s="149">
        <f>IF(N352="sníž. přenesená",J352,0)</f>
        <v>0</v>
      </c>
      <c r="BI352" s="149">
        <f>IF(N352="nulová",J352,0)</f>
        <v>0</v>
      </c>
      <c r="BJ352" s="19" t="s">
        <v>82</v>
      </c>
      <c r="BK352" s="149">
        <f>ROUND(I352*H352,2)</f>
        <v>0</v>
      </c>
      <c r="BL352" s="19" t="s">
        <v>146</v>
      </c>
      <c r="BM352" s="148" t="s">
        <v>752</v>
      </c>
    </row>
    <row r="353" spans="1:65" s="2" customFormat="1">
      <c r="A353" s="32"/>
      <c r="B353" s="33"/>
      <c r="C353" s="32"/>
      <c r="D353" s="150" t="s">
        <v>148</v>
      </c>
      <c r="E353" s="32"/>
      <c r="F353" s="151" t="s">
        <v>751</v>
      </c>
      <c r="G353" s="32"/>
      <c r="H353" s="32"/>
      <c r="I353" s="32"/>
      <c r="J353" s="32"/>
      <c r="K353" s="32"/>
      <c r="L353" s="33"/>
      <c r="M353" s="152"/>
      <c r="N353" s="153"/>
      <c r="O353" s="53"/>
      <c r="P353" s="53"/>
      <c r="Q353" s="53"/>
      <c r="R353" s="53"/>
      <c r="S353" s="53"/>
      <c r="T353" s="54"/>
      <c r="U353" s="32"/>
      <c r="V353" s="32"/>
      <c r="W353" s="32"/>
      <c r="X353" s="32"/>
      <c r="Y353" s="32"/>
      <c r="Z353" s="32"/>
      <c r="AA353" s="32"/>
      <c r="AB353" s="32"/>
      <c r="AC353" s="32"/>
      <c r="AD353" s="32"/>
      <c r="AE353" s="32"/>
      <c r="AT353" s="19" t="s">
        <v>148</v>
      </c>
      <c r="AU353" s="19" t="s">
        <v>84</v>
      </c>
    </row>
    <row r="354" spans="1:65" s="13" customFormat="1">
      <c r="B354" s="155"/>
      <c r="D354" s="150" t="s">
        <v>158</v>
      </c>
      <c r="E354" s="156" t="s">
        <v>3</v>
      </c>
      <c r="F354" s="157" t="s">
        <v>753</v>
      </c>
      <c r="H354" s="156" t="s">
        <v>3</v>
      </c>
      <c r="L354" s="155"/>
      <c r="M354" s="158"/>
      <c r="N354" s="159"/>
      <c r="O354" s="159"/>
      <c r="P354" s="159"/>
      <c r="Q354" s="159"/>
      <c r="R354" s="159"/>
      <c r="S354" s="159"/>
      <c r="T354" s="160"/>
      <c r="AT354" s="156" t="s">
        <v>158</v>
      </c>
      <c r="AU354" s="156" t="s">
        <v>84</v>
      </c>
      <c r="AV354" s="13" t="s">
        <v>82</v>
      </c>
      <c r="AW354" s="13" t="s">
        <v>36</v>
      </c>
      <c r="AX354" s="13" t="s">
        <v>74</v>
      </c>
      <c r="AY354" s="156" t="s">
        <v>139</v>
      </c>
    </row>
    <row r="355" spans="1:65" s="13" customFormat="1">
      <c r="B355" s="155"/>
      <c r="D355" s="150" t="s">
        <v>158</v>
      </c>
      <c r="E355" s="156" t="s">
        <v>3</v>
      </c>
      <c r="F355" s="157" t="s">
        <v>754</v>
      </c>
      <c r="H355" s="156" t="s">
        <v>3</v>
      </c>
      <c r="L355" s="155"/>
      <c r="M355" s="158"/>
      <c r="N355" s="159"/>
      <c r="O355" s="159"/>
      <c r="P355" s="159"/>
      <c r="Q355" s="159"/>
      <c r="R355" s="159"/>
      <c r="S355" s="159"/>
      <c r="T355" s="160"/>
      <c r="AT355" s="156" t="s">
        <v>158</v>
      </c>
      <c r="AU355" s="156" t="s">
        <v>84</v>
      </c>
      <c r="AV355" s="13" t="s">
        <v>82</v>
      </c>
      <c r="AW355" s="13" t="s">
        <v>36</v>
      </c>
      <c r="AX355" s="13" t="s">
        <v>74</v>
      </c>
      <c r="AY355" s="156" t="s">
        <v>139</v>
      </c>
    </row>
    <row r="356" spans="1:65" s="14" customFormat="1">
      <c r="B356" s="161"/>
      <c r="D356" s="150" t="s">
        <v>158</v>
      </c>
      <c r="E356" s="162" t="s">
        <v>3</v>
      </c>
      <c r="F356" s="163" t="s">
        <v>82</v>
      </c>
      <c r="H356" s="164">
        <v>1</v>
      </c>
      <c r="L356" s="161"/>
      <c r="M356" s="165"/>
      <c r="N356" s="166"/>
      <c r="O356" s="166"/>
      <c r="P356" s="166"/>
      <c r="Q356" s="166"/>
      <c r="R356" s="166"/>
      <c r="S356" s="166"/>
      <c r="T356" s="167"/>
      <c r="AT356" s="162" t="s">
        <v>158</v>
      </c>
      <c r="AU356" s="162" t="s">
        <v>84</v>
      </c>
      <c r="AV356" s="14" t="s">
        <v>84</v>
      </c>
      <c r="AW356" s="14" t="s">
        <v>36</v>
      </c>
      <c r="AX356" s="14" t="s">
        <v>82</v>
      </c>
      <c r="AY356" s="162" t="s">
        <v>139</v>
      </c>
    </row>
    <row r="357" spans="1:65" s="12" customFormat="1" ht="22.9" customHeight="1">
      <c r="B357" s="125"/>
      <c r="D357" s="126" t="s">
        <v>73</v>
      </c>
      <c r="E357" s="135" t="s">
        <v>755</v>
      </c>
      <c r="F357" s="135" t="s">
        <v>756</v>
      </c>
      <c r="J357" s="136"/>
      <c r="L357" s="125"/>
      <c r="M357" s="129"/>
      <c r="N357" s="130"/>
      <c r="O357" s="130"/>
      <c r="P357" s="131">
        <f>SUM(P358:P360)</f>
        <v>487.81243999999998</v>
      </c>
      <c r="Q357" s="130"/>
      <c r="R357" s="131">
        <f>SUM(R358:R360)</f>
        <v>0</v>
      </c>
      <c r="S357" s="130"/>
      <c r="T357" s="132">
        <f>SUM(T358:T360)</f>
        <v>0</v>
      </c>
      <c r="AR357" s="126" t="s">
        <v>82</v>
      </c>
      <c r="AT357" s="133" t="s">
        <v>73</v>
      </c>
      <c r="AU357" s="133" t="s">
        <v>82</v>
      </c>
      <c r="AY357" s="126" t="s">
        <v>139</v>
      </c>
      <c r="BK357" s="134">
        <f>SUM(BK358:BK360)</f>
        <v>0</v>
      </c>
    </row>
    <row r="358" spans="1:65" s="2" customFormat="1" ht="14.45" customHeight="1">
      <c r="A358" s="32"/>
      <c r="B358" s="137"/>
      <c r="C358" s="138" t="s">
        <v>757</v>
      </c>
      <c r="D358" s="138" t="s">
        <v>141</v>
      </c>
      <c r="E358" s="139" t="s">
        <v>758</v>
      </c>
      <c r="F358" s="140" t="s">
        <v>759</v>
      </c>
      <c r="G358" s="141" t="s">
        <v>290</v>
      </c>
      <c r="H358" s="142">
        <v>329.60300000000001</v>
      </c>
      <c r="I358" s="143"/>
      <c r="J358" s="143"/>
      <c r="K358" s="140" t="s">
        <v>145</v>
      </c>
      <c r="L358" s="33"/>
      <c r="M358" s="144" t="s">
        <v>3</v>
      </c>
      <c r="N358" s="145" t="s">
        <v>45</v>
      </c>
      <c r="O358" s="146">
        <v>1.48</v>
      </c>
      <c r="P358" s="146">
        <f>O358*H358</f>
        <v>487.81243999999998</v>
      </c>
      <c r="Q358" s="146">
        <v>0</v>
      </c>
      <c r="R358" s="146">
        <f>Q358*H358</f>
        <v>0</v>
      </c>
      <c r="S358" s="146">
        <v>0</v>
      </c>
      <c r="T358" s="147">
        <f>S358*H358</f>
        <v>0</v>
      </c>
      <c r="U358" s="32"/>
      <c r="V358" s="32"/>
      <c r="W358" s="32"/>
      <c r="X358" s="32"/>
      <c r="Y358" s="32"/>
      <c r="Z358" s="32"/>
      <c r="AA358" s="32"/>
      <c r="AB358" s="32"/>
      <c r="AC358" s="32"/>
      <c r="AD358" s="32"/>
      <c r="AE358" s="32"/>
      <c r="AR358" s="148" t="s">
        <v>146</v>
      </c>
      <c r="AT358" s="148" t="s">
        <v>141</v>
      </c>
      <c r="AU358" s="148" t="s">
        <v>84</v>
      </c>
      <c r="AY358" s="19" t="s">
        <v>139</v>
      </c>
      <c r="BE358" s="149">
        <f>IF(N358="základní",J358,0)</f>
        <v>0</v>
      </c>
      <c r="BF358" s="149">
        <f>IF(N358="snížená",J358,0)</f>
        <v>0</v>
      </c>
      <c r="BG358" s="149">
        <f>IF(N358="zákl. přenesená",J358,0)</f>
        <v>0</v>
      </c>
      <c r="BH358" s="149">
        <f>IF(N358="sníž. přenesená",J358,0)</f>
        <v>0</v>
      </c>
      <c r="BI358" s="149">
        <f>IF(N358="nulová",J358,0)</f>
        <v>0</v>
      </c>
      <c r="BJ358" s="19" t="s">
        <v>82</v>
      </c>
      <c r="BK358" s="149">
        <f>ROUND(I358*H358,2)</f>
        <v>0</v>
      </c>
      <c r="BL358" s="19" t="s">
        <v>146</v>
      </c>
      <c r="BM358" s="148" t="s">
        <v>760</v>
      </c>
    </row>
    <row r="359" spans="1:65" s="2" customFormat="1" ht="19.5">
      <c r="A359" s="32"/>
      <c r="B359" s="33"/>
      <c r="C359" s="32"/>
      <c r="D359" s="150" t="s">
        <v>148</v>
      </c>
      <c r="E359" s="32"/>
      <c r="F359" s="151" t="s">
        <v>761</v>
      </c>
      <c r="G359" s="32"/>
      <c r="H359" s="32"/>
      <c r="I359" s="32"/>
      <c r="J359" s="32"/>
      <c r="K359" s="32"/>
      <c r="L359" s="33"/>
      <c r="M359" s="152"/>
      <c r="N359" s="153"/>
      <c r="O359" s="53"/>
      <c r="P359" s="53"/>
      <c r="Q359" s="53"/>
      <c r="R359" s="53"/>
      <c r="S359" s="53"/>
      <c r="T359" s="54"/>
      <c r="U359" s="32"/>
      <c r="V359" s="32"/>
      <c r="W359" s="32"/>
      <c r="X359" s="32"/>
      <c r="Y359" s="32"/>
      <c r="Z359" s="32"/>
      <c r="AA359" s="32"/>
      <c r="AB359" s="32"/>
      <c r="AC359" s="32"/>
      <c r="AD359" s="32"/>
      <c r="AE359" s="32"/>
      <c r="AT359" s="19" t="s">
        <v>148</v>
      </c>
      <c r="AU359" s="19" t="s">
        <v>84</v>
      </c>
    </row>
    <row r="360" spans="1:65" s="2" customFormat="1" ht="39">
      <c r="A360" s="32"/>
      <c r="B360" s="33"/>
      <c r="C360" s="32"/>
      <c r="D360" s="150" t="s">
        <v>150</v>
      </c>
      <c r="E360" s="32"/>
      <c r="F360" s="154" t="s">
        <v>762</v>
      </c>
      <c r="G360" s="32"/>
      <c r="H360" s="32"/>
      <c r="I360" s="32"/>
      <c r="J360" s="32"/>
      <c r="K360" s="32"/>
      <c r="L360" s="33"/>
      <c r="M360" s="152"/>
      <c r="N360" s="153"/>
      <c r="O360" s="53"/>
      <c r="P360" s="53"/>
      <c r="Q360" s="53"/>
      <c r="R360" s="53"/>
      <c r="S360" s="53"/>
      <c r="T360" s="54"/>
      <c r="U360" s="32"/>
      <c r="V360" s="32"/>
      <c r="W360" s="32"/>
      <c r="X360" s="32"/>
      <c r="Y360" s="32"/>
      <c r="Z360" s="32"/>
      <c r="AA360" s="32"/>
      <c r="AB360" s="32"/>
      <c r="AC360" s="32"/>
      <c r="AD360" s="32"/>
      <c r="AE360" s="32"/>
      <c r="AT360" s="19" t="s">
        <v>150</v>
      </c>
      <c r="AU360" s="19" t="s">
        <v>84</v>
      </c>
    </row>
    <row r="361" spans="1:65" s="12" customFormat="1" ht="25.9" customHeight="1">
      <c r="B361" s="125"/>
      <c r="D361" s="126" t="s">
        <v>73</v>
      </c>
      <c r="E361" s="127" t="s">
        <v>357</v>
      </c>
      <c r="F361" s="127" t="s">
        <v>763</v>
      </c>
      <c r="J361" s="128"/>
      <c r="L361" s="125"/>
      <c r="M361" s="129"/>
      <c r="N361" s="130"/>
      <c r="O361" s="130"/>
      <c r="P361" s="131">
        <f>P362</f>
        <v>100.56299999999999</v>
      </c>
      <c r="Q361" s="130"/>
      <c r="R361" s="131">
        <f>R362</f>
        <v>3.172275</v>
      </c>
      <c r="S361" s="130"/>
      <c r="T361" s="132">
        <f>T362</f>
        <v>0</v>
      </c>
      <c r="AR361" s="126" t="s">
        <v>161</v>
      </c>
      <c r="AT361" s="133" t="s">
        <v>73</v>
      </c>
      <c r="AU361" s="133" t="s">
        <v>74</v>
      </c>
      <c r="AY361" s="126" t="s">
        <v>139</v>
      </c>
      <c r="BK361" s="134">
        <f>BK362</f>
        <v>0</v>
      </c>
    </row>
    <row r="362" spans="1:65" s="12" customFormat="1" ht="22.9" customHeight="1">
      <c r="B362" s="125"/>
      <c r="D362" s="126" t="s">
        <v>73</v>
      </c>
      <c r="E362" s="135" t="s">
        <v>764</v>
      </c>
      <c r="F362" s="135" t="s">
        <v>765</v>
      </c>
      <c r="J362" s="136"/>
      <c r="L362" s="125"/>
      <c r="M362" s="129"/>
      <c r="N362" s="130"/>
      <c r="O362" s="130"/>
      <c r="P362" s="131">
        <f>SUM(P363:P391)</f>
        <v>100.56299999999999</v>
      </c>
      <c r="Q362" s="130"/>
      <c r="R362" s="131">
        <f>SUM(R363:R391)</f>
        <v>3.172275</v>
      </c>
      <c r="S362" s="130"/>
      <c r="T362" s="132">
        <f>SUM(T363:T391)</f>
        <v>0</v>
      </c>
      <c r="AR362" s="126" t="s">
        <v>161</v>
      </c>
      <c r="AT362" s="133" t="s">
        <v>73</v>
      </c>
      <c r="AU362" s="133" t="s">
        <v>82</v>
      </c>
      <c r="AY362" s="126" t="s">
        <v>139</v>
      </c>
      <c r="BK362" s="134">
        <f>SUM(BK363:BK391)</f>
        <v>0</v>
      </c>
    </row>
    <row r="363" spans="1:65" s="2" customFormat="1" ht="14.45" customHeight="1">
      <c r="A363" s="32"/>
      <c r="B363" s="137"/>
      <c r="C363" s="138" t="s">
        <v>766</v>
      </c>
      <c r="D363" s="138" t="s">
        <v>141</v>
      </c>
      <c r="E363" s="139" t="s">
        <v>767</v>
      </c>
      <c r="F363" s="140" t="s">
        <v>768</v>
      </c>
      <c r="G363" s="141" t="s">
        <v>254</v>
      </c>
      <c r="H363" s="142">
        <v>10.5</v>
      </c>
      <c r="I363" s="143"/>
      <c r="J363" s="143"/>
      <c r="K363" s="140" t="s">
        <v>145</v>
      </c>
      <c r="L363" s="33"/>
      <c r="M363" s="144" t="s">
        <v>3</v>
      </c>
      <c r="N363" s="145" t="s">
        <v>45</v>
      </c>
      <c r="O363" s="146">
        <v>3.0640000000000001</v>
      </c>
      <c r="P363" s="146">
        <f>O363*H363</f>
        <v>32.171999999999997</v>
      </c>
      <c r="Q363" s="146">
        <v>1.1900000000000001E-3</v>
      </c>
      <c r="R363" s="146">
        <f>Q363*H363</f>
        <v>1.2495000000000001E-2</v>
      </c>
      <c r="S363" s="146">
        <v>0</v>
      </c>
      <c r="T363" s="147">
        <f>S363*H363</f>
        <v>0</v>
      </c>
      <c r="U363" s="32"/>
      <c r="V363" s="32"/>
      <c r="W363" s="32"/>
      <c r="X363" s="32"/>
      <c r="Y363" s="32"/>
      <c r="Z363" s="32"/>
      <c r="AA363" s="32"/>
      <c r="AB363" s="32"/>
      <c r="AC363" s="32"/>
      <c r="AD363" s="32"/>
      <c r="AE363" s="32"/>
      <c r="AR363" s="148" t="s">
        <v>769</v>
      </c>
      <c r="AT363" s="148" t="s">
        <v>141</v>
      </c>
      <c r="AU363" s="148" t="s">
        <v>84</v>
      </c>
      <c r="AY363" s="19" t="s">
        <v>139</v>
      </c>
      <c r="BE363" s="149">
        <f>IF(N363="základní",J363,0)</f>
        <v>0</v>
      </c>
      <c r="BF363" s="149">
        <f>IF(N363="snížená",J363,0)</f>
        <v>0</v>
      </c>
      <c r="BG363" s="149">
        <f>IF(N363="zákl. přenesená",J363,0)</f>
        <v>0</v>
      </c>
      <c r="BH363" s="149">
        <f>IF(N363="sníž. přenesená",J363,0)</f>
        <v>0</v>
      </c>
      <c r="BI363" s="149">
        <f>IF(N363="nulová",J363,0)</f>
        <v>0</v>
      </c>
      <c r="BJ363" s="19" t="s">
        <v>82</v>
      </c>
      <c r="BK363" s="149">
        <f>ROUND(I363*H363,2)</f>
        <v>0</v>
      </c>
      <c r="BL363" s="19" t="s">
        <v>769</v>
      </c>
      <c r="BM363" s="148" t="s">
        <v>770</v>
      </c>
    </row>
    <row r="364" spans="1:65" s="2" customFormat="1">
      <c r="A364" s="32"/>
      <c r="B364" s="33"/>
      <c r="C364" s="32"/>
      <c r="D364" s="150" t="s">
        <v>148</v>
      </c>
      <c r="E364" s="32"/>
      <c r="F364" s="151" t="s">
        <v>771</v>
      </c>
      <c r="G364" s="32"/>
      <c r="H364" s="32"/>
      <c r="I364" s="32"/>
      <c r="J364" s="32"/>
      <c r="K364" s="32"/>
      <c r="L364" s="33"/>
      <c r="M364" s="152"/>
      <c r="N364" s="153"/>
      <c r="O364" s="53"/>
      <c r="P364" s="53"/>
      <c r="Q364" s="53"/>
      <c r="R364" s="53"/>
      <c r="S364" s="53"/>
      <c r="T364" s="54"/>
      <c r="U364" s="32"/>
      <c r="V364" s="32"/>
      <c r="W364" s="32"/>
      <c r="X364" s="32"/>
      <c r="Y364" s="32"/>
      <c r="Z364" s="32"/>
      <c r="AA364" s="32"/>
      <c r="AB364" s="32"/>
      <c r="AC364" s="32"/>
      <c r="AD364" s="32"/>
      <c r="AE364" s="32"/>
      <c r="AT364" s="19" t="s">
        <v>148</v>
      </c>
      <c r="AU364" s="19" t="s">
        <v>84</v>
      </c>
    </row>
    <row r="365" spans="1:65" s="13" customFormat="1">
      <c r="B365" s="155"/>
      <c r="D365" s="150" t="s">
        <v>158</v>
      </c>
      <c r="E365" s="156" t="s">
        <v>3</v>
      </c>
      <c r="F365" s="157" t="s">
        <v>594</v>
      </c>
      <c r="H365" s="156" t="s">
        <v>3</v>
      </c>
      <c r="L365" s="155"/>
      <c r="M365" s="158"/>
      <c r="N365" s="159"/>
      <c r="O365" s="159"/>
      <c r="P365" s="159"/>
      <c r="Q365" s="159"/>
      <c r="R365" s="159"/>
      <c r="S365" s="159"/>
      <c r="T365" s="160"/>
      <c r="AT365" s="156" t="s">
        <v>158</v>
      </c>
      <c r="AU365" s="156" t="s">
        <v>84</v>
      </c>
      <c r="AV365" s="13" t="s">
        <v>82</v>
      </c>
      <c r="AW365" s="13" t="s">
        <v>36</v>
      </c>
      <c r="AX365" s="13" t="s">
        <v>74</v>
      </c>
      <c r="AY365" s="156" t="s">
        <v>139</v>
      </c>
    </row>
    <row r="366" spans="1:65" s="13" customFormat="1">
      <c r="B366" s="155"/>
      <c r="D366" s="150" t="s">
        <v>158</v>
      </c>
      <c r="E366" s="156" t="s">
        <v>3</v>
      </c>
      <c r="F366" s="157" t="s">
        <v>772</v>
      </c>
      <c r="H366" s="156" t="s">
        <v>3</v>
      </c>
      <c r="L366" s="155"/>
      <c r="M366" s="158"/>
      <c r="N366" s="159"/>
      <c r="O366" s="159"/>
      <c r="P366" s="159"/>
      <c r="Q366" s="159"/>
      <c r="R366" s="159"/>
      <c r="S366" s="159"/>
      <c r="T366" s="160"/>
      <c r="AT366" s="156" t="s">
        <v>158</v>
      </c>
      <c r="AU366" s="156" t="s">
        <v>84</v>
      </c>
      <c r="AV366" s="13" t="s">
        <v>82</v>
      </c>
      <c r="AW366" s="13" t="s">
        <v>36</v>
      </c>
      <c r="AX366" s="13" t="s">
        <v>74</v>
      </c>
      <c r="AY366" s="156" t="s">
        <v>139</v>
      </c>
    </row>
    <row r="367" spans="1:65" s="13" customFormat="1">
      <c r="B367" s="155"/>
      <c r="D367" s="150" t="s">
        <v>158</v>
      </c>
      <c r="E367" s="156" t="s">
        <v>3</v>
      </c>
      <c r="F367" s="157" t="s">
        <v>773</v>
      </c>
      <c r="H367" s="156" t="s">
        <v>3</v>
      </c>
      <c r="L367" s="155"/>
      <c r="M367" s="158"/>
      <c r="N367" s="159"/>
      <c r="O367" s="159"/>
      <c r="P367" s="159"/>
      <c r="Q367" s="159"/>
      <c r="R367" s="159"/>
      <c r="S367" s="159"/>
      <c r="T367" s="160"/>
      <c r="AT367" s="156" t="s">
        <v>158</v>
      </c>
      <c r="AU367" s="156" t="s">
        <v>84</v>
      </c>
      <c r="AV367" s="13" t="s">
        <v>82</v>
      </c>
      <c r="AW367" s="13" t="s">
        <v>36</v>
      </c>
      <c r="AX367" s="13" t="s">
        <v>74</v>
      </c>
      <c r="AY367" s="156" t="s">
        <v>139</v>
      </c>
    </row>
    <row r="368" spans="1:65" s="14" customFormat="1">
      <c r="B368" s="161"/>
      <c r="D368" s="150" t="s">
        <v>158</v>
      </c>
      <c r="E368" s="162" t="s">
        <v>3</v>
      </c>
      <c r="F368" s="163" t="s">
        <v>774</v>
      </c>
      <c r="H368" s="164">
        <v>10.5</v>
      </c>
      <c r="L368" s="161"/>
      <c r="M368" s="165"/>
      <c r="N368" s="166"/>
      <c r="O368" s="166"/>
      <c r="P368" s="166"/>
      <c r="Q368" s="166"/>
      <c r="R368" s="166"/>
      <c r="S368" s="166"/>
      <c r="T368" s="167"/>
      <c r="AT368" s="162" t="s">
        <v>158</v>
      </c>
      <c r="AU368" s="162" t="s">
        <v>84</v>
      </c>
      <c r="AV368" s="14" t="s">
        <v>84</v>
      </c>
      <c r="AW368" s="14" t="s">
        <v>36</v>
      </c>
      <c r="AX368" s="14" t="s">
        <v>82</v>
      </c>
      <c r="AY368" s="162" t="s">
        <v>139</v>
      </c>
    </row>
    <row r="369" spans="1:65" s="2" customFormat="1" ht="14.45" customHeight="1">
      <c r="A369" s="32"/>
      <c r="B369" s="137"/>
      <c r="C369" s="185" t="s">
        <v>775</v>
      </c>
      <c r="D369" s="185" t="s">
        <v>357</v>
      </c>
      <c r="E369" s="186" t="s">
        <v>776</v>
      </c>
      <c r="F369" s="187" t="s">
        <v>777</v>
      </c>
      <c r="G369" s="188" t="s">
        <v>254</v>
      </c>
      <c r="H369" s="189">
        <v>11.025</v>
      </c>
      <c r="I369" s="190"/>
      <c r="J369" s="190"/>
      <c r="K369" s="187" t="s">
        <v>3</v>
      </c>
      <c r="L369" s="191"/>
      <c r="M369" s="192" t="s">
        <v>3</v>
      </c>
      <c r="N369" s="193" t="s">
        <v>45</v>
      </c>
      <c r="O369" s="146">
        <v>0</v>
      </c>
      <c r="P369" s="146">
        <f>O369*H369</f>
        <v>0</v>
      </c>
      <c r="Q369" s="146">
        <v>0.28000000000000003</v>
      </c>
      <c r="R369" s="146">
        <f>Q369*H369</f>
        <v>3.0870000000000002</v>
      </c>
      <c r="S369" s="146">
        <v>0</v>
      </c>
      <c r="T369" s="147">
        <f>S369*H369</f>
        <v>0</v>
      </c>
      <c r="U369" s="32"/>
      <c r="V369" s="32"/>
      <c r="W369" s="32"/>
      <c r="X369" s="32"/>
      <c r="Y369" s="32"/>
      <c r="Z369" s="32"/>
      <c r="AA369" s="32"/>
      <c r="AB369" s="32"/>
      <c r="AC369" s="32"/>
      <c r="AD369" s="32"/>
      <c r="AE369" s="32"/>
      <c r="AR369" s="148" t="s">
        <v>778</v>
      </c>
      <c r="AT369" s="148" t="s">
        <v>357</v>
      </c>
      <c r="AU369" s="148" t="s">
        <v>84</v>
      </c>
      <c r="AY369" s="19" t="s">
        <v>139</v>
      </c>
      <c r="BE369" s="149">
        <f>IF(N369="základní",J369,0)</f>
        <v>0</v>
      </c>
      <c r="BF369" s="149">
        <f>IF(N369="snížená",J369,0)</f>
        <v>0</v>
      </c>
      <c r="BG369" s="149">
        <f>IF(N369="zákl. přenesená",J369,0)</f>
        <v>0</v>
      </c>
      <c r="BH369" s="149">
        <f>IF(N369="sníž. přenesená",J369,0)</f>
        <v>0</v>
      </c>
      <c r="BI369" s="149">
        <f>IF(N369="nulová",J369,0)</f>
        <v>0</v>
      </c>
      <c r="BJ369" s="19" t="s">
        <v>82</v>
      </c>
      <c r="BK369" s="149">
        <f>ROUND(I369*H369,2)</f>
        <v>0</v>
      </c>
      <c r="BL369" s="19" t="s">
        <v>778</v>
      </c>
      <c r="BM369" s="148" t="s">
        <v>779</v>
      </c>
    </row>
    <row r="370" spans="1:65" s="2" customFormat="1">
      <c r="A370" s="32"/>
      <c r="B370" s="33"/>
      <c r="C370" s="32"/>
      <c r="D370" s="150" t="s">
        <v>148</v>
      </c>
      <c r="E370" s="32"/>
      <c r="F370" s="151" t="s">
        <v>777</v>
      </c>
      <c r="G370" s="32"/>
      <c r="H370" s="32"/>
      <c r="I370" s="32"/>
      <c r="J370" s="32"/>
      <c r="K370" s="32"/>
      <c r="L370" s="33"/>
      <c r="M370" s="152"/>
      <c r="N370" s="153"/>
      <c r="O370" s="53"/>
      <c r="P370" s="53"/>
      <c r="Q370" s="53"/>
      <c r="R370" s="53"/>
      <c r="S370" s="53"/>
      <c r="T370" s="54"/>
      <c r="U370" s="32"/>
      <c r="V370" s="32"/>
      <c r="W370" s="32"/>
      <c r="X370" s="32"/>
      <c r="Y370" s="32"/>
      <c r="Z370" s="32"/>
      <c r="AA370" s="32"/>
      <c r="AB370" s="32"/>
      <c r="AC370" s="32"/>
      <c r="AD370" s="32"/>
      <c r="AE370" s="32"/>
      <c r="AT370" s="19" t="s">
        <v>148</v>
      </c>
      <c r="AU370" s="19" t="s">
        <v>84</v>
      </c>
    </row>
    <row r="371" spans="1:65" s="14" customFormat="1">
      <c r="B371" s="161"/>
      <c r="D371" s="150" t="s">
        <v>158</v>
      </c>
      <c r="F371" s="163" t="s">
        <v>780</v>
      </c>
      <c r="H371" s="164">
        <v>11.025</v>
      </c>
      <c r="L371" s="161"/>
      <c r="M371" s="165"/>
      <c r="N371" s="166"/>
      <c r="O371" s="166"/>
      <c r="P371" s="166"/>
      <c r="Q371" s="166"/>
      <c r="R371" s="166"/>
      <c r="S371" s="166"/>
      <c r="T371" s="167"/>
      <c r="AT371" s="162" t="s">
        <v>158</v>
      </c>
      <c r="AU371" s="162" t="s">
        <v>84</v>
      </c>
      <c r="AV371" s="14" t="s">
        <v>84</v>
      </c>
      <c r="AW371" s="14" t="s">
        <v>4</v>
      </c>
      <c r="AX371" s="14" t="s">
        <v>82</v>
      </c>
      <c r="AY371" s="162" t="s">
        <v>139</v>
      </c>
    </row>
    <row r="372" spans="1:65" s="2" customFormat="1" ht="14.45" customHeight="1">
      <c r="A372" s="32"/>
      <c r="B372" s="137"/>
      <c r="C372" s="138" t="s">
        <v>781</v>
      </c>
      <c r="D372" s="138" t="s">
        <v>141</v>
      </c>
      <c r="E372" s="139" t="s">
        <v>782</v>
      </c>
      <c r="F372" s="140" t="s">
        <v>783</v>
      </c>
      <c r="G372" s="141" t="s">
        <v>164</v>
      </c>
      <c r="H372" s="142">
        <v>3</v>
      </c>
      <c r="I372" s="143"/>
      <c r="J372" s="143"/>
      <c r="K372" s="140" t="s">
        <v>145</v>
      </c>
      <c r="L372" s="33"/>
      <c r="M372" s="144" t="s">
        <v>3</v>
      </c>
      <c r="N372" s="145" t="s">
        <v>45</v>
      </c>
      <c r="O372" s="146">
        <v>2.427</v>
      </c>
      <c r="P372" s="146">
        <f>O372*H372</f>
        <v>7.2810000000000006</v>
      </c>
      <c r="Q372" s="146">
        <v>1.3600000000000001E-3</v>
      </c>
      <c r="R372" s="146">
        <f>Q372*H372</f>
        <v>4.0800000000000003E-3</v>
      </c>
      <c r="S372" s="146">
        <v>0</v>
      </c>
      <c r="T372" s="147">
        <f>S372*H372</f>
        <v>0</v>
      </c>
      <c r="U372" s="32"/>
      <c r="V372" s="32"/>
      <c r="W372" s="32"/>
      <c r="X372" s="32"/>
      <c r="Y372" s="32"/>
      <c r="Z372" s="32"/>
      <c r="AA372" s="32"/>
      <c r="AB372" s="32"/>
      <c r="AC372" s="32"/>
      <c r="AD372" s="32"/>
      <c r="AE372" s="32"/>
      <c r="AR372" s="148" t="s">
        <v>769</v>
      </c>
      <c r="AT372" s="148" t="s">
        <v>141</v>
      </c>
      <c r="AU372" s="148" t="s">
        <v>84</v>
      </c>
      <c r="AY372" s="19" t="s">
        <v>139</v>
      </c>
      <c r="BE372" s="149">
        <f>IF(N372="základní",J372,0)</f>
        <v>0</v>
      </c>
      <c r="BF372" s="149">
        <f>IF(N372="snížená",J372,0)</f>
        <v>0</v>
      </c>
      <c r="BG372" s="149">
        <f>IF(N372="zákl. přenesená",J372,0)</f>
        <v>0</v>
      </c>
      <c r="BH372" s="149">
        <f>IF(N372="sníž. přenesená",J372,0)</f>
        <v>0</v>
      </c>
      <c r="BI372" s="149">
        <f>IF(N372="nulová",J372,0)</f>
        <v>0</v>
      </c>
      <c r="BJ372" s="19" t="s">
        <v>82</v>
      </c>
      <c r="BK372" s="149">
        <f>ROUND(I372*H372,2)</f>
        <v>0</v>
      </c>
      <c r="BL372" s="19" t="s">
        <v>769</v>
      </c>
      <c r="BM372" s="148" t="s">
        <v>784</v>
      </c>
    </row>
    <row r="373" spans="1:65" s="2" customFormat="1">
      <c r="A373" s="32"/>
      <c r="B373" s="33"/>
      <c r="C373" s="32"/>
      <c r="D373" s="150" t="s">
        <v>148</v>
      </c>
      <c r="E373" s="32"/>
      <c r="F373" s="151" t="s">
        <v>785</v>
      </c>
      <c r="G373" s="32"/>
      <c r="H373" s="32"/>
      <c r="I373" s="32"/>
      <c r="J373" s="32"/>
      <c r="K373" s="32"/>
      <c r="L373" s="33"/>
      <c r="M373" s="152"/>
      <c r="N373" s="153"/>
      <c r="O373" s="53"/>
      <c r="P373" s="53"/>
      <c r="Q373" s="53"/>
      <c r="R373" s="53"/>
      <c r="S373" s="53"/>
      <c r="T373" s="54"/>
      <c r="U373" s="32"/>
      <c r="V373" s="32"/>
      <c r="W373" s="32"/>
      <c r="X373" s="32"/>
      <c r="Y373" s="32"/>
      <c r="Z373" s="32"/>
      <c r="AA373" s="32"/>
      <c r="AB373" s="32"/>
      <c r="AC373" s="32"/>
      <c r="AD373" s="32"/>
      <c r="AE373" s="32"/>
      <c r="AT373" s="19" t="s">
        <v>148</v>
      </c>
      <c r="AU373" s="19" t="s">
        <v>84</v>
      </c>
    </row>
    <row r="374" spans="1:65" s="13" customFormat="1">
      <c r="B374" s="155"/>
      <c r="D374" s="150" t="s">
        <v>158</v>
      </c>
      <c r="E374" s="156" t="s">
        <v>3</v>
      </c>
      <c r="F374" s="157" t="s">
        <v>594</v>
      </c>
      <c r="H374" s="156" t="s">
        <v>3</v>
      </c>
      <c r="L374" s="155"/>
      <c r="M374" s="158"/>
      <c r="N374" s="159"/>
      <c r="O374" s="159"/>
      <c r="P374" s="159"/>
      <c r="Q374" s="159"/>
      <c r="R374" s="159"/>
      <c r="S374" s="159"/>
      <c r="T374" s="160"/>
      <c r="AT374" s="156" t="s">
        <v>158</v>
      </c>
      <c r="AU374" s="156" t="s">
        <v>84</v>
      </c>
      <c r="AV374" s="13" t="s">
        <v>82</v>
      </c>
      <c r="AW374" s="13" t="s">
        <v>36</v>
      </c>
      <c r="AX374" s="13" t="s">
        <v>74</v>
      </c>
      <c r="AY374" s="156" t="s">
        <v>139</v>
      </c>
    </row>
    <row r="375" spans="1:65" s="13" customFormat="1">
      <c r="B375" s="155"/>
      <c r="D375" s="150" t="s">
        <v>158</v>
      </c>
      <c r="E375" s="156" t="s">
        <v>3</v>
      </c>
      <c r="F375" s="157" t="s">
        <v>772</v>
      </c>
      <c r="H375" s="156" t="s">
        <v>3</v>
      </c>
      <c r="L375" s="155"/>
      <c r="M375" s="158"/>
      <c r="N375" s="159"/>
      <c r="O375" s="159"/>
      <c r="P375" s="159"/>
      <c r="Q375" s="159"/>
      <c r="R375" s="159"/>
      <c r="S375" s="159"/>
      <c r="T375" s="160"/>
      <c r="AT375" s="156" t="s">
        <v>158</v>
      </c>
      <c r="AU375" s="156" t="s">
        <v>84</v>
      </c>
      <c r="AV375" s="13" t="s">
        <v>82</v>
      </c>
      <c r="AW375" s="13" t="s">
        <v>36</v>
      </c>
      <c r="AX375" s="13" t="s">
        <v>74</v>
      </c>
      <c r="AY375" s="156" t="s">
        <v>139</v>
      </c>
    </row>
    <row r="376" spans="1:65" s="14" customFormat="1">
      <c r="B376" s="161"/>
      <c r="D376" s="150" t="s">
        <v>158</v>
      </c>
      <c r="E376" s="162" t="s">
        <v>3</v>
      </c>
      <c r="F376" s="163" t="s">
        <v>161</v>
      </c>
      <c r="H376" s="164">
        <v>3</v>
      </c>
      <c r="L376" s="161"/>
      <c r="M376" s="165"/>
      <c r="N376" s="166"/>
      <c r="O376" s="166"/>
      <c r="P376" s="166"/>
      <c r="Q376" s="166"/>
      <c r="R376" s="166"/>
      <c r="S376" s="166"/>
      <c r="T376" s="167"/>
      <c r="AT376" s="162" t="s">
        <v>158</v>
      </c>
      <c r="AU376" s="162" t="s">
        <v>84</v>
      </c>
      <c r="AV376" s="14" t="s">
        <v>84</v>
      </c>
      <c r="AW376" s="14" t="s">
        <v>36</v>
      </c>
      <c r="AX376" s="14" t="s">
        <v>82</v>
      </c>
      <c r="AY376" s="162" t="s">
        <v>139</v>
      </c>
    </row>
    <row r="377" spans="1:65" s="2" customFormat="1" ht="14.45" customHeight="1">
      <c r="A377" s="32"/>
      <c r="B377" s="137"/>
      <c r="C377" s="185" t="s">
        <v>786</v>
      </c>
      <c r="D377" s="185" t="s">
        <v>357</v>
      </c>
      <c r="E377" s="186" t="s">
        <v>787</v>
      </c>
      <c r="F377" s="187" t="s">
        <v>788</v>
      </c>
      <c r="G377" s="188" t="s">
        <v>164</v>
      </c>
      <c r="H377" s="189">
        <v>3</v>
      </c>
      <c r="I377" s="190"/>
      <c r="J377" s="190"/>
      <c r="K377" s="187" t="s">
        <v>3</v>
      </c>
      <c r="L377" s="191"/>
      <c r="M377" s="192" t="s">
        <v>3</v>
      </c>
      <c r="N377" s="193" t="s">
        <v>45</v>
      </c>
      <c r="O377" s="146">
        <v>0</v>
      </c>
      <c r="P377" s="146">
        <f>O377*H377</f>
        <v>0</v>
      </c>
      <c r="Q377" s="146">
        <v>9.5999999999999992E-3</v>
      </c>
      <c r="R377" s="146">
        <f>Q377*H377</f>
        <v>2.8799999999999999E-2</v>
      </c>
      <c r="S377" s="146">
        <v>0</v>
      </c>
      <c r="T377" s="147">
        <f>S377*H377</f>
        <v>0</v>
      </c>
      <c r="U377" s="32"/>
      <c r="V377" s="32"/>
      <c r="W377" s="32"/>
      <c r="X377" s="32"/>
      <c r="Y377" s="32"/>
      <c r="Z377" s="32"/>
      <c r="AA377" s="32"/>
      <c r="AB377" s="32"/>
      <c r="AC377" s="32"/>
      <c r="AD377" s="32"/>
      <c r="AE377" s="32"/>
      <c r="AR377" s="148" t="s">
        <v>778</v>
      </c>
      <c r="AT377" s="148" t="s">
        <v>357</v>
      </c>
      <c r="AU377" s="148" t="s">
        <v>84</v>
      </c>
      <c r="AY377" s="19" t="s">
        <v>139</v>
      </c>
      <c r="BE377" s="149">
        <f>IF(N377="základní",J377,0)</f>
        <v>0</v>
      </c>
      <c r="BF377" s="149">
        <f>IF(N377="snížená",J377,0)</f>
        <v>0</v>
      </c>
      <c r="BG377" s="149">
        <f>IF(N377="zákl. přenesená",J377,0)</f>
        <v>0</v>
      </c>
      <c r="BH377" s="149">
        <f>IF(N377="sníž. přenesená",J377,0)</f>
        <v>0</v>
      </c>
      <c r="BI377" s="149">
        <f>IF(N377="nulová",J377,0)</f>
        <v>0</v>
      </c>
      <c r="BJ377" s="19" t="s">
        <v>82</v>
      </c>
      <c r="BK377" s="149">
        <f>ROUND(I377*H377,2)</f>
        <v>0</v>
      </c>
      <c r="BL377" s="19" t="s">
        <v>778</v>
      </c>
      <c r="BM377" s="148" t="s">
        <v>789</v>
      </c>
    </row>
    <row r="378" spans="1:65" s="2" customFormat="1">
      <c r="A378" s="32"/>
      <c r="B378" s="33"/>
      <c r="C378" s="32"/>
      <c r="D378" s="150" t="s">
        <v>148</v>
      </c>
      <c r="E378" s="32"/>
      <c r="F378" s="151" t="s">
        <v>788</v>
      </c>
      <c r="G378" s="32"/>
      <c r="H378" s="32"/>
      <c r="I378" s="32"/>
      <c r="J378" s="32"/>
      <c r="K378" s="32"/>
      <c r="L378" s="33"/>
      <c r="M378" s="152"/>
      <c r="N378" s="153"/>
      <c r="O378" s="53"/>
      <c r="P378" s="53"/>
      <c r="Q378" s="53"/>
      <c r="R378" s="53"/>
      <c r="S378" s="53"/>
      <c r="T378" s="54"/>
      <c r="U378" s="32"/>
      <c r="V378" s="32"/>
      <c r="W378" s="32"/>
      <c r="X378" s="32"/>
      <c r="Y378" s="32"/>
      <c r="Z378" s="32"/>
      <c r="AA378" s="32"/>
      <c r="AB378" s="32"/>
      <c r="AC378" s="32"/>
      <c r="AD378" s="32"/>
      <c r="AE378" s="32"/>
      <c r="AT378" s="19" t="s">
        <v>148</v>
      </c>
      <c r="AU378" s="19" t="s">
        <v>84</v>
      </c>
    </row>
    <row r="379" spans="1:65" s="2" customFormat="1" ht="14.45" customHeight="1">
      <c r="A379" s="32"/>
      <c r="B379" s="137"/>
      <c r="C379" s="138" t="s">
        <v>790</v>
      </c>
      <c r="D379" s="138" t="s">
        <v>141</v>
      </c>
      <c r="E379" s="139" t="s">
        <v>791</v>
      </c>
      <c r="F379" s="140" t="s">
        <v>792</v>
      </c>
      <c r="G379" s="141" t="s">
        <v>164</v>
      </c>
      <c r="H379" s="142">
        <v>6</v>
      </c>
      <c r="I379" s="143"/>
      <c r="J379" s="143"/>
      <c r="K379" s="140" t="s">
        <v>145</v>
      </c>
      <c r="L379" s="33"/>
      <c r="M379" s="144" t="s">
        <v>3</v>
      </c>
      <c r="N379" s="145" t="s">
        <v>45</v>
      </c>
      <c r="O379" s="146">
        <v>10.185</v>
      </c>
      <c r="P379" s="146">
        <f>O379*H379</f>
        <v>61.11</v>
      </c>
      <c r="Q379" s="146">
        <v>6.6499999999999997E-3</v>
      </c>
      <c r="R379" s="146">
        <f>Q379*H379</f>
        <v>3.9899999999999998E-2</v>
      </c>
      <c r="S379" s="146">
        <v>0</v>
      </c>
      <c r="T379" s="147">
        <f>S379*H379</f>
        <v>0</v>
      </c>
      <c r="U379" s="32"/>
      <c r="V379" s="32"/>
      <c r="W379" s="32"/>
      <c r="X379" s="32"/>
      <c r="Y379" s="32"/>
      <c r="Z379" s="32"/>
      <c r="AA379" s="32"/>
      <c r="AB379" s="32"/>
      <c r="AC379" s="32"/>
      <c r="AD379" s="32"/>
      <c r="AE379" s="32"/>
      <c r="AR379" s="148" t="s">
        <v>769</v>
      </c>
      <c r="AT379" s="148" t="s">
        <v>141</v>
      </c>
      <c r="AU379" s="148" t="s">
        <v>84</v>
      </c>
      <c r="AY379" s="19" t="s">
        <v>139</v>
      </c>
      <c r="BE379" s="149">
        <f>IF(N379="základní",J379,0)</f>
        <v>0</v>
      </c>
      <c r="BF379" s="149">
        <f>IF(N379="snížená",J379,0)</f>
        <v>0</v>
      </c>
      <c r="BG379" s="149">
        <f>IF(N379="zákl. přenesená",J379,0)</f>
        <v>0</v>
      </c>
      <c r="BH379" s="149">
        <f>IF(N379="sníž. přenesená",J379,0)</f>
        <v>0</v>
      </c>
      <c r="BI379" s="149">
        <f>IF(N379="nulová",J379,0)</f>
        <v>0</v>
      </c>
      <c r="BJ379" s="19" t="s">
        <v>82</v>
      </c>
      <c r="BK379" s="149">
        <f>ROUND(I379*H379,2)</f>
        <v>0</v>
      </c>
      <c r="BL379" s="19" t="s">
        <v>769</v>
      </c>
      <c r="BM379" s="148" t="s">
        <v>793</v>
      </c>
    </row>
    <row r="380" spans="1:65" s="2" customFormat="1">
      <c r="A380" s="32"/>
      <c r="B380" s="33"/>
      <c r="C380" s="32"/>
      <c r="D380" s="150" t="s">
        <v>148</v>
      </c>
      <c r="E380" s="32"/>
      <c r="F380" s="151" t="s">
        <v>794</v>
      </c>
      <c r="G380" s="32"/>
      <c r="H380" s="32"/>
      <c r="I380" s="32"/>
      <c r="J380" s="32"/>
      <c r="K380" s="32"/>
      <c r="L380" s="33"/>
      <c r="M380" s="152"/>
      <c r="N380" s="153"/>
      <c r="O380" s="53"/>
      <c r="P380" s="53"/>
      <c r="Q380" s="53"/>
      <c r="R380" s="53"/>
      <c r="S380" s="53"/>
      <c r="T380" s="54"/>
      <c r="U380" s="32"/>
      <c r="V380" s="32"/>
      <c r="W380" s="32"/>
      <c r="X380" s="32"/>
      <c r="Y380" s="32"/>
      <c r="Z380" s="32"/>
      <c r="AA380" s="32"/>
      <c r="AB380" s="32"/>
      <c r="AC380" s="32"/>
      <c r="AD380" s="32"/>
      <c r="AE380" s="32"/>
      <c r="AT380" s="19" t="s">
        <v>148</v>
      </c>
      <c r="AU380" s="19" t="s">
        <v>84</v>
      </c>
    </row>
    <row r="381" spans="1:65" s="13" customFormat="1">
      <c r="B381" s="155"/>
      <c r="D381" s="150" t="s">
        <v>158</v>
      </c>
      <c r="E381" s="156" t="s">
        <v>3</v>
      </c>
      <c r="F381" s="157" t="s">
        <v>594</v>
      </c>
      <c r="H381" s="156" t="s">
        <v>3</v>
      </c>
      <c r="L381" s="155"/>
      <c r="M381" s="158"/>
      <c r="N381" s="159"/>
      <c r="O381" s="159"/>
      <c r="P381" s="159"/>
      <c r="Q381" s="159"/>
      <c r="R381" s="159"/>
      <c r="S381" s="159"/>
      <c r="T381" s="160"/>
      <c r="AT381" s="156" t="s">
        <v>158</v>
      </c>
      <c r="AU381" s="156" t="s">
        <v>84</v>
      </c>
      <c r="AV381" s="13" t="s">
        <v>82</v>
      </c>
      <c r="AW381" s="13" t="s">
        <v>36</v>
      </c>
      <c r="AX381" s="13" t="s">
        <v>74</v>
      </c>
      <c r="AY381" s="156" t="s">
        <v>139</v>
      </c>
    </row>
    <row r="382" spans="1:65" s="13" customFormat="1">
      <c r="B382" s="155"/>
      <c r="D382" s="150" t="s">
        <v>158</v>
      </c>
      <c r="E382" s="156" t="s">
        <v>3</v>
      </c>
      <c r="F382" s="157" t="s">
        <v>595</v>
      </c>
      <c r="H382" s="156" t="s">
        <v>3</v>
      </c>
      <c r="L382" s="155"/>
      <c r="M382" s="158"/>
      <c r="N382" s="159"/>
      <c r="O382" s="159"/>
      <c r="P382" s="159"/>
      <c r="Q382" s="159"/>
      <c r="R382" s="159"/>
      <c r="S382" s="159"/>
      <c r="T382" s="160"/>
      <c r="AT382" s="156" t="s">
        <v>158</v>
      </c>
      <c r="AU382" s="156" t="s">
        <v>84</v>
      </c>
      <c r="AV382" s="13" t="s">
        <v>82</v>
      </c>
      <c r="AW382" s="13" t="s">
        <v>36</v>
      </c>
      <c r="AX382" s="13" t="s">
        <v>74</v>
      </c>
      <c r="AY382" s="156" t="s">
        <v>139</v>
      </c>
    </row>
    <row r="383" spans="1:65" s="13" customFormat="1">
      <c r="B383" s="155"/>
      <c r="D383" s="150" t="s">
        <v>158</v>
      </c>
      <c r="E383" s="156" t="s">
        <v>3</v>
      </c>
      <c r="F383" s="157" t="s">
        <v>795</v>
      </c>
      <c r="H383" s="156" t="s">
        <v>3</v>
      </c>
      <c r="L383" s="155"/>
      <c r="M383" s="158"/>
      <c r="N383" s="159"/>
      <c r="O383" s="159"/>
      <c r="P383" s="159"/>
      <c r="Q383" s="159"/>
      <c r="R383" s="159"/>
      <c r="S383" s="159"/>
      <c r="T383" s="160"/>
      <c r="AT383" s="156" t="s">
        <v>158</v>
      </c>
      <c r="AU383" s="156" t="s">
        <v>84</v>
      </c>
      <c r="AV383" s="13" t="s">
        <v>82</v>
      </c>
      <c r="AW383" s="13" t="s">
        <v>36</v>
      </c>
      <c r="AX383" s="13" t="s">
        <v>74</v>
      </c>
      <c r="AY383" s="156" t="s">
        <v>139</v>
      </c>
    </row>
    <row r="384" spans="1:65" s="14" customFormat="1">
      <c r="B384" s="161"/>
      <c r="D384" s="150" t="s">
        <v>158</v>
      </c>
      <c r="E384" s="162" t="s">
        <v>3</v>
      </c>
      <c r="F384" s="163" t="s">
        <v>161</v>
      </c>
      <c r="H384" s="164">
        <v>3</v>
      </c>
      <c r="L384" s="161"/>
      <c r="M384" s="165"/>
      <c r="N384" s="166"/>
      <c r="O384" s="166"/>
      <c r="P384" s="166"/>
      <c r="Q384" s="166"/>
      <c r="R384" s="166"/>
      <c r="S384" s="166"/>
      <c r="T384" s="167"/>
      <c r="AT384" s="162" t="s">
        <v>158</v>
      </c>
      <c r="AU384" s="162" t="s">
        <v>84</v>
      </c>
      <c r="AV384" s="14" t="s">
        <v>84</v>
      </c>
      <c r="AW384" s="14" t="s">
        <v>36</v>
      </c>
      <c r="AX384" s="14" t="s">
        <v>74</v>
      </c>
      <c r="AY384" s="162" t="s">
        <v>139</v>
      </c>
    </row>
    <row r="385" spans="1:65" s="13" customFormat="1">
      <c r="B385" s="155"/>
      <c r="D385" s="150" t="s">
        <v>158</v>
      </c>
      <c r="E385" s="156" t="s">
        <v>3</v>
      </c>
      <c r="F385" s="157" t="s">
        <v>796</v>
      </c>
      <c r="H385" s="156" t="s">
        <v>3</v>
      </c>
      <c r="L385" s="155"/>
      <c r="M385" s="158"/>
      <c r="N385" s="159"/>
      <c r="O385" s="159"/>
      <c r="P385" s="159"/>
      <c r="Q385" s="159"/>
      <c r="R385" s="159"/>
      <c r="S385" s="159"/>
      <c r="T385" s="160"/>
      <c r="AT385" s="156" t="s">
        <v>158</v>
      </c>
      <c r="AU385" s="156" t="s">
        <v>84</v>
      </c>
      <c r="AV385" s="13" t="s">
        <v>82</v>
      </c>
      <c r="AW385" s="13" t="s">
        <v>36</v>
      </c>
      <c r="AX385" s="13" t="s">
        <v>74</v>
      </c>
      <c r="AY385" s="156" t="s">
        <v>139</v>
      </c>
    </row>
    <row r="386" spans="1:65" s="14" customFormat="1">
      <c r="B386" s="161"/>
      <c r="D386" s="150" t="s">
        <v>158</v>
      </c>
      <c r="E386" s="162" t="s">
        <v>3</v>
      </c>
      <c r="F386" s="163" t="s">
        <v>161</v>
      </c>
      <c r="H386" s="164">
        <v>3</v>
      </c>
      <c r="L386" s="161"/>
      <c r="M386" s="165"/>
      <c r="N386" s="166"/>
      <c r="O386" s="166"/>
      <c r="P386" s="166"/>
      <c r="Q386" s="166"/>
      <c r="R386" s="166"/>
      <c r="S386" s="166"/>
      <c r="T386" s="167"/>
      <c r="AT386" s="162" t="s">
        <v>158</v>
      </c>
      <c r="AU386" s="162" t="s">
        <v>84</v>
      </c>
      <c r="AV386" s="14" t="s">
        <v>84</v>
      </c>
      <c r="AW386" s="14" t="s">
        <v>36</v>
      </c>
      <c r="AX386" s="14" t="s">
        <v>74</v>
      </c>
      <c r="AY386" s="162" t="s">
        <v>139</v>
      </c>
    </row>
    <row r="387" spans="1:65" s="15" customFormat="1">
      <c r="B387" s="168"/>
      <c r="D387" s="150" t="s">
        <v>158</v>
      </c>
      <c r="E387" s="169" t="s">
        <v>3</v>
      </c>
      <c r="F387" s="170" t="s">
        <v>234</v>
      </c>
      <c r="H387" s="171">
        <v>6</v>
      </c>
      <c r="L387" s="168"/>
      <c r="M387" s="172"/>
      <c r="N387" s="173"/>
      <c r="O387" s="173"/>
      <c r="P387" s="173"/>
      <c r="Q387" s="173"/>
      <c r="R387" s="173"/>
      <c r="S387" s="173"/>
      <c r="T387" s="174"/>
      <c r="AT387" s="169" t="s">
        <v>158</v>
      </c>
      <c r="AU387" s="169" t="s">
        <v>84</v>
      </c>
      <c r="AV387" s="15" t="s">
        <v>146</v>
      </c>
      <c r="AW387" s="15" t="s">
        <v>36</v>
      </c>
      <c r="AX387" s="15" t="s">
        <v>82</v>
      </c>
      <c r="AY387" s="169" t="s">
        <v>139</v>
      </c>
    </row>
    <row r="388" spans="1:65" s="2" customFormat="1" ht="14.45" customHeight="1">
      <c r="A388" s="32"/>
      <c r="B388" s="137"/>
      <c r="C388" s="185" t="s">
        <v>797</v>
      </c>
      <c r="D388" s="185" t="s">
        <v>357</v>
      </c>
      <c r="E388" s="186" t="s">
        <v>798</v>
      </c>
      <c r="F388" s="187" t="s">
        <v>799</v>
      </c>
      <c r="G388" s="188" t="s">
        <v>164</v>
      </c>
      <c r="H388" s="189">
        <v>3</v>
      </c>
      <c r="I388" s="190"/>
      <c r="J388" s="190"/>
      <c r="K388" s="187" t="s">
        <v>3</v>
      </c>
      <c r="L388" s="191"/>
      <c r="M388" s="192" t="s">
        <v>3</v>
      </c>
      <c r="N388" s="193" t="s">
        <v>45</v>
      </c>
      <c r="O388" s="146">
        <v>0</v>
      </c>
      <c r="P388" s="146">
        <f>O388*H388</f>
        <v>0</v>
      </c>
      <c r="Q388" s="146">
        <v>0</v>
      </c>
      <c r="R388" s="146">
        <f>Q388*H388</f>
        <v>0</v>
      </c>
      <c r="S388" s="146">
        <v>0</v>
      </c>
      <c r="T388" s="147">
        <f>S388*H388</f>
        <v>0</v>
      </c>
      <c r="U388" s="32"/>
      <c r="V388" s="32"/>
      <c r="W388" s="32"/>
      <c r="X388" s="32"/>
      <c r="Y388" s="32"/>
      <c r="Z388" s="32"/>
      <c r="AA388" s="32"/>
      <c r="AB388" s="32"/>
      <c r="AC388" s="32"/>
      <c r="AD388" s="32"/>
      <c r="AE388" s="32"/>
      <c r="AR388" s="148" t="s">
        <v>800</v>
      </c>
      <c r="AT388" s="148" t="s">
        <v>357</v>
      </c>
      <c r="AU388" s="148" t="s">
        <v>84</v>
      </c>
      <c r="AY388" s="19" t="s">
        <v>139</v>
      </c>
      <c r="BE388" s="149">
        <f>IF(N388="základní",J388,0)</f>
        <v>0</v>
      </c>
      <c r="BF388" s="149">
        <f>IF(N388="snížená",J388,0)</f>
        <v>0</v>
      </c>
      <c r="BG388" s="149">
        <f>IF(N388="zákl. přenesená",J388,0)</f>
        <v>0</v>
      </c>
      <c r="BH388" s="149">
        <f>IF(N388="sníž. přenesená",J388,0)</f>
        <v>0</v>
      </c>
      <c r="BI388" s="149">
        <f>IF(N388="nulová",J388,0)</f>
        <v>0</v>
      </c>
      <c r="BJ388" s="19" t="s">
        <v>82</v>
      </c>
      <c r="BK388" s="149">
        <f>ROUND(I388*H388,2)</f>
        <v>0</v>
      </c>
      <c r="BL388" s="19" t="s">
        <v>769</v>
      </c>
      <c r="BM388" s="148" t="s">
        <v>801</v>
      </c>
    </row>
    <row r="389" spans="1:65" s="2" customFormat="1">
      <c r="A389" s="32"/>
      <c r="B389" s="33"/>
      <c r="C389" s="32"/>
      <c r="D389" s="150" t="s">
        <v>148</v>
      </c>
      <c r="E389" s="32"/>
      <c r="F389" s="151" t="s">
        <v>799</v>
      </c>
      <c r="G389" s="32"/>
      <c r="H389" s="32"/>
      <c r="I389" s="32"/>
      <c r="J389" s="32"/>
      <c r="K389" s="32"/>
      <c r="L389" s="33"/>
      <c r="M389" s="152"/>
      <c r="N389" s="153"/>
      <c r="O389" s="53"/>
      <c r="P389" s="53"/>
      <c r="Q389" s="53"/>
      <c r="R389" s="53"/>
      <c r="S389" s="53"/>
      <c r="T389" s="54"/>
      <c r="U389" s="32"/>
      <c r="V389" s="32"/>
      <c r="W389" s="32"/>
      <c r="X389" s="32"/>
      <c r="Y389" s="32"/>
      <c r="Z389" s="32"/>
      <c r="AA389" s="32"/>
      <c r="AB389" s="32"/>
      <c r="AC389" s="32"/>
      <c r="AD389" s="32"/>
      <c r="AE389" s="32"/>
      <c r="AT389" s="19" t="s">
        <v>148</v>
      </c>
      <c r="AU389" s="19" t="s">
        <v>84</v>
      </c>
    </row>
    <row r="390" spans="1:65" s="2" customFormat="1" ht="14.45" customHeight="1">
      <c r="A390" s="32"/>
      <c r="B390" s="137"/>
      <c r="C390" s="185" t="s">
        <v>802</v>
      </c>
      <c r="D390" s="185" t="s">
        <v>357</v>
      </c>
      <c r="E390" s="186" t="s">
        <v>803</v>
      </c>
      <c r="F390" s="187" t="s">
        <v>804</v>
      </c>
      <c r="G390" s="188" t="s">
        <v>164</v>
      </c>
      <c r="H390" s="189">
        <v>3</v>
      </c>
      <c r="I390" s="190"/>
      <c r="J390" s="190"/>
      <c r="K390" s="187" t="s">
        <v>3</v>
      </c>
      <c r="L390" s="191"/>
      <c r="M390" s="192" t="s">
        <v>3</v>
      </c>
      <c r="N390" s="193" t="s">
        <v>45</v>
      </c>
      <c r="O390" s="146">
        <v>0</v>
      </c>
      <c r="P390" s="146">
        <f>O390*H390</f>
        <v>0</v>
      </c>
      <c r="Q390" s="146">
        <v>0</v>
      </c>
      <c r="R390" s="146">
        <f>Q390*H390</f>
        <v>0</v>
      </c>
      <c r="S390" s="146">
        <v>0</v>
      </c>
      <c r="T390" s="147">
        <f>S390*H390</f>
        <v>0</v>
      </c>
      <c r="U390" s="32"/>
      <c r="V390" s="32"/>
      <c r="W390" s="32"/>
      <c r="X390" s="32"/>
      <c r="Y390" s="32"/>
      <c r="Z390" s="32"/>
      <c r="AA390" s="32"/>
      <c r="AB390" s="32"/>
      <c r="AC390" s="32"/>
      <c r="AD390" s="32"/>
      <c r="AE390" s="32"/>
      <c r="AR390" s="148" t="s">
        <v>800</v>
      </c>
      <c r="AT390" s="148" t="s">
        <v>357</v>
      </c>
      <c r="AU390" s="148" t="s">
        <v>84</v>
      </c>
      <c r="AY390" s="19" t="s">
        <v>139</v>
      </c>
      <c r="BE390" s="149">
        <f>IF(N390="základní",J390,0)</f>
        <v>0</v>
      </c>
      <c r="BF390" s="149">
        <f>IF(N390="snížená",J390,0)</f>
        <v>0</v>
      </c>
      <c r="BG390" s="149">
        <f>IF(N390="zákl. přenesená",J390,0)</f>
        <v>0</v>
      </c>
      <c r="BH390" s="149">
        <f>IF(N390="sníž. přenesená",J390,0)</f>
        <v>0</v>
      </c>
      <c r="BI390" s="149">
        <f>IF(N390="nulová",J390,0)</f>
        <v>0</v>
      </c>
      <c r="BJ390" s="19" t="s">
        <v>82</v>
      </c>
      <c r="BK390" s="149">
        <f>ROUND(I390*H390,2)</f>
        <v>0</v>
      </c>
      <c r="BL390" s="19" t="s">
        <v>769</v>
      </c>
      <c r="BM390" s="148" t="s">
        <v>805</v>
      </c>
    </row>
    <row r="391" spans="1:65" s="2" customFormat="1">
      <c r="A391" s="32"/>
      <c r="B391" s="33"/>
      <c r="C391" s="32"/>
      <c r="D391" s="150" t="s">
        <v>148</v>
      </c>
      <c r="E391" s="32"/>
      <c r="F391" s="151" t="s">
        <v>804</v>
      </c>
      <c r="G391" s="32"/>
      <c r="H391" s="32"/>
      <c r="I391" s="32"/>
      <c r="J391" s="32"/>
      <c r="K391" s="32"/>
      <c r="L391" s="33"/>
      <c r="M391" s="197"/>
      <c r="N391" s="198"/>
      <c r="O391" s="199"/>
      <c r="P391" s="199"/>
      <c r="Q391" s="199"/>
      <c r="R391" s="199"/>
      <c r="S391" s="199"/>
      <c r="T391" s="200"/>
      <c r="U391" s="32"/>
      <c r="V391" s="32"/>
      <c r="W391" s="32"/>
      <c r="X391" s="32"/>
      <c r="Y391" s="32"/>
      <c r="Z391" s="32"/>
      <c r="AA391" s="32"/>
      <c r="AB391" s="32"/>
      <c r="AC391" s="32"/>
      <c r="AD391" s="32"/>
      <c r="AE391" s="32"/>
      <c r="AT391" s="19" t="s">
        <v>148</v>
      </c>
      <c r="AU391" s="19" t="s">
        <v>84</v>
      </c>
    </row>
    <row r="392" spans="1:65" s="2" customFormat="1" ht="6.95" customHeight="1">
      <c r="A392" s="32"/>
      <c r="B392" s="42"/>
      <c r="C392" s="43"/>
      <c r="D392" s="43"/>
      <c r="E392" s="43"/>
      <c r="F392" s="43"/>
      <c r="G392" s="43"/>
      <c r="H392" s="43"/>
      <c r="I392" s="43"/>
      <c r="J392" s="43"/>
      <c r="K392" s="43"/>
      <c r="L392" s="33"/>
      <c r="M392" s="32"/>
      <c r="O392" s="32"/>
      <c r="P392" s="32"/>
      <c r="Q392" s="32"/>
      <c r="R392" s="32"/>
      <c r="S392" s="32"/>
      <c r="T392" s="32"/>
      <c r="U392" s="32"/>
      <c r="V392" s="32"/>
      <c r="W392" s="32"/>
      <c r="X392" s="32"/>
      <c r="Y392" s="32"/>
      <c r="Z392" s="32"/>
      <c r="AA392" s="32"/>
      <c r="AB392" s="32"/>
      <c r="AC392" s="32"/>
      <c r="AD392" s="32"/>
      <c r="AE392" s="32"/>
    </row>
  </sheetData>
  <autoFilter ref="C87:K391"/>
  <mergeCells count="9">
    <mergeCell ref="E50:H50"/>
    <mergeCell ref="E78:H78"/>
    <mergeCell ref="E80:H80"/>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sheetPr>
    <pageSetUpPr fitToPage="1"/>
  </sheetPr>
  <dimension ref="A1:BN363"/>
  <sheetViews>
    <sheetView showGridLines="0" topLeftCell="A22" workbookViewId="0">
      <selection activeCell="K82" sqref="K82"/>
    </sheetView>
  </sheetViews>
  <sheetFormatPr defaultRowHeight="11.25"/>
  <cols>
    <col min="1" max="1" width="8.33203125" style="285" customWidth="1"/>
    <col min="2" max="2" width="1.1640625" style="285" customWidth="1"/>
    <col min="3" max="3" width="4.1640625" style="285" customWidth="1"/>
    <col min="4" max="4" width="9.33203125" style="285" customWidth="1"/>
    <col min="5" max="5" width="76.6640625" style="285" customWidth="1"/>
    <col min="6" max="6" width="17.1640625" style="285" customWidth="1"/>
    <col min="7" max="7" width="13" style="285" customWidth="1"/>
    <col min="8" max="8" width="7.5" style="285" customWidth="1"/>
    <col min="9" max="9" width="11.5" style="285" customWidth="1"/>
    <col min="10" max="12" width="20.1640625" style="285" customWidth="1"/>
    <col min="13" max="13" width="9.33203125" style="285" customWidth="1"/>
    <col min="14" max="14" width="10.83203125" style="285" hidden="1" customWidth="1"/>
    <col min="15" max="15" width="9.33203125" style="285"/>
    <col min="16" max="21" width="14.1640625" style="285" hidden="1" customWidth="1"/>
    <col min="22" max="22" width="16.33203125" style="285" hidden="1" customWidth="1"/>
    <col min="23" max="23" width="12.33203125" style="285" customWidth="1"/>
    <col min="24" max="24" width="16.33203125" style="285" customWidth="1"/>
    <col min="25" max="25" width="12.33203125" style="285" customWidth="1"/>
    <col min="26" max="26" width="15" style="285" customWidth="1"/>
    <col min="27" max="27" width="11" style="285" customWidth="1"/>
    <col min="28" max="28" width="15" style="285" customWidth="1"/>
    <col min="29" max="29" width="16.33203125" style="285" customWidth="1"/>
    <col min="30" max="30" width="11" style="285" customWidth="1"/>
    <col min="31" max="31" width="15" style="285" customWidth="1"/>
    <col min="32" max="32" width="16.33203125" style="285" customWidth="1"/>
    <col min="33" max="16384" width="9.33203125" style="285"/>
  </cols>
  <sheetData>
    <row r="1" spans="1:47">
      <c r="A1" s="88"/>
    </row>
    <row r="2" spans="1:47" ht="36.950000000000003" customHeight="1">
      <c r="M2" s="311" t="s">
        <v>6</v>
      </c>
      <c r="N2" s="312"/>
      <c r="O2" s="312"/>
      <c r="P2" s="312"/>
      <c r="Q2" s="312"/>
      <c r="R2" s="312"/>
      <c r="S2" s="312"/>
      <c r="T2" s="312"/>
      <c r="U2" s="312"/>
      <c r="V2" s="312"/>
      <c r="W2" s="312"/>
      <c r="AU2" s="19" t="s">
        <v>94</v>
      </c>
    </row>
    <row r="3" spans="1:47" ht="6.95" customHeight="1">
      <c r="B3" s="20"/>
      <c r="C3" s="21"/>
      <c r="D3" s="21"/>
      <c r="E3" s="21"/>
      <c r="F3" s="21"/>
      <c r="G3" s="21"/>
      <c r="H3" s="21"/>
      <c r="I3" s="21"/>
      <c r="J3" s="21"/>
      <c r="K3" s="21"/>
      <c r="L3" s="21"/>
      <c r="M3" s="22"/>
      <c r="AU3" s="19" t="s">
        <v>84</v>
      </c>
    </row>
    <row r="4" spans="1:47" ht="24.95" customHeight="1">
      <c r="B4" s="22"/>
      <c r="D4" s="23" t="s">
        <v>113</v>
      </c>
      <c r="E4" s="23"/>
      <c r="M4" s="22"/>
      <c r="N4" s="89" t="s">
        <v>11</v>
      </c>
      <c r="AU4" s="19" t="s">
        <v>4</v>
      </c>
    </row>
    <row r="5" spans="1:47" ht="6.95" customHeight="1">
      <c r="B5" s="22"/>
      <c r="M5" s="22"/>
    </row>
    <row r="6" spans="1:47" ht="12" customHeight="1">
      <c r="B6" s="22"/>
      <c r="D6" s="293" t="s">
        <v>14</v>
      </c>
      <c r="E6" s="293"/>
      <c r="M6" s="22"/>
    </row>
    <row r="7" spans="1:47" ht="16.5" customHeight="1">
      <c r="B7" s="22"/>
      <c r="F7" s="328" t="str">
        <f>'Rekapitulace stavby'!K6</f>
        <v>Skládka TKO Štěpánovice - III.etepa - 3.část</v>
      </c>
      <c r="G7" s="329"/>
      <c r="H7" s="329"/>
      <c r="I7" s="329"/>
      <c r="M7" s="22"/>
    </row>
    <row r="8" spans="1:47" s="2" customFormat="1" ht="12" customHeight="1">
      <c r="A8" s="291"/>
      <c r="B8" s="33"/>
      <c r="C8" s="291"/>
      <c r="D8" s="293" t="s">
        <v>114</v>
      </c>
      <c r="E8" s="293"/>
      <c r="F8" s="291"/>
      <c r="G8" s="291"/>
      <c r="H8" s="291"/>
      <c r="I8" s="291"/>
      <c r="J8" s="291"/>
      <c r="K8" s="291"/>
      <c r="L8" s="291"/>
      <c r="M8" s="90"/>
      <c r="T8" s="291"/>
      <c r="U8" s="291"/>
      <c r="V8" s="291"/>
      <c r="W8" s="291"/>
      <c r="X8" s="291"/>
      <c r="Y8" s="291"/>
      <c r="Z8" s="291"/>
      <c r="AA8" s="291"/>
      <c r="AB8" s="291"/>
      <c r="AC8" s="291"/>
      <c r="AD8" s="291"/>
      <c r="AE8" s="291"/>
      <c r="AF8" s="291"/>
    </row>
    <row r="9" spans="1:47" s="2" customFormat="1" ht="16.5" customHeight="1">
      <c r="A9" s="291"/>
      <c r="B9" s="33"/>
      <c r="C9" s="291"/>
      <c r="D9" s="291"/>
      <c r="E9" s="291"/>
      <c r="F9" s="305" t="s">
        <v>1631</v>
      </c>
      <c r="G9" s="327"/>
      <c r="H9" s="327"/>
      <c r="I9" s="327"/>
      <c r="J9" s="291"/>
      <c r="K9" s="291"/>
      <c r="L9" s="291"/>
      <c r="M9" s="90"/>
      <c r="T9" s="291"/>
      <c r="U9" s="291"/>
      <c r="V9" s="291"/>
      <c r="W9" s="291"/>
      <c r="X9" s="291"/>
      <c r="Y9" s="291"/>
      <c r="Z9" s="291"/>
      <c r="AA9" s="291"/>
      <c r="AB9" s="291"/>
      <c r="AC9" s="291"/>
      <c r="AD9" s="291"/>
      <c r="AE9" s="291"/>
      <c r="AF9" s="291"/>
    </row>
    <row r="10" spans="1:47" s="2" customFormat="1">
      <c r="A10" s="291"/>
      <c r="B10" s="33"/>
      <c r="C10" s="291"/>
      <c r="D10" s="291"/>
      <c r="E10" s="291"/>
      <c r="F10" s="291"/>
      <c r="G10" s="291"/>
      <c r="H10" s="291"/>
      <c r="I10" s="291"/>
      <c r="J10" s="291"/>
      <c r="K10" s="291"/>
      <c r="L10" s="291"/>
      <c r="M10" s="90"/>
      <c r="T10" s="291"/>
      <c r="U10" s="291"/>
      <c r="V10" s="291"/>
      <c r="W10" s="291"/>
      <c r="X10" s="291"/>
      <c r="Y10" s="291"/>
      <c r="Z10" s="291"/>
      <c r="AA10" s="291"/>
      <c r="AB10" s="291"/>
      <c r="AC10" s="291"/>
      <c r="AD10" s="291"/>
      <c r="AE10" s="291"/>
      <c r="AF10" s="291"/>
    </row>
    <row r="11" spans="1:47" s="2" customFormat="1" ht="12" customHeight="1">
      <c r="A11" s="291"/>
      <c r="B11" s="33"/>
      <c r="C11" s="291"/>
      <c r="D11" s="293" t="s">
        <v>16</v>
      </c>
      <c r="E11" s="293"/>
      <c r="F11" s="291"/>
      <c r="G11" s="288" t="s">
        <v>3</v>
      </c>
      <c r="H11" s="291"/>
      <c r="I11" s="291"/>
      <c r="J11" s="293" t="s">
        <v>18</v>
      </c>
      <c r="K11" s="288" t="s">
        <v>3</v>
      </c>
      <c r="L11" s="291"/>
      <c r="M11" s="90"/>
      <c r="T11" s="291"/>
      <c r="U11" s="291"/>
      <c r="V11" s="291"/>
      <c r="W11" s="291"/>
      <c r="X11" s="291"/>
      <c r="Y11" s="291"/>
      <c r="Z11" s="291"/>
      <c r="AA11" s="291"/>
      <c r="AB11" s="291"/>
      <c r="AC11" s="291"/>
      <c r="AD11" s="291"/>
      <c r="AE11" s="291"/>
      <c r="AF11" s="291"/>
    </row>
    <row r="12" spans="1:47" s="2" customFormat="1" ht="12" customHeight="1">
      <c r="A12" s="291"/>
      <c r="B12" s="33"/>
      <c r="C12" s="291"/>
      <c r="D12" s="293" t="s">
        <v>20</v>
      </c>
      <c r="E12" s="293"/>
      <c r="F12" s="291"/>
      <c r="G12" s="288" t="s">
        <v>21</v>
      </c>
      <c r="H12" s="291"/>
      <c r="I12" s="291"/>
      <c r="J12" s="293" t="s">
        <v>22</v>
      </c>
      <c r="K12" s="284" t="str">
        <f>'Rekapitulace stavby'!AN8</f>
        <v>24. 9. 2020</v>
      </c>
      <c r="L12" s="291"/>
      <c r="M12" s="90"/>
      <c r="T12" s="291"/>
      <c r="U12" s="291"/>
      <c r="V12" s="291"/>
      <c r="W12" s="291"/>
      <c r="X12" s="291"/>
      <c r="Y12" s="291"/>
      <c r="Z12" s="291"/>
      <c r="AA12" s="291"/>
      <c r="AB12" s="291"/>
      <c r="AC12" s="291"/>
      <c r="AD12" s="291"/>
      <c r="AE12" s="291"/>
      <c r="AF12" s="291"/>
    </row>
    <row r="13" spans="1:47" s="2" customFormat="1" ht="10.9" customHeight="1">
      <c r="A13" s="291"/>
      <c r="B13" s="33"/>
      <c r="C13" s="291"/>
      <c r="D13" s="291"/>
      <c r="E13" s="291"/>
      <c r="F13" s="291"/>
      <c r="G13" s="291"/>
      <c r="H13" s="291"/>
      <c r="I13" s="291"/>
      <c r="J13" s="291"/>
      <c r="K13" s="291"/>
      <c r="L13" s="291"/>
      <c r="M13" s="90"/>
      <c r="T13" s="291"/>
      <c r="U13" s="291"/>
      <c r="V13" s="291"/>
      <c r="W13" s="291"/>
      <c r="X13" s="291"/>
      <c r="Y13" s="291"/>
      <c r="Z13" s="291"/>
      <c r="AA13" s="291"/>
      <c r="AB13" s="291"/>
      <c r="AC13" s="291"/>
      <c r="AD13" s="291"/>
      <c r="AE13" s="291"/>
      <c r="AF13" s="291"/>
    </row>
    <row r="14" spans="1:47" s="2" customFormat="1" ht="12" customHeight="1">
      <c r="A14" s="291"/>
      <c r="B14" s="33"/>
      <c r="C14" s="291"/>
      <c r="D14" s="293" t="s">
        <v>28</v>
      </c>
      <c r="E14" s="293"/>
      <c r="F14" s="291"/>
      <c r="G14" s="291"/>
      <c r="H14" s="291"/>
      <c r="I14" s="291"/>
      <c r="J14" s="293" t="s">
        <v>29</v>
      </c>
      <c r="K14" s="288" t="s">
        <v>3</v>
      </c>
      <c r="L14" s="291"/>
      <c r="M14" s="90"/>
      <c r="T14" s="291"/>
      <c r="U14" s="291"/>
      <c r="V14" s="291"/>
      <c r="W14" s="291"/>
      <c r="X14" s="291"/>
      <c r="Y14" s="291"/>
      <c r="Z14" s="291"/>
      <c r="AA14" s="291"/>
      <c r="AB14" s="291"/>
      <c r="AC14" s="291"/>
      <c r="AD14" s="291"/>
      <c r="AE14" s="291"/>
      <c r="AF14" s="291"/>
    </row>
    <row r="15" spans="1:47" s="2" customFormat="1" ht="18" customHeight="1">
      <c r="A15" s="291"/>
      <c r="B15" s="33"/>
      <c r="C15" s="291"/>
      <c r="D15" s="291"/>
      <c r="E15" s="291"/>
      <c r="F15" s="288" t="s">
        <v>30</v>
      </c>
      <c r="G15" s="291"/>
      <c r="H15" s="291"/>
      <c r="I15" s="291"/>
      <c r="J15" s="293" t="s">
        <v>31</v>
      </c>
      <c r="K15" s="288" t="s">
        <v>3</v>
      </c>
      <c r="L15" s="291"/>
      <c r="M15" s="90"/>
      <c r="T15" s="291"/>
      <c r="U15" s="291"/>
      <c r="V15" s="291"/>
      <c r="W15" s="291"/>
      <c r="X15" s="291"/>
      <c r="Y15" s="291"/>
      <c r="Z15" s="291"/>
      <c r="AA15" s="291"/>
      <c r="AB15" s="291"/>
      <c r="AC15" s="291"/>
      <c r="AD15" s="291"/>
      <c r="AE15" s="291"/>
      <c r="AF15" s="291"/>
    </row>
    <row r="16" spans="1:47" s="2" customFormat="1" ht="6.95" customHeight="1">
      <c r="A16" s="291"/>
      <c r="B16" s="33"/>
      <c r="C16" s="291"/>
      <c r="D16" s="291"/>
      <c r="E16" s="291"/>
      <c r="F16" s="291"/>
      <c r="G16" s="291"/>
      <c r="H16" s="291"/>
      <c r="I16" s="291"/>
      <c r="J16" s="291"/>
      <c r="K16" s="291"/>
      <c r="L16" s="291"/>
      <c r="M16" s="90"/>
      <c r="T16" s="291"/>
      <c r="U16" s="291"/>
      <c r="V16" s="291"/>
      <c r="W16" s="291"/>
      <c r="X16" s="291"/>
      <c r="Y16" s="291"/>
      <c r="Z16" s="291"/>
      <c r="AA16" s="291"/>
      <c r="AB16" s="291"/>
      <c r="AC16" s="291"/>
      <c r="AD16" s="291"/>
      <c r="AE16" s="291"/>
      <c r="AF16" s="291"/>
    </row>
    <row r="17" spans="1:32" s="2" customFormat="1" ht="12" customHeight="1">
      <c r="A17" s="291"/>
      <c r="B17" s="33"/>
      <c r="C17" s="291"/>
      <c r="D17" s="293" t="s">
        <v>32</v>
      </c>
      <c r="E17" s="293"/>
      <c r="F17" s="291"/>
      <c r="G17" s="291"/>
      <c r="H17" s="291"/>
      <c r="I17" s="291"/>
      <c r="J17" s="293" t="s">
        <v>29</v>
      </c>
      <c r="K17" s="288" t="str">
        <f>'Rekapitulace stavby'!AN13</f>
        <v/>
      </c>
      <c r="L17" s="291"/>
      <c r="M17" s="90"/>
      <c r="T17" s="291"/>
      <c r="U17" s="291"/>
      <c r="V17" s="291"/>
      <c r="W17" s="291"/>
      <c r="X17" s="291"/>
      <c r="Y17" s="291"/>
      <c r="Z17" s="291"/>
      <c r="AA17" s="291"/>
      <c r="AB17" s="291"/>
      <c r="AC17" s="291"/>
      <c r="AD17" s="291"/>
      <c r="AE17" s="291"/>
      <c r="AF17" s="291"/>
    </row>
    <row r="18" spans="1:32" s="2" customFormat="1" ht="18" customHeight="1">
      <c r="A18" s="291"/>
      <c r="B18" s="33"/>
      <c r="C18" s="291"/>
      <c r="D18" s="291"/>
      <c r="E18" s="291"/>
      <c r="F18" s="322" t="str">
        <f>'Rekapitulace stavby'!E14</f>
        <v xml:space="preserve"> </v>
      </c>
      <c r="G18" s="322"/>
      <c r="H18" s="322"/>
      <c r="I18" s="322"/>
      <c r="J18" s="293" t="s">
        <v>31</v>
      </c>
      <c r="K18" s="288" t="str">
        <f>'Rekapitulace stavby'!AN14</f>
        <v/>
      </c>
      <c r="L18" s="291"/>
      <c r="M18" s="90"/>
      <c r="T18" s="291"/>
      <c r="U18" s="291"/>
      <c r="V18" s="291"/>
      <c r="W18" s="291"/>
      <c r="X18" s="291"/>
      <c r="Y18" s="291"/>
      <c r="Z18" s="291"/>
      <c r="AA18" s="291"/>
      <c r="AB18" s="291"/>
      <c r="AC18" s="291"/>
      <c r="AD18" s="291"/>
      <c r="AE18" s="291"/>
      <c r="AF18" s="291"/>
    </row>
    <row r="19" spans="1:32" s="2" customFormat="1" ht="6.95" customHeight="1">
      <c r="A19" s="291"/>
      <c r="B19" s="33"/>
      <c r="C19" s="291"/>
      <c r="D19" s="291"/>
      <c r="E19" s="291"/>
      <c r="F19" s="291"/>
      <c r="G19" s="291"/>
      <c r="H19" s="291"/>
      <c r="I19" s="291"/>
      <c r="J19" s="291"/>
      <c r="K19" s="291"/>
      <c r="L19" s="291"/>
      <c r="M19" s="90"/>
      <c r="T19" s="291"/>
      <c r="U19" s="291"/>
      <c r="V19" s="291"/>
      <c r="W19" s="291"/>
      <c r="X19" s="291"/>
      <c r="Y19" s="291"/>
      <c r="Z19" s="291"/>
      <c r="AA19" s="291"/>
      <c r="AB19" s="291"/>
      <c r="AC19" s="291"/>
      <c r="AD19" s="291"/>
      <c r="AE19" s="291"/>
      <c r="AF19" s="291"/>
    </row>
    <row r="20" spans="1:32" s="2" customFormat="1" ht="12" customHeight="1">
      <c r="A20" s="291"/>
      <c r="B20" s="33"/>
      <c r="C20" s="291"/>
      <c r="D20" s="293" t="s">
        <v>34</v>
      </c>
      <c r="E20" s="293"/>
      <c r="F20" s="291"/>
      <c r="G20" s="291"/>
      <c r="H20" s="291"/>
      <c r="I20" s="291"/>
      <c r="J20" s="293" t="s">
        <v>29</v>
      </c>
      <c r="K20" s="288" t="s">
        <v>3</v>
      </c>
      <c r="L20" s="291"/>
      <c r="M20" s="90"/>
      <c r="T20" s="291"/>
      <c r="U20" s="291"/>
      <c r="V20" s="291"/>
      <c r="W20" s="291"/>
      <c r="X20" s="291"/>
      <c r="Y20" s="291"/>
      <c r="Z20" s="291"/>
      <c r="AA20" s="291"/>
      <c r="AB20" s="291"/>
      <c r="AC20" s="291"/>
      <c r="AD20" s="291"/>
      <c r="AE20" s="291"/>
      <c r="AF20" s="291"/>
    </row>
    <row r="21" spans="1:32" s="2" customFormat="1" ht="18" customHeight="1">
      <c r="A21" s="291"/>
      <c r="B21" s="33"/>
      <c r="C21" s="291"/>
      <c r="D21" s="291"/>
      <c r="E21" s="291"/>
      <c r="F21" s="288" t="s">
        <v>35</v>
      </c>
      <c r="G21" s="291"/>
      <c r="H21" s="291"/>
      <c r="I21" s="291"/>
      <c r="J21" s="293" t="s">
        <v>31</v>
      </c>
      <c r="K21" s="288" t="s">
        <v>3</v>
      </c>
      <c r="L21" s="291"/>
      <c r="M21" s="90"/>
      <c r="T21" s="291"/>
      <c r="U21" s="291"/>
      <c r="V21" s="291"/>
      <c r="W21" s="291"/>
      <c r="X21" s="291"/>
      <c r="Y21" s="291"/>
      <c r="Z21" s="291"/>
      <c r="AA21" s="291"/>
      <c r="AB21" s="291"/>
      <c r="AC21" s="291"/>
      <c r="AD21" s="291"/>
      <c r="AE21" s="291"/>
      <c r="AF21" s="291"/>
    </row>
    <row r="22" spans="1:32" s="2" customFormat="1" ht="6.95" customHeight="1">
      <c r="A22" s="291"/>
      <c r="B22" s="33"/>
      <c r="C22" s="291"/>
      <c r="D22" s="291"/>
      <c r="E22" s="291"/>
      <c r="F22" s="291"/>
      <c r="G22" s="291"/>
      <c r="H22" s="291"/>
      <c r="I22" s="291"/>
      <c r="J22" s="291"/>
      <c r="K22" s="291"/>
      <c r="L22" s="291"/>
      <c r="M22" s="90"/>
      <c r="T22" s="291"/>
      <c r="U22" s="291"/>
      <c r="V22" s="291"/>
      <c r="W22" s="291"/>
      <c r="X22" s="291"/>
      <c r="Y22" s="291"/>
      <c r="Z22" s="291"/>
      <c r="AA22" s="291"/>
      <c r="AB22" s="291"/>
      <c r="AC22" s="291"/>
      <c r="AD22" s="291"/>
      <c r="AE22" s="291"/>
      <c r="AF22" s="291"/>
    </row>
    <row r="23" spans="1:32" s="2" customFormat="1" ht="12" customHeight="1">
      <c r="A23" s="291"/>
      <c r="B23" s="33"/>
      <c r="C23" s="291"/>
      <c r="D23" s="293" t="s">
        <v>37</v>
      </c>
      <c r="E23" s="293"/>
      <c r="F23" s="291"/>
      <c r="G23" s="291"/>
      <c r="H23" s="291"/>
      <c r="I23" s="291"/>
      <c r="J23" s="293" t="s">
        <v>29</v>
      </c>
      <c r="K23" s="288" t="str">
        <f>IF('Rekapitulace stavby'!AN19="","",'Rekapitulace stavby'!AN19)</f>
        <v/>
      </c>
      <c r="L23" s="291"/>
      <c r="M23" s="90"/>
      <c r="T23" s="291"/>
      <c r="U23" s="291"/>
      <c r="V23" s="291"/>
      <c r="W23" s="291"/>
      <c r="X23" s="291"/>
      <c r="Y23" s="291"/>
      <c r="Z23" s="291"/>
      <c r="AA23" s="291"/>
      <c r="AB23" s="291"/>
      <c r="AC23" s="291"/>
      <c r="AD23" s="291"/>
      <c r="AE23" s="291"/>
      <c r="AF23" s="291"/>
    </row>
    <row r="24" spans="1:32" s="2" customFormat="1" ht="18" customHeight="1">
      <c r="A24" s="291"/>
      <c r="B24" s="33"/>
      <c r="C24" s="291"/>
      <c r="D24" s="291"/>
      <c r="E24" s="291"/>
      <c r="F24" s="288" t="str">
        <f>IF('Rekapitulace stavby'!E20="","",'Rekapitulace stavby'!E20)</f>
        <v xml:space="preserve"> </v>
      </c>
      <c r="G24" s="291"/>
      <c r="H24" s="291"/>
      <c r="I24" s="291"/>
      <c r="J24" s="293" t="s">
        <v>31</v>
      </c>
      <c r="K24" s="288" t="str">
        <f>IF('Rekapitulace stavby'!AN20="","",'Rekapitulace stavby'!AN20)</f>
        <v/>
      </c>
      <c r="L24" s="291"/>
      <c r="M24" s="90"/>
      <c r="T24" s="291"/>
      <c r="U24" s="291"/>
      <c r="V24" s="291"/>
      <c r="W24" s="291"/>
      <c r="X24" s="291"/>
      <c r="Y24" s="291"/>
      <c r="Z24" s="291"/>
      <c r="AA24" s="291"/>
      <c r="AB24" s="291"/>
      <c r="AC24" s="291"/>
      <c r="AD24" s="291"/>
      <c r="AE24" s="291"/>
      <c r="AF24" s="291"/>
    </row>
    <row r="25" spans="1:32" s="2" customFormat="1" ht="6.95" customHeight="1">
      <c r="A25" s="291"/>
      <c r="B25" s="33"/>
      <c r="C25" s="291"/>
      <c r="D25" s="291"/>
      <c r="E25" s="291"/>
      <c r="F25" s="291"/>
      <c r="G25" s="291"/>
      <c r="H25" s="291"/>
      <c r="I25" s="291"/>
      <c r="J25" s="291"/>
      <c r="K25" s="291"/>
      <c r="L25" s="291"/>
      <c r="M25" s="90"/>
      <c r="T25" s="291"/>
      <c r="U25" s="291"/>
      <c r="V25" s="291"/>
      <c r="W25" s="291"/>
      <c r="X25" s="291"/>
      <c r="Y25" s="291"/>
      <c r="Z25" s="291"/>
      <c r="AA25" s="291"/>
      <c r="AB25" s="291"/>
      <c r="AC25" s="291"/>
      <c r="AD25" s="291"/>
      <c r="AE25" s="291"/>
      <c r="AF25" s="291"/>
    </row>
    <row r="26" spans="1:32" s="2" customFormat="1" ht="12" customHeight="1">
      <c r="A26" s="291"/>
      <c r="B26" s="33"/>
      <c r="C26" s="291"/>
      <c r="D26" s="293" t="s">
        <v>38</v>
      </c>
      <c r="E26" s="293"/>
      <c r="F26" s="291"/>
      <c r="G26" s="291"/>
      <c r="H26" s="291"/>
      <c r="I26" s="291"/>
      <c r="J26" s="291"/>
      <c r="K26" s="291"/>
      <c r="L26" s="291"/>
      <c r="M26" s="90"/>
      <c r="T26" s="291"/>
      <c r="U26" s="291"/>
      <c r="V26" s="291"/>
      <c r="W26" s="291"/>
      <c r="X26" s="291"/>
      <c r="Y26" s="291"/>
      <c r="Z26" s="291"/>
      <c r="AA26" s="291"/>
      <c r="AB26" s="291"/>
      <c r="AC26" s="291"/>
      <c r="AD26" s="291"/>
      <c r="AE26" s="291"/>
      <c r="AF26" s="291"/>
    </row>
    <row r="27" spans="1:32" s="8" customFormat="1" ht="16.5" customHeight="1">
      <c r="A27" s="91"/>
      <c r="B27" s="92"/>
      <c r="C27" s="91"/>
      <c r="D27" s="91"/>
      <c r="E27" s="91"/>
      <c r="F27" s="301" t="s">
        <v>3</v>
      </c>
      <c r="G27" s="301"/>
      <c r="H27" s="301"/>
      <c r="I27" s="301"/>
      <c r="J27" s="91"/>
      <c r="K27" s="91"/>
      <c r="L27" s="91"/>
      <c r="M27" s="93"/>
      <c r="T27" s="91"/>
      <c r="U27" s="91"/>
      <c r="V27" s="91"/>
      <c r="W27" s="91"/>
      <c r="X27" s="91"/>
      <c r="Y27" s="91"/>
      <c r="Z27" s="91"/>
      <c r="AA27" s="91"/>
      <c r="AB27" s="91"/>
      <c r="AC27" s="91"/>
      <c r="AD27" s="91"/>
      <c r="AE27" s="91"/>
      <c r="AF27" s="91"/>
    </row>
    <row r="28" spans="1:32" s="2" customFormat="1" ht="6.95" customHeight="1">
      <c r="A28" s="291"/>
      <c r="B28" s="33"/>
      <c r="C28" s="291"/>
      <c r="D28" s="291"/>
      <c r="E28" s="291"/>
      <c r="F28" s="291"/>
      <c r="G28" s="291"/>
      <c r="H28" s="291"/>
      <c r="I28" s="291"/>
      <c r="J28" s="291"/>
      <c r="K28" s="291"/>
      <c r="L28" s="291"/>
      <c r="M28" s="90"/>
      <c r="T28" s="291"/>
      <c r="U28" s="291"/>
      <c r="V28" s="291"/>
      <c r="W28" s="291"/>
      <c r="X28" s="291"/>
      <c r="Y28" s="291"/>
      <c r="Z28" s="291"/>
      <c r="AA28" s="291"/>
      <c r="AB28" s="291"/>
      <c r="AC28" s="291"/>
      <c r="AD28" s="291"/>
      <c r="AE28" s="291"/>
      <c r="AF28" s="291"/>
    </row>
    <row r="29" spans="1:32" s="2" customFormat="1" ht="6.95" customHeight="1">
      <c r="A29" s="291"/>
      <c r="B29" s="33"/>
      <c r="C29" s="291"/>
      <c r="D29" s="61"/>
      <c r="E29" s="61"/>
      <c r="F29" s="61"/>
      <c r="G29" s="61"/>
      <c r="H29" s="61"/>
      <c r="I29" s="61"/>
      <c r="J29" s="61"/>
      <c r="K29" s="61"/>
      <c r="L29" s="61"/>
      <c r="M29" s="90"/>
      <c r="T29" s="291"/>
      <c r="U29" s="291"/>
      <c r="V29" s="291"/>
      <c r="W29" s="291"/>
      <c r="X29" s="291"/>
      <c r="Y29" s="291"/>
      <c r="Z29" s="291"/>
      <c r="AA29" s="291"/>
      <c r="AB29" s="291"/>
      <c r="AC29" s="291"/>
      <c r="AD29" s="291"/>
      <c r="AE29" s="291"/>
      <c r="AF29" s="291"/>
    </row>
    <row r="30" spans="1:32" s="2" customFormat="1" ht="25.35" customHeight="1">
      <c r="A30" s="291"/>
      <c r="B30" s="33"/>
      <c r="C30" s="291"/>
      <c r="D30" s="94" t="s">
        <v>40</v>
      </c>
      <c r="E30" s="94"/>
      <c r="F30" s="291"/>
      <c r="G30" s="291"/>
      <c r="H30" s="291"/>
      <c r="I30" s="291"/>
      <c r="J30" s="291"/>
      <c r="K30" s="286">
        <f>ROUND(K59, 2)</f>
        <v>0</v>
      </c>
      <c r="L30" s="291"/>
      <c r="M30" s="90"/>
      <c r="T30" s="291"/>
      <c r="U30" s="291"/>
      <c r="V30" s="291"/>
      <c r="W30" s="291"/>
      <c r="X30" s="291"/>
      <c r="Y30" s="291"/>
      <c r="Z30" s="291"/>
      <c r="AA30" s="291"/>
      <c r="AB30" s="291"/>
      <c r="AC30" s="291"/>
      <c r="AD30" s="291"/>
      <c r="AE30" s="291"/>
      <c r="AF30" s="291"/>
    </row>
    <row r="31" spans="1:32" s="2" customFormat="1" ht="6.95" customHeight="1">
      <c r="A31" s="291"/>
      <c r="B31" s="33"/>
      <c r="C31" s="291"/>
      <c r="D31" s="61"/>
      <c r="E31" s="61"/>
      <c r="F31" s="61"/>
      <c r="G31" s="61"/>
      <c r="H31" s="61"/>
      <c r="I31" s="61"/>
      <c r="J31" s="61"/>
      <c r="K31" s="61"/>
      <c r="L31" s="61"/>
      <c r="M31" s="90"/>
      <c r="T31" s="291"/>
      <c r="U31" s="291"/>
      <c r="V31" s="291"/>
      <c r="W31" s="291"/>
      <c r="X31" s="291"/>
      <c r="Y31" s="291"/>
      <c r="Z31" s="291"/>
      <c r="AA31" s="291"/>
      <c r="AB31" s="291"/>
      <c r="AC31" s="291"/>
      <c r="AD31" s="291"/>
      <c r="AE31" s="291"/>
      <c r="AF31" s="291"/>
    </row>
    <row r="32" spans="1:32" s="2" customFormat="1" ht="14.45" customHeight="1">
      <c r="A32" s="291"/>
      <c r="B32" s="33"/>
      <c r="C32" s="291"/>
      <c r="D32" s="291"/>
      <c r="E32" s="291"/>
      <c r="F32" s="291"/>
      <c r="G32" s="290" t="s">
        <v>42</v>
      </c>
      <c r="H32" s="291"/>
      <c r="I32" s="291"/>
      <c r="J32" s="290" t="s">
        <v>41</v>
      </c>
      <c r="K32" s="290" t="s">
        <v>43</v>
      </c>
      <c r="L32" s="291"/>
      <c r="M32" s="90"/>
      <c r="T32" s="291"/>
      <c r="U32" s="291"/>
      <c r="V32" s="291"/>
      <c r="W32" s="291"/>
      <c r="X32" s="291"/>
      <c r="Y32" s="291"/>
      <c r="Z32" s="291"/>
      <c r="AA32" s="291"/>
      <c r="AB32" s="291"/>
      <c r="AC32" s="291"/>
      <c r="AD32" s="291"/>
      <c r="AE32" s="291"/>
      <c r="AF32" s="291"/>
    </row>
    <row r="33" spans="1:32" s="2" customFormat="1" ht="14.45" customHeight="1">
      <c r="A33" s="291"/>
      <c r="B33" s="33"/>
      <c r="C33" s="291"/>
      <c r="D33" s="95" t="s">
        <v>44</v>
      </c>
      <c r="E33" s="95"/>
      <c r="F33" s="293" t="s">
        <v>45</v>
      </c>
      <c r="G33" s="96">
        <f>ROUND((SUM(BF59:BF362)),  2)</f>
        <v>0.42</v>
      </c>
      <c r="H33" s="291"/>
      <c r="I33" s="291"/>
      <c r="J33" s="97">
        <v>0.21</v>
      </c>
      <c r="K33" s="96">
        <f>ROUND(((SUM(BF59:BF362))*J33),  2)</f>
        <v>0.09</v>
      </c>
      <c r="L33" s="291"/>
      <c r="M33" s="90"/>
      <c r="T33" s="291"/>
      <c r="U33" s="291"/>
      <c r="V33" s="291"/>
      <c r="W33" s="291"/>
      <c r="X33" s="291"/>
      <c r="Y33" s="291"/>
      <c r="Z33" s="291"/>
      <c r="AA33" s="291"/>
      <c r="AB33" s="291"/>
      <c r="AC33" s="291"/>
      <c r="AD33" s="291"/>
      <c r="AE33" s="291"/>
      <c r="AF33" s="291"/>
    </row>
    <row r="34" spans="1:32" s="2" customFormat="1" ht="14.45" customHeight="1">
      <c r="A34" s="291"/>
      <c r="B34" s="33"/>
      <c r="C34" s="291"/>
      <c r="D34" s="291"/>
      <c r="E34" s="291"/>
      <c r="F34" s="293" t="s">
        <v>46</v>
      </c>
      <c r="G34" s="96">
        <f>ROUND((SUM(BG59:BG362)),  2)</f>
        <v>0</v>
      </c>
      <c r="H34" s="291"/>
      <c r="I34" s="291"/>
      <c r="J34" s="97">
        <v>0.15</v>
      </c>
      <c r="K34" s="96">
        <f>ROUND(((SUM(BG59:BG362))*J34),  2)</f>
        <v>0</v>
      </c>
      <c r="L34" s="291"/>
      <c r="M34" s="90"/>
      <c r="T34" s="291"/>
      <c r="U34" s="291"/>
      <c r="V34" s="291"/>
      <c r="W34" s="291"/>
      <c r="X34" s="291"/>
      <c r="Y34" s="291"/>
      <c r="Z34" s="291"/>
      <c r="AA34" s="291"/>
      <c r="AB34" s="291"/>
      <c r="AC34" s="291"/>
      <c r="AD34" s="291"/>
      <c r="AE34" s="291"/>
      <c r="AF34" s="291"/>
    </row>
    <row r="35" spans="1:32" s="2" customFormat="1" ht="14.45" hidden="1" customHeight="1">
      <c r="A35" s="291"/>
      <c r="B35" s="33"/>
      <c r="C35" s="291"/>
      <c r="D35" s="291"/>
      <c r="E35" s="291"/>
      <c r="F35" s="293" t="s">
        <v>47</v>
      </c>
      <c r="G35" s="96">
        <f>ROUND((SUM(BH59:BH362)),  2)</f>
        <v>0</v>
      </c>
      <c r="H35" s="291"/>
      <c r="I35" s="291"/>
      <c r="J35" s="97">
        <v>0.21</v>
      </c>
      <c r="K35" s="96">
        <f>0</f>
        <v>0</v>
      </c>
      <c r="L35" s="291"/>
      <c r="M35" s="90"/>
      <c r="T35" s="291"/>
      <c r="U35" s="291"/>
      <c r="V35" s="291"/>
      <c r="W35" s="291"/>
      <c r="X35" s="291"/>
      <c r="Y35" s="291"/>
      <c r="Z35" s="291"/>
      <c r="AA35" s="291"/>
      <c r="AB35" s="291"/>
      <c r="AC35" s="291"/>
      <c r="AD35" s="291"/>
      <c r="AE35" s="291"/>
      <c r="AF35" s="291"/>
    </row>
    <row r="36" spans="1:32" s="2" customFormat="1" ht="14.45" hidden="1" customHeight="1">
      <c r="A36" s="291"/>
      <c r="B36" s="33"/>
      <c r="C36" s="291"/>
      <c r="D36" s="291"/>
      <c r="E36" s="291"/>
      <c r="F36" s="293" t="s">
        <v>48</v>
      </c>
      <c r="G36" s="96">
        <f>ROUND((SUM(BI59:BI362)),  2)</f>
        <v>0</v>
      </c>
      <c r="H36" s="291"/>
      <c r="I36" s="291"/>
      <c r="J36" s="97">
        <v>0.15</v>
      </c>
      <c r="K36" s="96">
        <f>0</f>
        <v>0</v>
      </c>
      <c r="L36" s="291"/>
      <c r="M36" s="90"/>
      <c r="T36" s="291"/>
      <c r="U36" s="291"/>
      <c r="V36" s="291"/>
      <c r="W36" s="291"/>
      <c r="X36" s="291"/>
      <c r="Y36" s="291"/>
      <c r="Z36" s="291"/>
      <c r="AA36" s="291"/>
      <c r="AB36" s="291"/>
      <c r="AC36" s="291"/>
      <c r="AD36" s="291"/>
      <c r="AE36" s="291"/>
      <c r="AF36" s="291"/>
    </row>
    <row r="37" spans="1:32" s="2" customFormat="1" ht="14.45" hidden="1" customHeight="1">
      <c r="A37" s="291"/>
      <c r="B37" s="33"/>
      <c r="C37" s="291"/>
      <c r="D37" s="291"/>
      <c r="E37" s="291"/>
      <c r="F37" s="293" t="s">
        <v>49</v>
      </c>
      <c r="G37" s="96">
        <f>ROUND((SUM(BJ59:BJ362)),  2)</f>
        <v>0</v>
      </c>
      <c r="H37" s="291"/>
      <c r="I37" s="291"/>
      <c r="J37" s="97">
        <v>0</v>
      </c>
      <c r="K37" s="96">
        <f>0</f>
        <v>0</v>
      </c>
      <c r="L37" s="291"/>
      <c r="M37" s="90"/>
      <c r="T37" s="291"/>
      <c r="U37" s="291"/>
      <c r="V37" s="291"/>
      <c r="W37" s="291"/>
      <c r="X37" s="291"/>
      <c r="Y37" s="291"/>
      <c r="Z37" s="291"/>
      <c r="AA37" s="291"/>
      <c r="AB37" s="291"/>
      <c r="AC37" s="291"/>
      <c r="AD37" s="291"/>
      <c r="AE37" s="291"/>
      <c r="AF37" s="291"/>
    </row>
    <row r="38" spans="1:32" s="2" customFormat="1" ht="6.95" customHeight="1">
      <c r="A38" s="291"/>
      <c r="B38" s="33"/>
      <c r="C38" s="291"/>
      <c r="D38" s="291"/>
      <c r="E38" s="291"/>
      <c r="F38" s="291"/>
      <c r="G38" s="291"/>
      <c r="H38" s="291"/>
      <c r="I38" s="291"/>
      <c r="J38" s="291"/>
      <c r="K38" s="291"/>
      <c r="L38" s="291"/>
      <c r="M38" s="90"/>
      <c r="T38" s="291"/>
      <c r="U38" s="291"/>
      <c r="V38" s="291"/>
      <c r="W38" s="291"/>
      <c r="X38" s="291"/>
      <c r="Y38" s="291"/>
      <c r="Z38" s="291"/>
      <c r="AA38" s="291"/>
      <c r="AB38" s="291"/>
      <c r="AC38" s="291"/>
      <c r="AD38" s="291"/>
      <c r="AE38" s="291"/>
      <c r="AF38" s="291"/>
    </row>
    <row r="39" spans="1:32" s="2" customFormat="1" ht="25.35" customHeight="1">
      <c r="A39" s="291"/>
      <c r="B39" s="33"/>
      <c r="C39" s="98"/>
      <c r="D39" s="99" t="s">
        <v>50</v>
      </c>
      <c r="E39" s="344"/>
      <c r="F39" s="55"/>
      <c r="G39" s="55"/>
      <c r="H39" s="100" t="s">
        <v>51</v>
      </c>
      <c r="I39" s="101" t="s">
        <v>52</v>
      </c>
      <c r="J39" s="55"/>
      <c r="K39" s="102">
        <f>SUM(K30:K37)</f>
        <v>0.09</v>
      </c>
      <c r="L39" s="103"/>
      <c r="M39" s="90"/>
      <c r="T39" s="291"/>
      <c r="U39" s="291"/>
      <c r="V39" s="291"/>
      <c r="W39" s="291"/>
      <c r="X39" s="291"/>
      <c r="Y39" s="291"/>
      <c r="Z39" s="291"/>
      <c r="AA39" s="291"/>
      <c r="AB39" s="291"/>
      <c r="AC39" s="291"/>
      <c r="AD39" s="291"/>
      <c r="AE39" s="291"/>
      <c r="AF39" s="291"/>
    </row>
    <row r="40" spans="1:32" s="2" customFormat="1" ht="14.45" customHeight="1">
      <c r="A40" s="291"/>
      <c r="B40" s="42"/>
      <c r="C40" s="43"/>
      <c r="D40" s="43"/>
      <c r="E40" s="43"/>
      <c r="F40" s="43"/>
      <c r="G40" s="43"/>
      <c r="H40" s="43"/>
      <c r="I40" s="43"/>
      <c r="J40" s="43"/>
      <c r="K40" s="43"/>
      <c r="L40" s="43"/>
      <c r="M40" s="90"/>
      <c r="T40" s="291"/>
      <c r="U40" s="291"/>
      <c r="V40" s="291"/>
      <c r="W40" s="291"/>
      <c r="X40" s="291"/>
      <c r="Y40" s="291"/>
      <c r="Z40" s="291"/>
      <c r="AA40" s="291"/>
      <c r="AB40" s="291"/>
      <c r="AC40" s="291"/>
      <c r="AD40" s="291"/>
      <c r="AE40" s="291"/>
      <c r="AF40" s="291"/>
    </row>
    <row r="45" spans="1:32" s="2" customFormat="1" ht="6.95" customHeight="1">
      <c r="A45" s="291"/>
      <c r="B45" s="44"/>
      <c r="C45" s="45"/>
      <c r="D45" s="45"/>
      <c r="E45" s="45"/>
      <c r="F45" s="45"/>
      <c r="G45" s="45"/>
      <c r="H45" s="45"/>
      <c r="I45" s="45"/>
      <c r="J45" s="45"/>
      <c r="K45" s="45"/>
      <c r="L45" s="45"/>
      <c r="M45" s="90"/>
      <c r="T45" s="291"/>
      <c r="U45" s="291"/>
      <c r="V45" s="291"/>
      <c r="W45" s="291"/>
      <c r="X45" s="291"/>
      <c r="Y45" s="291"/>
      <c r="Z45" s="291"/>
      <c r="AA45" s="291"/>
      <c r="AB45" s="291"/>
      <c r="AC45" s="291"/>
      <c r="AD45" s="291"/>
      <c r="AE45" s="291"/>
      <c r="AF45" s="291"/>
    </row>
    <row r="46" spans="1:32" s="2" customFormat="1" ht="24.95" customHeight="1">
      <c r="A46" s="291"/>
      <c r="B46" s="33"/>
      <c r="C46" s="23" t="s">
        <v>124</v>
      </c>
      <c r="D46" s="291"/>
      <c r="E46" s="291"/>
      <c r="F46" s="291"/>
      <c r="G46" s="291"/>
      <c r="H46" s="291"/>
      <c r="I46" s="291"/>
      <c r="J46" s="291"/>
      <c r="K46" s="291"/>
      <c r="L46" s="291"/>
      <c r="M46" s="90"/>
      <c r="T46" s="291"/>
      <c r="U46" s="291"/>
      <c r="V46" s="291"/>
      <c r="W46" s="291"/>
      <c r="X46" s="291"/>
      <c r="Y46" s="291"/>
      <c r="Z46" s="291"/>
      <c r="AA46" s="291"/>
      <c r="AB46" s="291"/>
      <c r="AC46" s="291"/>
      <c r="AD46" s="291"/>
      <c r="AE46" s="291"/>
      <c r="AF46" s="291"/>
    </row>
    <row r="47" spans="1:32" s="2" customFormat="1" ht="6.95" customHeight="1">
      <c r="A47" s="291"/>
      <c r="B47" s="33"/>
      <c r="C47" s="291"/>
      <c r="D47" s="291"/>
      <c r="E47" s="291"/>
      <c r="F47" s="291"/>
      <c r="G47" s="291"/>
      <c r="H47" s="291"/>
      <c r="I47" s="291"/>
      <c r="J47" s="291"/>
      <c r="K47" s="291"/>
      <c r="L47" s="291"/>
      <c r="M47" s="90"/>
      <c r="T47" s="291"/>
      <c r="U47" s="291"/>
      <c r="V47" s="291"/>
      <c r="W47" s="291"/>
      <c r="X47" s="291"/>
      <c r="Y47" s="291"/>
      <c r="Z47" s="291"/>
      <c r="AA47" s="291"/>
      <c r="AB47" s="291"/>
      <c r="AC47" s="291"/>
      <c r="AD47" s="291"/>
      <c r="AE47" s="291"/>
      <c r="AF47" s="291"/>
    </row>
    <row r="48" spans="1:32" s="2" customFormat="1" ht="12" customHeight="1">
      <c r="A48" s="291"/>
      <c r="B48" s="33"/>
      <c r="C48" s="293" t="s">
        <v>14</v>
      </c>
      <c r="D48" s="291"/>
      <c r="E48" s="291"/>
      <c r="F48" s="291"/>
      <c r="G48" s="291"/>
      <c r="H48" s="291"/>
      <c r="I48" s="291"/>
      <c r="J48" s="291"/>
      <c r="K48" s="291"/>
      <c r="L48" s="291"/>
      <c r="M48" s="90"/>
      <c r="T48" s="291"/>
      <c r="U48" s="291"/>
      <c r="V48" s="291"/>
      <c r="W48" s="291"/>
      <c r="X48" s="291"/>
      <c r="Y48" s="291"/>
      <c r="Z48" s="291"/>
      <c r="AA48" s="291"/>
      <c r="AB48" s="291"/>
      <c r="AC48" s="291"/>
      <c r="AD48" s="291"/>
      <c r="AE48" s="291"/>
      <c r="AF48" s="291"/>
    </row>
    <row r="49" spans="1:66" s="2" customFormat="1" ht="16.5" customHeight="1">
      <c r="A49" s="291"/>
      <c r="B49" s="33"/>
      <c r="C49" s="291"/>
      <c r="D49" s="291"/>
      <c r="E49" s="292" t="str">
        <f>F7</f>
        <v>Skládka TKO Štěpánovice - III.etepa - 3.část</v>
      </c>
      <c r="F49" s="293"/>
      <c r="G49" s="293"/>
      <c r="H49" s="293"/>
      <c r="J49" s="291"/>
      <c r="K49" s="291"/>
      <c r="L49" s="291"/>
      <c r="M49" s="90"/>
      <c r="T49" s="291"/>
      <c r="U49" s="291"/>
      <c r="V49" s="291"/>
      <c r="W49" s="291"/>
      <c r="X49" s="291"/>
      <c r="Y49" s="291"/>
      <c r="Z49" s="291"/>
      <c r="AA49" s="291"/>
      <c r="AB49" s="291"/>
      <c r="AC49" s="291"/>
      <c r="AD49" s="291"/>
      <c r="AE49" s="291"/>
      <c r="AF49" s="291"/>
    </row>
    <row r="50" spans="1:66" s="2" customFormat="1" ht="12" customHeight="1">
      <c r="A50" s="291"/>
      <c r="B50" s="33"/>
      <c r="C50" s="293" t="s">
        <v>114</v>
      </c>
      <c r="D50" s="291"/>
      <c r="E50" s="291"/>
      <c r="F50" s="291"/>
      <c r="G50" s="291"/>
      <c r="H50" s="291"/>
      <c r="I50" s="291"/>
      <c r="J50" s="291"/>
      <c r="K50" s="291"/>
      <c r="L50" s="291"/>
      <c r="M50" s="90"/>
      <c r="T50" s="291"/>
      <c r="U50" s="291"/>
      <c r="V50" s="291"/>
      <c r="W50" s="291"/>
      <c r="X50" s="291"/>
      <c r="Y50" s="291"/>
      <c r="Z50" s="291"/>
      <c r="AA50" s="291"/>
      <c r="AB50" s="291"/>
      <c r="AC50" s="291"/>
      <c r="AD50" s="291"/>
      <c r="AE50" s="291"/>
      <c r="AF50" s="291"/>
    </row>
    <row r="51" spans="1:66" s="2" customFormat="1" ht="16.5" customHeight="1">
      <c r="A51" s="291"/>
      <c r="B51" s="33"/>
      <c r="C51" s="291"/>
      <c r="D51" s="291"/>
      <c r="E51" s="287" t="str">
        <f>F9</f>
        <v>SO 05 - Venkovní osvětlení</v>
      </c>
      <c r="F51" s="291"/>
      <c r="G51" s="291"/>
      <c r="H51" s="291"/>
      <c r="J51" s="291"/>
      <c r="K51" s="291"/>
      <c r="L51" s="291"/>
      <c r="M51" s="90"/>
      <c r="T51" s="291"/>
      <c r="U51" s="291"/>
      <c r="V51" s="291"/>
      <c r="W51" s="291"/>
      <c r="X51" s="291"/>
      <c r="Y51" s="291"/>
      <c r="Z51" s="291"/>
      <c r="AA51" s="291"/>
      <c r="AB51" s="291"/>
      <c r="AC51" s="291"/>
      <c r="AD51" s="291"/>
      <c r="AE51" s="291"/>
      <c r="AF51" s="291"/>
    </row>
    <row r="52" spans="1:66" s="2" customFormat="1" ht="6.95" customHeight="1">
      <c r="A52" s="291"/>
      <c r="B52" s="33"/>
      <c r="C52" s="291"/>
      <c r="D52" s="291"/>
      <c r="E52" s="291"/>
      <c r="F52" s="291"/>
      <c r="G52" s="291"/>
      <c r="H52" s="291"/>
      <c r="I52" s="291"/>
      <c r="J52" s="291"/>
      <c r="K52" s="291"/>
      <c r="L52" s="291"/>
      <c r="M52" s="90"/>
      <c r="T52" s="291"/>
      <c r="U52" s="291"/>
      <c r="V52" s="291"/>
      <c r="W52" s="291"/>
      <c r="X52" s="291"/>
      <c r="Y52" s="291"/>
      <c r="Z52" s="291"/>
      <c r="AA52" s="291"/>
      <c r="AB52" s="291"/>
      <c r="AC52" s="291"/>
      <c r="AD52" s="291"/>
      <c r="AE52" s="291"/>
      <c r="AF52" s="291"/>
    </row>
    <row r="53" spans="1:66" s="2" customFormat="1" ht="12" customHeight="1">
      <c r="A53" s="291"/>
      <c r="B53" s="33"/>
      <c r="C53" s="293" t="s">
        <v>20</v>
      </c>
      <c r="D53" s="291"/>
      <c r="E53" s="288" t="str">
        <f>G12</f>
        <v>k.ú.Štěpánovice u Klatov, k.ú.Dehtín</v>
      </c>
      <c r="F53" s="291"/>
      <c r="H53" s="291"/>
      <c r="I53" s="291"/>
      <c r="J53" s="293" t="s">
        <v>22</v>
      </c>
      <c r="K53" s="284" t="str">
        <f>IF(K12="","",K12)</f>
        <v>24. 9. 2020</v>
      </c>
      <c r="L53" s="291"/>
      <c r="M53" s="90"/>
      <c r="T53" s="291"/>
      <c r="U53" s="291"/>
      <c r="V53" s="291"/>
      <c r="W53" s="291"/>
      <c r="X53" s="291"/>
      <c r="Y53" s="291"/>
      <c r="Z53" s="291"/>
      <c r="AA53" s="291"/>
      <c r="AB53" s="291"/>
      <c r="AC53" s="291"/>
      <c r="AD53" s="291"/>
      <c r="AE53" s="291"/>
      <c r="AF53" s="291"/>
    </row>
    <row r="54" spans="1:66" s="2" customFormat="1" ht="6.95" customHeight="1">
      <c r="A54" s="291"/>
      <c r="B54" s="33"/>
      <c r="C54" s="291"/>
      <c r="D54" s="291"/>
      <c r="E54" s="291"/>
      <c r="F54" s="291"/>
      <c r="G54" s="291"/>
      <c r="H54" s="291"/>
      <c r="I54" s="291"/>
      <c r="J54" s="291"/>
      <c r="K54" s="291"/>
      <c r="L54" s="291"/>
      <c r="M54" s="90"/>
      <c r="T54" s="291"/>
      <c r="U54" s="291"/>
      <c r="V54" s="291"/>
      <c r="W54" s="291"/>
      <c r="X54" s="291"/>
      <c r="Y54" s="291"/>
      <c r="Z54" s="291"/>
      <c r="AA54" s="291"/>
      <c r="AB54" s="291"/>
      <c r="AC54" s="291"/>
      <c r="AD54" s="291"/>
      <c r="AE54" s="291"/>
      <c r="AF54" s="291"/>
    </row>
    <row r="55" spans="1:66" s="2" customFormat="1" ht="40.15" customHeight="1">
      <c r="A55" s="291"/>
      <c r="B55" s="33"/>
      <c r="C55" s="293" t="s">
        <v>28</v>
      </c>
      <c r="D55" s="291"/>
      <c r="E55" s="288" t="str">
        <f>F15</f>
        <v>Město Klatovy, Nám.Míru 62/I,339 01 Klatovy</v>
      </c>
      <c r="F55" s="291"/>
      <c r="H55" s="291"/>
      <c r="I55" s="291"/>
      <c r="J55" s="293" t="s">
        <v>34</v>
      </c>
      <c r="K55" s="289" t="str">
        <f>F21</f>
        <v>INTERPROJEKT ODPADY s.r.o., Praha 6</v>
      </c>
      <c r="L55" s="291"/>
      <c r="M55" s="90"/>
      <c r="T55" s="291"/>
      <c r="U55" s="291"/>
      <c r="V55" s="291"/>
      <c r="W55" s="291"/>
      <c r="X55" s="291"/>
      <c r="Y55" s="291"/>
      <c r="Z55" s="291"/>
      <c r="AA55" s="291"/>
      <c r="AB55" s="291"/>
      <c r="AC55" s="291"/>
      <c r="AD55" s="291"/>
      <c r="AE55" s="291"/>
      <c r="AF55" s="291"/>
    </row>
    <row r="56" spans="1:66" s="2" customFormat="1" ht="15.2" customHeight="1">
      <c r="A56" s="291"/>
      <c r="B56" s="33"/>
      <c r="C56" s="293" t="s">
        <v>32</v>
      </c>
      <c r="D56" s="291"/>
      <c r="E56" s="291"/>
      <c r="F56" s="291"/>
      <c r="G56" s="288" t="str">
        <f>IF(F18="","",F18)</f>
        <v xml:space="preserve"> </v>
      </c>
      <c r="H56" s="291"/>
      <c r="I56" s="291"/>
      <c r="J56" s="293" t="s">
        <v>37</v>
      </c>
      <c r="K56" s="289" t="str">
        <f>F24</f>
        <v xml:space="preserve"> </v>
      </c>
      <c r="L56" s="291"/>
      <c r="M56" s="90"/>
      <c r="T56" s="291"/>
      <c r="U56" s="291"/>
      <c r="V56" s="291"/>
      <c r="W56" s="291"/>
      <c r="X56" s="291"/>
      <c r="Y56" s="291"/>
      <c r="Z56" s="291"/>
      <c r="AA56" s="291"/>
      <c r="AB56" s="291"/>
      <c r="AC56" s="291"/>
      <c r="AD56" s="291"/>
      <c r="AE56" s="291"/>
      <c r="AF56" s="291"/>
    </row>
    <row r="57" spans="1:66" s="2" customFormat="1" ht="10.35" customHeight="1">
      <c r="A57" s="291"/>
      <c r="B57" s="33"/>
      <c r="C57" s="291"/>
      <c r="D57" s="291"/>
      <c r="E57" s="291"/>
      <c r="F57" s="291"/>
      <c r="G57" s="291"/>
      <c r="H57" s="291"/>
      <c r="I57" s="291"/>
      <c r="J57" s="291"/>
      <c r="K57" s="291"/>
      <c r="L57" s="291"/>
      <c r="M57" s="90"/>
      <c r="T57" s="291"/>
      <c r="U57" s="291"/>
      <c r="V57" s="291"/>
      <c r="W57" s="291"/>
      <c r="X57" s="291"/>
      <c r="Y57" s="291"/>
      <c r="Z57" s="291"/>
      <c r="AA57" s="291"/>
      <c r="AB57" s="291"/>
      <c r="AC57" s="291"/>
      <c r="AD57" s="291"/>
      <c r="AE57" s="291"/>
      <c r="AF57" s="291"/>
    </row>
    <row r="58" spans="1:66" s="11" customFormat="1" ht="29.25" customHeight="1">
      <c r="A58" s="115"/>
      <c r="B58" s="116"/>
      <c r="C58" s="117"/>
      <c r="D58" s="118"/>
      <c r="E58" s="118"/>
      <c r="F58" s="118"/>
      <c r="G58" s="118"/>
      <c r="H58" s="118"/>
      <c r="I58" s="118"/>
      <c r="J58" s="118"/>
      <c r="K58" s="118"/>
      <c r="L58" s="119"/>
      <c r="M58" s="120"/>
      <c r="N58" s="57" t="s">
        <v>3</v>
      </c>
      <c r="O58" s="58" t="s">
        <v>44</v>
      </c>
      <c r="P58" s="58" t="s">
        <v>130</v>
      </c>
      <c r="Q58" s="58" t="s">
        <v>131</v>
      </c>
      <c r="R58" s="58" t="s">
        <v>132</v>
      </c>
      <c r="S58" s="58" t="s">
        <v>133</v>
      </c>
      <c r="T58" s="58" t="s">
        <v>134</v>
      </c>
      <c r="U58" s="59" t="s">
        <v>135</v>
      </c>
      <c r="V58" s="115"/>
      <c r="W58" s="115"/>
      <c r="X58" s="115"/>
      <c r="Y58" s="115"/>
      <c r="Z58" s="115"/>
      <c r="AA58" s="115"/>
      <c r="AB58" s="115"/>
      <c r="AC58" s="115"/>
      <c r="AD58" s="115"/>
      <c r="AE58" s="115"/>
      <c r="AF58" s="115"/>
    </row>
    <row r="59" spans="1:66" s="2" customFormat="1" ht="22.9" customHeight="1">
      <c r="A59" s="291"/>
      <c r="B59" s="33"/>
      <c r="C59" s="64" t="s">
        <v>136</v>
      </c>
      <c r="D59" s="291"/>
      <c r="E59" s="291"/>
      <c r="F59" s="291"/>
      <c r="G59" s="291"/>
      <c r="H59" s="291"/>
      <c r="I59" s="291"/>
      <c r="J59" s="121">
        <f>J80+J110</f>
        <v>0</v>
      </c>
      <c r="K59" s="291"/>
      <c r="L59" s="291"/>
      <c r="M59" s="33"/>
      <c r="N59" s="60"/>
      <c r="O59" s="51"/>
      <c r="P59" s="61"/>
      <c r="Q59" s="122" t="e">
        <f>Q60+Q332</f>
        <v>#VALUE!</v>
      </c>
      <c r="R59" s="61"/>
      <c r="S59" s="122" t="e">
        <f>S60+S332</f>
        <v>#VALUE!</v>
      </c>
      <c r="T59" s="61"/>
      <c r="U59" s="123" t="e">
        <f>U60+U332</f>
        <v>#VALUE!</v>
      </c>
      <c r="V59" s="291"/>
      <c r="W59" s="291"/>
      <c r="X59" s="291"/>
      <c r="Y59" s="291"/>
      <c r="Z59" s="291"/>
      <c r="AA59" s="291"/>
      <c r="AB59" s="291"/>
      <c r="AC59" s="291"/>
      <c r="AD59" s="291"/>
      <c r="AE59" s="291"/>
      <c r="AF59" s="291"/>
      <c r="AU59" s="19" t="s">
        <v>73</v>
      </c>
      <c r="AV59" s="19" t="s">
        <v>119</v>
      </c>
      <c r="BL59" s="124" t="e">
        <f>BL60+BL332</f>
        <v>#VALUE!</v>
      </c>
    </row>
    <row r="60" spans="1:66" s="12" customFormat="1" ht="25.9" customHeight="1">
      <c r="B60" s="125"/>
      <c r="C60" s="291"/>
      <c r="D60" s="291"/>
      <c r="E60" s="291"/>
      <c r="F60" s="291"/>
      <c r="G60" s="291"/>
      <c r="H60" s="291"/>
      <c r="I60" s="291"/>
      <c r="J60" s="291"/>
      <c r="K60" s="291"/>
      <c r="L60" s="291"/>
      <c r="M60" s="125"/>
      <c r="N60" s="129"/>
      <c r="O60" s="130"/>
      <c r="P60" s="130"/>
      <c r="Q60" s="131" t="e">
        <f>Q61+Q152+Q158+Q187+Q199+Q328</f>
        <v>#VALUE!</v>
      </c>
      <c r="R60" s="130"/>
      <c r="S60" s="131" t="e">
        <f>S61+S152+S158+S187+S199+S328</f>
        <v>#VALUE!</v>
      </c>
      <c r="T60" s="130"/>
      <c r="U60" s="132" t="e">
        <f>U61+U152+U158+U187+U199+U328</f>
        <v>#VALUE!</v>
      </c>
      <c r="AS60" s="126" t="s">
        <v>82</v>
      </c>
      <c r="AU60" s="133" t="s">
        <v>73</v>
      </c>
      <c r="AV60" s="133" t="s">
        <v>74</v>
      </c>
      <c r="AZ60" s="126" t="s">
        <v>139</v>
      </c>
      <c r="BL60" s="134" t="e">
        <f>BL61+BL152+BL158+BL187+BL199+BL328</f>
        <v>#VALUE!</v>
      </c>
    </row>
    <row r="61" spans="1:66" s="12" customFormat="1" ht="22.9" customHeight="1">
      <c r="B61" s="125"/>
      <c r="C61" s="291"/>
      <c r="D61" s="291"/>
      <c r="E61" s="291"/>
      <c r="F61" s="291"/>
      <c r="G61" s="291"/>
      <c r="H61" s="291"/>
      <c r="I61" s="291"/>
      <c r="J61" s="291"/>
      <c r="K61" s="291"/>
      <c r="L61" s="291"/>
      <c r="M61" s="125"/>
      <c r="N61" s="129"/>
      <c r="O61" s="130"/>
      <c r="P61" s="130"/>
      <c r="Q61" s="131" t="e">
        <f>SUM(Q62:Q151)</f>
        <v>#VALUE!</v>
      </c>
      <c r="R61" s="130"/>
      <c r="S61" s="131" t="e">
        <f>SUM(S62:S151)</f>
        <v>#VALUE!</v>
      </c>
      <c r="T61" s="130"/>
      <c r="U61" s="132" t="e">
        <f>SUM(U62:U151)</f>
        <v>#VALUE!</v>
      </c>
      <c r="AS61" s="126" t="s">
        <v>82</v>
      </c>
      <c r="AU61" s="133" t="s">
        <v>73</v>
      </c>
      <c r="AV61" s="133" t="s">
        <v>82</v>
      </c>
      <c r="AZ61" s="126" t="s">
        <v>139</v>
      </c>
      <c r="BL61" s="134" t="e">
        <f>SUM(BL62:BL151)</f>
        <v>#VALUE!</v>
      </c>
    </row>
    <row r="62" spans="1:66" s="2" customFormat="1" ht="14.45" customHeight="1">
      <c r="A62" s="291"/>
      <c r="B62" s="137"/>
      <c r="C62" s="291"/>
      <c r="D62" s="338" t="s">
        <v>1590</v>
      </c>
      <c r="E62" s="338"/>
      <c r="F62" s="338" t="s">
        <v>127</v>
      </c>
      <c r="G62" s="338" t="s">
        <v>126</v>
      </c>
      <c r="H62" s="339"/>
      <c r="I62" s="338" t="s">
        <v>1591</v>
      </c>
      <c r="J62" s="338" t="s">
        <v>1592</v>
      </c>
      <c r="K62" s="338" t="s">
        <v>44</v>
      </c>
      <c r="L62" s="291"/>
      <c r="M62" s="33"/>
      <c r="N62" s="144" t="s">
        <v>3</v>
      </c>
      <c r="O62" s="145" t="s">
        <v>45</v>
      </c>
      <c r="P62" s="146">
        <v>0.41399999999999998</v>
      </c>
      <c r="Q62" s="146" t="e">
        <f>P62*I62</f>
        <v>#VALUE!</v>
      </c>
      <c r="R62" s="146">
        <v>0</v>
      </c>
      <c r="S62" s="146" t="e">
        <f>R62*I62</f>
        <v>#VALUE!</v>
      </c>
      <c r="T62" s="146">
        <v>0</v>
      </c>
      <c r="U62" s="147" t="e">
        <f>T62*I62</f>
        <v>#VALUE!</v>
      </c>
      <c r="V62" s="291"/>
      <c r="W62" s="291"/>
      <c r="X62" s="291"/>
      <c r="Y62" s="291"/>
      <c r="Z62" s="291"/>
      <c r="AA62" s="291"/>
      <c r="AB62" s="291"/>
      <c r="AC62" s="291"/>
      <c r="AD62" s="291"/>
      <c r="AE62" s="291"/>
      <c r="AF62" s="291"/>
      <c r="AS62" s="148" t="s">
        <v>146</v>
      </c>
      <c r="AU62" s="148" t="s">
        <v>141</v>
      </c>
      <c r="AV62" s="148" t="s">
        <v>84</v>
      </c>
      <c r="AZ62" s="19" t="s">
        <v>139</v>
      </c>
      <c r="BF62" s="149" t="str">
        <f>IF(O62="základní",K62,0)</f>
        <v>DPH</v>
      </c>
      <c r="BG62" s="149">
        <f>IF(O62="snížená",K62,0)</f>
        <v>0</v>
      </c>
      <c r="BH62" s="149">
        <f>IF(O62="zákl. přenesená",K62,0)</f>
        <v>0</v>
      </c>
      <c r="BI62" s="149">
        <f>IF(O62="sníž. přenesená",K62,0)</f>
        <v>0</v>
      </c>
      <c r="BJ62" s="149">
        <f>IF(O62="nulová",K62,0)</f>
        <v>0</v>
      </c>
      <c r="BK62" s="19" t="s">
        <v>82</v>
      </c>
      <c r="BL62" s="149" t="e">
        <f>ROUND(J62*I62,2)</f>
        <v>#VALUE!</v>
      </c>
      <c r="BM62" s="19" t="s">
        <v>146</v>
      </c>
      <c r="BN62" s="148" t="s">
        <v>482</v>
      </c>
    </row>
    <row r="63" spans="1:66" s="2" customFormat="1">
      <c r="A63" s="291"/>
      <c r="B63" s="33"/>
      <c r="C63" s="291"/>
      <c r="E63" s="340" t="s">
        <v>1593</v>
      </c>
      <c r="F63" s="345">
        <v>335</v>
      </c>
      <c r="G63" s="340" t="s">
        <v>254</v>
      </c>
      <c r="H63" s="339"/>
      <c r="I63" s="341"/>
      <c r="J63" s="341"/>
      <c r="K63" s="342">
        <v>0.21</v>
      </c>
      <c r="L63" s="291"/>
      <c r="M63" s="33"/>
      <c r="N63" s="152"/>
      <c r="O63" s="153"/>
      <c r="P63" s="53"/>
      <c r="Q63" s="53"/>
      <c r="R63" s="53"/>
      <c r="S63" s="53"/>
      <c r="T63" s="53"/>
      <c r="U63" s="54"/>
      <c r="V63" s="291"/>
      <c r="W63" s="291"/>
      <c r="X63" s="291"/>
      <c r="Y63" s="291"/>
      <c r="Z63" s="291"/>
      <c r="AA63" s="291"/>
      <c r="AB63" s="291"/>
      <c r="AC63" s="291"/>
      <c r="AD63" s="291"/>
      <c r="AE63" s="291"/>
      <c r="AF63" s="291"/>
      <c r="AU63" s="19" t="s">
        <v>148</v>
      </c>
      <c r="AV63" s="19" t="s">
        <v>84</v>
      </c>
    </row>
    <row r="64" spans="1:66" s="2" customFormat="1">
      <c r="A64" s="291"/>
      <c r="B64" s="33"/>
      <c r="C64" s="291"/>
      <c r="E64" s="340" t="s">
        <v>1594</v>
      </c>
      <c r="F64" s="345">
        <v>320</v>
      </c>
      <c r="G64" s="340" t="s">
        <v>254</v>
      </c>
      <c r="H64" s="339"/>
      <c r="I64" s="341"/>
      <c r="J64" s="341"/>
      <c r="K64" s="342">
        <v>0.21</v>
      </c>
      <c r="L64" s="291"/>
      <c r="M64" s="33"/>
      <c r="N64" s="152"/>
      <c r="O64" s="153"/>
      <c r="P64" s="53"/>
      <c r="Q64" s="53"/>
      <c r="R64" s="53"/>
      <c r="S64" s="53"/>
      <c r="T64" s="53"/>
      <c r="U64" s="54"/>
      <c r="V64" s="291"/>
      <c r="W64" s="291"/>
      <c r="X64" s="291"/>
      <c r="Y64" s="291"/>
      <c r="Z64" s="291"/>
      <c r="AA64" s="291"/>
      <c r="AB64" s="291"/>
      <c r="AC64" s="291"/>
      <c r="AD64" s="291"/>
      <c r="AE64" s="291"/>
      <c r="AF64" s="291"/>
      <c r="AU64" s="19" t="s">
        <v>150</v>
      </c>
      <c r="AV64" s="19" t="s">
        <v>84</v>
      </c>
    </row>
    <row r="65" spans="1:66" s="13" customFormat="1">
      <c r="B65" s="155"/>
      <c r="C65" s="291"/>
      <c r="E65" s="343" t="s">
        <v>1595</v>
      </c>
      <c r="F65" s="345">
        <v>280</v>
      </c>
      <c r="G65" s="340" t="s">
        <v>375</v>
      </c>
      <c r="H65" s="339"/>
      <c r="I65" s="341"/>
      <c r="J65" s="341"/>
      <c r="K65" s="342">
        <v>0.21</v>
      </c>
      <c r="L65" s="291"/>
      <c r="M65" s="155"/>
      <c r="N65" s="158"/>
      <c r="O65" s="159"/>
      <c r="P65" s="159"/>
      <c r="Q65" s="159"/>
      <c r="R65" s="159"/>
      <c r="S65" s="159"/>
      <c r="T65" s="159"/>
      <c r="U65" s="160"/>
      <c r="AU65" s="156" t="s">
        <v>158</v>
      </c>
      <c r="AV65" s="156" t="s">
        <v>84</v>
      </c>
      <c r="AW65" s="13" t="s">
        <v>82</v>
      </c>
      <c r="AX65" s="13" t="s">
        <v>36</v>
      </c>
      <c r="AY65" s="13" t="s">
        <v>74</v>
      </c>
      <c r="AZ65" s="156" t="s">
        <v>139</v>
      </c>
    </row>
    <row r="66" spans="1:66" s="13" customFormat="1">
      <c r="B66" s="155"/>
      <c r="C66" s="291"/>
      <c r="E66" s="340" t="s">
        <v>1596</v>
      </c>
      <c r="F66" s="345">
        <v>20</v>
      </c>
      <c r="G66" s="340" t="s">
        <v>375</v>
      </c>
      <c r="H66" s="339"/>
      <c r="I66" s="341"/>
      <c r="J66" s="341"/>
      <c r="K66" s="342">
        <v>0.21</v>
      </c>
      <c r="L66" s="291"/>
      <c r="M66" s="155"/>
      <c r="N66" s="158"/>
      <c r="O66" s="159"/>
      <c r="P66" s="159"/>
      <c r="Q66" s="159"/>
      <c r="R66" s="159"/>
      <c r="S66" s="159"/>
      <c r="T66" s="159"/>
      <c r="U66" s="160"/>
      <c r="AU66" s="156" t="s">
        <v>158</v>
      </c>
      <c r="AV66" s="156" t="s">
        <v>84</v>
      </c>
      <c r="AW66" s="13" t="s">
        <v>82</v>
      </c>
      <c r="AX66" s="13" t="s">
        <v>36</v>
      </c>
      <c r="AY66" s="13" t="s">
        <v>74</v>
      </c>
      <c r="AZ66" s="156" t="s">
        <v>139</v>
      </c>
    </row>
    <row r="67" spans="1:66" s="14" customFormat="1">
      <c r="B67" s="161"/>
      <c r="C67" s="291"/>
      <c r="E67" s="340" t="s">
        <v>1597</v>
      </c>
      <c r="F67" s="345">
        <v>48</v>
      </c>
      <c r="G67" s="340" t="s">
        <v>1598</v>
      </c>
      <c r="H67" s="339"/>
      <c r="I67" s="341"/>
      <c r="J67" s="341"/>
      <c r="K67" s="342">
        <v>0.21</v>
      </c>
      <c r="L67" s="291"/>
      <c r="M67" s="161"/>
      <c r="N67" s="165"/>
      <c r="O67" s="166"/>
      <c r="P67" s="166"/>
      <c r="Q67" s="166"/>
      <c r="R67" s="166"/>
      <c r="S67" s="166"/>
      <c r="T67" s="166"/>
      <c r="U67" s="167"/>
      <c r="AU67" s="162" t="s">
        <v>158</v>
      </c>
      <c r="AV67" s="162" t="s">
        <v>84</v>
      </c>
      <c r="AW67" s="14" t="s">
        <v>84</v>
      </c>
      <c r="AX67" s="14" t="s">
        <v>36</v>
      </c>
      <c r="AY67" s="14" t="s">
        <v>82</v>
      </c>
      <c r="AZ67" s="162" t="s">
        <v>139</v>
      </c>
    </row>
    <row r="68" spans="1:66" s="2" customFormat="1" ht="14.45" customHeight="1">
      <c r="A68" s="291"/>
      <c r="B68" s="137"/>
      <c r="C68" s="291"/>
      <c r="E68" s="340" t="s">
        <v>1599</v>
      </c>
      <c r="F68" s="345">
        <v>12</v>
      </c>
      <c r="G68" s="340" t="s">
        <v>1598</v>
      </c>
      <c r="H68" s="339"/>
      <c r="I68" s="341"/>
      <c r="J68" s="341"/>
      <c r="K68" s="342">
        <v>0.21</v>
      </c>
      <c r="L68" s="291"/>
      <c r="M68" s="33"/>
      <c r="N68" s="144" t="s">
        <v>3</v>
      </c>
      <c r="O68" s="145" t="s">
        <v>45</v>
      </c>
      <c r="P68" s="146">
        <v>0.496</v>
      </c>
      <c r="Q68" s="146">
        <f>P68*I68</f>
        <v>0</v>
      </c>
      <c r="R68" s="146">
        <v>0</v>
      </c>
      <c r="S68" s="146">
        <f>R68*I68</f>
        <v>0</v>
      </c>
      <c r="T68" s="146">
        <v>0</v>
      </c>
      <c r="U68" s="147">
        <f>T68*I68</f>
        <v>0</v>
      </c>
      <c r="V68" s="291"/>
      <c r="W68" s="291"/>
      <c r="X68" s="291"/>
      <c r="Y68" s="291"/>
      <c r="Z68" s="291"/>
      <c r="AA68" s="291"/>
      <c r="AB68" s="291"/>
      <c r="AC68" s="291"/>
      <c r="AD68" s="291"/>
      <c r="AE68" s="291"/>
      <c r="AF68" s="291"/>
      <c r="AS68" s="148" t="s">
        <v>146</v>
      </c>
      <c r="AU68" s="148" t="s">
        <v>141</v>
      </c>
      <c r="AV68" s="148" t="s">
        <v>84</v>
      </c>
      <c r="AZ68" s="19" t="s">
        <v>139</v>
      </c>
      <c r="BF68" s="149">
        <f>IF(O68="základní",K68,0)</f>
        <v>0.21</v>
      </c>
      <c r="BG68" s="149">
        <f>IF(O68="snížená",K68,0)</f>
        <v>0</v>
      </c>
      <c r="BH68" s="149">
        <f>IF(O68="zákl. přenesená",K68,0)</f>
        <v>0</v>
      </c>
      <c r="BI68" s="149">
        <f>IF(O68="sníž. přenesená",K68,0)</f>
        <v>0</v>
      </c>
      <c r="BJ68" s="149">
        <f>IF(O68="nulová",K68,0)</f>
        <v>0</v>
      </c>
      <c r="BK68" s="19" t="s">
        <v>82</v>
      </c>
      <c r="BL68" s="149">
        <f>ROUND(J68*I68,2)</f>
        <v>0</v>
      </c>
      <c r="BM68" s="19" t="s">
        <v>146</v>
      </c>
      <c r="BN68" s="148" t="s">
        <v>490</v>
      </c>
    </row>
    <row r="69" spans="1:66" s="2" customFormat="1">
      <c r="A69" s="291"/>
      <c r="B69" s="33"/>
      <c r="C69" s="291"/>
      <c r="E69" s="340" t="s">
        <v>1600</v>
      </c>
      <c r="F69" s="345">
        <v>300</v>
      </c>
      <c r="G69" s="340" t="s">
        <v>254</v>
      </c>
      <c r="H69" s="339"/>
      <c r="I69" s="341"/>
      <c r="J69" s="341"/>
      <c r="K69" s="342">
        <v>0.21</v>
      </c>
      <c r="L69" s="291"/>
      <c r="M69" s="33"/>
      <c r="N69" s="152"/>
      <c r="O69" s="153"/>
      <c r="P69" s="53"/>
      <c r="Q69" s="53"/>
      <c r="R69" s="53"/>
      <c r="S69" s="53"/>
      <c r="T69" s="53"/>
      <c r="U69" s="54"/>
      <c r="V69" s="291"/>
      <c r="W69" s="291"/>
      <c r="X69" s="291"/>
      <c r="Y69" s="291"/>
      <c r="Z69" s="291"/>
      <c r="AA69" s="291"/>
      <c r="AB69" s="291"/>
      <c r="AC69" s="291"/>
      <c r="AD69" s="291"/>
      <c r="AE69" s="291"/>
      <c r="AF69" s="291"/>
      <c r="AU69" s="19" t="s">
        <v>148</v>
      </c>
      <c r="AV69" s="19" t="s">
        <v>84</v>
      </c>
    </row>
    <row r="70" spans="1:66" s="2" customFormat="1">
      <c r="A70" s="291"/>
      <c r="B70" s="33"/>
      <c r="C70" s="291"/>
      <c r="E70" s="340" t="s">
        <v>1601</v>
      </c>
      <c r="F70" s="345">
        <v>12</v>
      </c>
      <c r="G70" s="340" t="s">
        <v>254</v>
      </c>
      <c r="H70" s="339"/>
      <c r="I70" s="341"/>
      <c r="J70" s="341"/>
      <c r="K70" s="342">
        <v>0.21</v>
      </c>
      <c r="L70" s="291"/>
      <c r="M70" s="33"/>
      <c r="N70" s="152"/>
      <c r="O70" s="153"/>
      <c r="P70" s="53"/>
      <c r="Q70" s="53"/>
      <c r="R70" s="53"/>
      <c r="S70" s="53"/>
      <c r="T70" s="53"/>
      <c r="U70" s="54"/>
      <c r="V70" s="291"/>
      <c r="W70" s="291"/>
      <c r="X70" s="291"/>
      <c r="Y70" s="291"/>
      <c r="Z70" s="291"/>
      <c r="AA70" s="291"/>
      <c r="AB70" s="291"/>
      <c r="AC70" s="291"/>
      <c r="AD70" s="291"/>
      <c r="AE70" s="291"/>
      <c r="AF70" s="291"/>
      <c r="AU70" s="19" t="s">
        <v>150</v>
      </c>
      <c r="AV70" s="19" t="s">
        <v>84</v>
      </c>
    </row>
    <row r="71" spans="1:66" s="13" customFormat="1">
      <c r="B71" s="155"/>
      <c r="C71" s="291"/>
      <c r="E71" s="340" t="s">
        <v>1602</v>
      </c>
      <c r="F71" s="345">
        <v>12</v>
      </c>
      <c r="G71" s="340" t="s">
        <v>1598</v>
      </c>
      <c r="H71" s="339"/>
      <c r="I71" s="341"/>
      <c r="J71" s="341"/>
      <c r="K71" s="342">
        <v>0.21</v>
      </c>
      <c r="L71" s="291"/>
      <c r="M71" s="155"/>
      <c r="N71" s="158"/>
      <c r="O71" s="159"/>
      <c r="P71" s="159"/>
      <c r="Q71" s="159"/>
      <c r="R71" s="159"/>
      <c r="S71" s="159"/>
      <c r="T71" s="159"/>
      <c r="U71" s="160"/>
      <c r="AU71" s="156" t="s">
        <v>158</v>
      </c>
      <c r="AV71" s="156" t="s">
        <v>84</v>
      </c>
      <c r="AW71" s="13" t="s">
        <v>82</v>
      </c>
      <c r="AX71" s="13" t="s">
        <v>36</v>
      </c>
      <c r="AY71" s="13" t="s">
        <v>74</v>
      </c>
      <c r="AZ71" s="156" t="s">
        <v>139</v>
      </c>
    </row>
    <row r="72" spans="1:66" s="13" customFormat="1">
      <c r="B72" s="155"/>
      <c r="C72" s="291"/>
      <c r="E72" s="340" t="s">
        <v>1603</v>
      </c>
      <c r="F72" s="345">
        <v>12</v>
      </c>
      <c r="G72" s="340" t="s">
        <v>1598</v>
      </c>
      <c r="H72" s="339"/>
      <c r="I72" s="341"/>
      <c r="J72" s="341"/>
      <c r="K72" s="342">
        <v>0.21</v>
      </c>
      <c r="L72" s="291"/>
      <c r="M72" s="155"/>
      <c r="N72" s="158"/>
      <c r="O72" s="159"/>
      <c r="P72" s="159"/>
      <c r="Q72" s="159"/>
      <c r="R72" s="159"/>
      <c r="S72" s="159"/>
      <c r="T72" s="159"/>
      <c r="U72" s="160"/>
      <c r="AU72" s="156" t="s">
        <v>158</v>
      </c>
      <c r="AV72" s="156" t="s">
        <v>84</v>
      </c>
      <c r="AW72" s="13" t="s">
        <v>82</v>
      </c>
      <c r="AX72" s="13" t="s">
        <v>36</v>
      </c>
      <c r="AY72" s="13" t="s">
        <v>74</v>
      </c>
      <c r="AZ72" s="156" t="s">
        <v>139</v>
      </c>
    </row>
    <row r="73" spans="1:66" s="14" customFormat="1">
      <c r="B73" s="161"/>
      <c r="C73" s="291"/>
      <c r="E73" s="340" t="s">
        <v>1604</v>
      </c>
      <c r="F73" s="345">
        <v>12</v>
      </c>
      <c r="G73" s="340" t="s">
        <v>1598</v>
      </c>
      <c r="H73" s="339"/>
      <c r="I73" s="341"/>
      <c r="J73" s="341"/>
      <c r="K73" s="342">
        <v>0.21</v>
      </c>
      <c r="L73" s="291"/>
      <c r="M73" s="161"/>
      <c r="N73" s="165"/>
      <c r="O73" s="166"/>
      <c r="P73" s="166"/>
      <c r="Q73" s="166"/>
      <c r="R73" s="166"/>
      <c r="S73" s="166"/>
      <c r="T73" s="166"/>
      <c r="U73" s="167"/>
      <c r="AU73" s="162" t="s">
        <v>158</v>
      </c>
      <c r="AV73" s="162" t="s">
        <v>84</v>
      </c>
      <c r="AW73" s="14" t="s">
        <v>84</v>
      </c>
      <c r="AX73" s="14" t="s">
        <v>36</v>
      </c>
      <c r="AY73" s="14" t="s">
        <v>82</v>
      </c>
      <c r="AZ73" s="162" t="s">
        <v>139</v>
      </c>
    </row>
    <row r="74" spans="1:66" s="2" customFormat="1" ht="14.45" customHeight="1">
      <c r="A74" s="291"/>
      <c r="B74" s="137"/>
      <c r="C74" s="291"/>
      <c r="E74" s="340" t="s">
        <v>1605</v>
      </c>
      <c r="F74" s="345">
        <v>12</v>
      </c>
      <c r="G74" s="340" t="s">
        <v>1598</v>
      </c>
      <c r="H74" s="339"/>
      <c r="I74" s="341"/>
      <c r="J74" s="341"/>
      <c r="K74" s="342">
        <v>0.21</v>
      </c>
      <c r="L74" s="291"/>
      <c r="M74" s="33"/>
      <c r="N74" s="144" t="s">
        <v>3</v>
      </c>
      <c r="O74" s="145" t="s">
        <v>45</v>
      </c>
      <c r="P74" s="146">
        <v>4.3999999999999997E-2</v>
      </c>
      <c r="Q74" s="146">
        <f>P74*I74</f>
        <v>0</v>
      </c>
      <c r="R74" s="146">
        <v>0</v>
      </c>
      <c r="S74" s="146">
        <f>R74*I74</f>
        <v>0</v>
      </c>
      <c r="T74" s="146">
        <v>0</v>
      </c>
      <c r="U74" s="147">
        <f>T74*I74</f>
        <v>0</v>
      </c>
      <c r="V74" s="291"/>
      <c r="W74" s="291"/>
      <c r="X74" s="291"/>
      <c r="Y74" s="291"/>
      <c r="Z74" s="291"/>
      <c r="AA74" s="291"/>
      <c r="AB74" s="291"/>
      <c r="AC74" s="291"/>
      <c r="AD74" s="291"/>
      <c r="AE74" s="291"/>
      <c r="AF74" s="291"/>
      <c r="AS74" s="148" t="s">
        <v>146</v>
      </c>
      <c r="AU74" s="148" t="s">
        <v>141</v>
      </c>
      <c r="AV74" s="148" t="s">
        <v>84</v>
      </c>
      <c r="AZ74" s="19" t="s">
        <v>139</v>
      </c>
      <c r="BF74" s="149">
        <f>IF(O74="základní",K74,0)</f>
        <v>0.21</v>
      </c>
      <c r="BG74" s="149">
        <f>IF(O74="snížená",K74,0)</f>
        <v>0</v>
      </c>
      <c r="BH74" s="149">
        <f>IF(O74="zákl. přenesená",K74,0)</f>
        <v>0</v>
      </c>
      <c r="BI74" s="149">
        <f>IF(O74="sníž. přenesená",K74,0)</f>
        <v>0</v>
      </c>
      <c r="BJ74" s="149">
        <f>IF(O74="nulová",K74,0)</f>
        <v>0</v>
      </c>
      <c r="BK74" s="19" t="s">
        <v>82</v>
      </c>
      <c r="BL74" s="149">
        <f>ROUND(J74*I74,2)</f>
        <v>0</v>
      </c>
      <c r="BM74" s="19" t="s">
        <v>146</v>
      </c>
      <c r="BN74" s="148" t="s">
        <v>496</v>
      </c>
    </row>
    <row r="75" spans="1:66" s="2" customFormat="1">
      <c r="A75" s="291"/>
      <c r="B75" s="33"/>
      <c r="C75" s="291"/>
      <c r="E75" s="340"/>
      <c r="F75" s="345"/>
      <c r="G75" s="340"/>
      <c r="H75" s="339"/>
      <c r="I75" s="341"/>
      <c r="J75" s="341"/>
      <c r="K75" s="342"/>
      <c r="L75" s="291"/>
      <c r="M75" s="33"/>
      <c r="N75" s="152"/>
      <c r="O75" s="153"/>
      <c r="P75" s="53"/>
      <c r="Q75" s="53"/>
      <c r="R75" s="53"/>
      <c r="S75" s="53"/>
      <c r="T75" s="53"/>
      <c r="U75" s="54"/>
      <c r="V75" s="291"/>
      <c r="W75" s="291"/>
      <c r="X75" s="291"/>
      <c r="Y75" s="291"/>
      <c r="Z75" s="291"/>
      <c r="AA75" s="291"/>
      <c r="AB75" s="291"/>
      <c r="AC75" s="291"/>
      <c r="AD75" s="291"/>
      <c r="AE75" s="291"/>
      <c r="AF75" s="291"/>
      <c r="AU75" s="19" t="s">
        <v>148</v>
      </c>
      <c r="AV75" s="19" t="s">
        <v>84</v>
      </c>
    </row>
    <row r="76" spans="1:66" s="2" customFormat="1">
      <c r="A76" s="291"/>
      <c r="B76" s="33"/>
      <c r="C76" s="291"/>
      <c r="E76" s="340" t="s">
        <v>1606</v>
      </c>
      <c r="F76" s="345">
        <v>1</v>
      </c>
      <c r="G76" s="340" t="s">
        <v>1598</v>
      </c>
      <c r="H76" s="339"/>
      <c r="I76" s="341"/>
      <c r="J76" s="341"/>
      <c r="K76" s="342">
        <v>0.21</v>
      </c>
      <c r="L76" s="291"/>
      <c r="M76" s="33"/>
      <c r="N76" s="152"/>
      <c r="O76" s="153"/>
      <c r="P76" s="53"/>
      <c r="Q76" s="53"/>
      <c r="R76" s="53"/>
      <c r="S76" s="53"/>
      <c r="T76" s="53"/>
      <c r="U76" s="54"/>
      <c r="V76" s="291"/>
      <c r="W76" s="291"/>
      <c r="X76" s="291"/>
      <c r="Y76" s="291"/>
      <c r="Z76" s="291"/>
      <c r="AA76" s="291"/>
      <c r="AB76" s="291"/>
      <c r="AC76" s="291"/>
      <c r="AD76" s="291"/>
      <c r="AE76" s="291"/>
      <c r="AF76" s="291"/>
      <c r="AU76" s="19" t="s">
        <v>150</v>
      </c>
      <c r="AV76" s="19" t="s">
        <v>84</v>
      </c>
    </row>
    <row r="77" spans="1:66" s="13" customFormat="1">
      <c r="B77" s="155"/>
      <c r="C77" s="291"/>
      <c r="E77" s="340" t="s">
        <v>1607</v>
      </c>
      <c r="F77" s="345">
        <v>1</v>
      </c>
      <c r="G77" s="340" t="s">
        <v>1598</v>
      </c>
      <c r="H77" s="339"/>
      <c r="I77" s="341"/>
      <c r="J77" s="341"/>
      <c r="K77" s="342">
        <v>0.21</v>
      </c>
      <c r="L77" s="291"/>
      <c r="M77" s="155"/>
      <c r="N77" s="158"/>
      <c r="O77" s="159"/>
      <c r="P77" s="159"/>
      <c r="Q77" s="159"/>
      <c r="R77" s="159"/>
      <c r="S77" s="159"/>
      <c r="T77" s="159"/>
      <c r="U77" s="160"/>
      <c r="AU77" s="156" t="s">
        <v>158</v>
      </c>
      <c r="AV77" s="156" t="s">
        <v>84</v>
      </c>
      <c r="AW77" s="13" t="s">
        <v>82</v>
      </c>
      <c r="AX77" s="13" t="s">
        <v>36</v>
      </c>
      <c r="AY77" s="13" t="s">
        <v>74</v>
      </c>
      <c r="AZ77" s="156" t="s">
        <v>139</v>
      </c>
    </row>
    <row r="78" spans="1:66" s="13" customFormat="1">
      <c r="B78" s="155"/>
      <c r="C78" s="291"/>
      <c r="E78" s="340" t="s">
        <v>1608</v>
      </c>
      <c r="F78" s="345">
        <v>1</v>
      </c>
      <c r="G78" s="340" t="s">
        <v>1598</v>
      </c>
      <c r="H78" s="339"/>
      <c r="I78" s="341"/>
      <c r="J78" s="341"/>
      <c r="K78" s="342">
        <v>0.21</v>
      </c>
      <c r="L78" s="291"/>
      <c r="M78" s="155"/>
      <c r="N78" s="158"/>
      <c r="O78" s="159"/>
      <c r="P78" s="159"/>
      <c r="Q78" s="159"/>
      <c r="R78" s="159"/>
      <c r="S78" s="159"/>
      <c r="T78" s="159"/>
      <c r="U78" s="160"/>
      <c r="AU78" s="156" t="s">
        <v>158</v>
      </c>
      <c r="AV78" s="156" t="s">
        <v>84</v>
      </c>
      <c r="AW78" s="13" t="s">
        <v>82</v>
      </c>
      <c r="AX78" s="13" t="s">
        <v>36</v>
      </c>
      <c r="AY78" s="13" t="s">
        <v>74</v>
      </c>
      <c r="AZ78" s="156" t="s">
        <v>139</v>
      </c>
    </row>
    <row r="79" spans="1:66" s="14" customFormat="1">
      <c r="B79" s="161"/>
      <c r="C79" s="291"/>
      <c r="D79" s="291"/>
      <c r="E79" s="291"/>
      <c r="F79" s="291"/>
      <c r="G79" s="291"/>
      <c r="H79" s="291"/>
      <c r="I79" s="291"/>
      <c r="J79" s="291"/>
      <c r="K79" s="291"/>
      <c r="L79" s="291"/>
      <c r="M79" s="161"/>
      <c r="N79" s="165"/>
      <c r="O79" s="166"/>
      <c r="P79" s="166"/>
      <c r="Q79" s="166"/>
      <c r="R79" s="166"/>
      <c r="S79" s="166"/>
      <c r="T79" s="166"/>
      <c r="U79" s="167"/>
      <c r="AU79" s="162" t="s">
        <v>158</v>
      </c>
      <c r="AV79" s="162" t="s">
        <v>84</v>
      </c>
      <c r="AW79" s="14" t="s">
        <v>84</v>
      </c>
      <c r="AX79" s="14" t="s">
        <v>36</v>
      </c>
      <c r="AY79" s="14" t="s">
        <v>74</v>
      </c>
      <c r="AZ79" s="162" t="s">
        <v>139</v>
      </c>
    </row>
    <row r="80" spans="1:66" s="13" customFormat="1">
      <c r="B80" s="155"/>
      <c r="C80" s="291"/>
      <c r="D80" s="291"/>
      <c r="E80" s="291"/>
      <c r="F80" s="291"/>
      <c r="G80" s="291"/>
      <c r="H80" s="291"/>
      <c r="I80" s="291"/>
      <c r="J80" s="346"/>
      <c r="K80" s="291"/>
      <c r="L80" s="291"/>
      <c r="M80" s="155"/>
      <c r="N80" s="158"/>
      <c r="O80" s="159"/>
      <c r="P80" s="159"/>
      <c r="Q80" s="159"/>
      <c r="R80" s="159"/>
      <c r="S80" s="159"/>
      <c r="T80" s="159"/>
      <c r="U80" s="160"/>
      <c r="AU80" s="156" t="s">
        <v>158</v>
      </c>
      <c r="AV80" s="156" t="s">
        <v>84</v>
      </c>
      <c r="AW80" s="13" t="s">
        <v>82</v>
      </c>
      <c r="AX80" s="13" t="s">
        <v>36</v>
      </c>
      <c r="AY80" s="13" t="s">
        <v>74</v>
      </c>
      <c r="AZ80" s="156" t="s">
        <v>139</v>
      </c>
    </row>
    <row r="81" spans="1:66" s="14" customFormat="1">
      <c r="B81" s="161"/>
      <c r="C81" s="291"/>
      <c r="D81" s="291"/>
      <c r="E81" s="291"/>
      <c r="F81" s="291"/>
      <c r="G81" s="291"/>
      <c r="H81" s="291"/>
      <c r="I81" s="291"/>
      <c r="J81" s="291"/>
      <c r="K81" s="291"/>
      <c r="L81" s="291"/>
      <c r="M81" s="161"/>
      <c r="N81" s="165"/>
      <c r="O81" s="166"/>
      <c r="P81" s="166"/>
      <c r="Q81" s="166"/>
      <c r="R81" s="166"/>
      <c r="S81" s="166"/>
      <c r="T81" s="166"/>
      <c r="U81" s="167"/>
      <c r="AU81" s="162" t="s">
        <v>158</v>
      </c>
      <c r="AV81" s="162" t="s">
        <v>84</v>
      </c>
      <c r="AW81" s="14" t="s">
        <v>84</v>
      </c>
      <c r="AX81" s="14" t="s">
        <v>36</v>
      </c>
      <c r="AY81" s="14" t="s">
        <v>74</v>
      </c>
      <c r="AZ81" s="162" t="s">
        <v>139</v>
      </c>
    </row>
    <row r="82" spans="1:66" s="15" customFormat="1">
      <c r="B82" s="168"/>
      <c r="C82" s="291"/>
      <c r="D82" s="291"/>
      <c r="E82" s="340" t="s">
        <v>1593</v>
      </c>
      <c r="F82" s="345">
        <v>335</v>
      </c>
      <c r="G82" s="340" t="s">
        <v>254</v>
      </c>
      <c r="H82" s="291"/>
      <c r="I82" s="341"/>
      <c r="J82" s="341"/>
      <c r="K82" s="291"/>
      <c r="L82" s="291"/>
      <c r="M82" s="168"/>
      <c r="N82" s="172"/>
      <c r="O82" s="173"/>
      <c r="P82" s="173"/>
      <c r="Q82" s="173"/>
      <c r="R82" s="173"/>
      <c r="S82" s="173"/>
      <c r="T82" s="173"/>
      <c r="U82" s="174"/>
      <c r="AU82" s="169" t="s">
        <v>158</v>
      </c>
      <c r="AV82" s="169" t="s">
        <v>84</v>
      </c>
      <c r="AW82" s="15" t="s">
        <v>146</v>
      </c>
      <c r="AX82" s="15" t="s">
        <v>36</v>
      </c>
      <c r="AY82" s="15" t="s">
        <v>82</v>
      </c>
      <c r="AZ82" s="169" t="s">
        <v>139</v>
      </c>
    </row>
    <row r="83" spans="1:66" s="2" customFormat="1" ht="14.45" customHeight="1">
      <c r="A83" s="291"/>
      <c r="B83" s="137"/>
      <c r="C83" s="291"/>
      <c r="D83" s="291"/>
      <c r="E83" s="340" t="s">
        <v>1609</v>
      </c>
      <c r="F83" s="345">
        <v>85</v>
      </c>
      <c r="G83" s="340" t="s">
        <v>254</v>
      </c>
      <c r="H83" s="291"/>
      <c r="I83" s="341"/>
      <c r="J83" s="341"/>
      <c r="K83" s="291"/>
      <c r="L83" s="291"/>
      <c r="M83" s="33"/>
      <c r="N83" s="144" t="s">
        <v>3</v>
      </c>
      <c r="O83" s="145" t="s">
        <v>45</v>
      </c>
      <c r="P83" s="146">
        <v>0.32800000000000001</v>
      </c>
      <c r="Q83" s="146">
        <f>P83*I83</f>
        <v>0</v>
      </c>
      <c r="R83" s="146">
        <v>0</v>
      </c>
      <c r="S83" s="146">
        <f>R83*I83</f>
        <v>0</v>
      </c>
      <c r="T83" s="146">
        <v>0</v>
      </c>
      <c r="U83" s="147">
        <f>T83*I83</f>
        <v>0</v>
      </c>
      <c r="V83" s="291"/>
      <c r="W83" s="291"/>
      <c r="X83" s="291"/>
      <c r="Y83" s="291"/>
      <c r="Z83" s="291"/>
      <c r="AA83" s="291"/>
      <c r="AB83" s="291"/>
      <c r="AC83" s="291"/>
      <c r="AD83" s="291"/>
      <c r="AE83" s="291"/>
      <c r="AF83" s="291"/>
      <c r="AS83" s="148" t="s">
        <v>146</v>
      </c>
      <c r="AU83" s="148" t="s">
        <v>141</v>
      </c>
      <c r="AV83" s="148" t="s">
        <v>84</v>
      </c>
      <c r="AZ83" s="19" t="s">
        <v>139</v>
      </c>
      <c r="BF83" s="149">
        <f>IF(O83="základní",K83,0)</f>
        <v>0</v>
      </c>
      <c r="BG83" s="149">
        <f>IF(O83="snížená",K83,0)</f>
        <v>0</v>
      </c>
      <c r="BH83" s="149">
        <f>IF(O83="zákl. přenesená",K83,0)</f>
        <v>0</v>
      </c>
      <c r="BI83" s="149">
        <f>IF(O83="sníž. přenesená",K83,0)</f>
        <v>0</v>
      </c>
      <c r="BJ83" s="149">
        <f>IF(O83="nulová",K83,0)</f>
        <v>0</v>
      </c>
      <c r="BK83" s="19" t="s">
        <v>82</v>
      </c>
      <c r="BL83" s="149" t="e">
        <f>ROUND(#REF!*I83,2)</f>
        <v>#REF!</v>
      </c>
      <c r="BM83" s="19" t="s">
        <v>146</v>
      </c>
      <c r="BN83" s="148" t="s">
        <v>501</v>
      </c>
    </row>
    <row r="84" spans="1:66" s="2" customFormat="1">
      <c r="A84" s="291"/>
      <c r="B84" s="33"/>
      <c r="C84" s="291"/>
      <c r="D84" s="291"/>
      <c r="E84" s="340" t="s">
        <v>1594</v>
      </c>
      <c r="F84" s="345">
        <v>320</v>
      </c>
      <c r="G84" s="340" t="s">
        <v>254</v>
      </c>
      <c r="H84" s="291"/>
      <c r="I84" s="341"/>
      <c r="J84" s="341"/>
      <c r="K84" s="291"/>
      <c r="L84" s="291"/>
      <c r="M84" s="33"/>
      <c r="N84" s="152"/>
      <c r="O84" s="153"/>
      <c r="P84" s="53"/>
      <c r="Q84" s="53"/>
      <c r="R84" s="53"/>
      <c r="S84" s="53"/>
      <c r="T84" s="53"/>
      <c r="U84" s="54"/>
      <c r="V84" s="291"/>
      <c r="W84" s="291"/>
      <c r="X84" s="291"/>
      <c r="Y84" s="291"/>
      <c r="Z84" s="291"/>
      <c r="AA84" s="291"/>
      <c r="AB84" s="291"/>
      <c r="AC84" s="291"/>
      <c r="AD84" s="291"/>
      <c r="AE84" s="291"/>
      <c r="AF84" s="291"/>
      <c r="AU84" s="19" t="s">
        <v>148</v>
      </c>
      <c r="AV84" s="19" t="s">
        <v>84</v>
      </c>
    </row>
    <row r="85" spans="1:66" s="2" customFormat="1">
      <c r="A85" s="291"/>
      <c r="B85" s="33"/>
      <c r="C85" s="291"/>
      <c r="D85" s="291"/>
      <c r="E85" s="340" t="s">
        <v>1610</v>
      </c>
      <c r="F85" s="345">
        <v>290</v>
      </c>
      <c r="G85" s="340" t="s">
        <v>254</v>
      </c>
      <c r="H85" s="291"/>
      <c r="I85" s="341"/>
      <c r="J85" s="341"/>
      <c r="K85" s="291"/>
      <c r="L85" s="291"/>
      <c r="M85" s="33"/>
      <c r="N85" s="152"/>
      <c r="O85" s="153"/>
      <c r="P85" s="53"/>
      <c r="Q85" s="53"/>
      <c r="R85" s="53"/>
      <c r="S85" s="53"/>
      <c r="T85" s="53"/>
      <c r="U85" s="54"/>
      <c r="V85" s="291"/>
      <c r="W85" s="291"/>
      <c r="X85" s="291"/>
      <c r="Y85" s="291"/>
      <c r="Z85" s="291"/>
      <c r="AA85" s="291"/>
      <c r="AB85" s="291"/>
      <c r="AC85" s="291"/>
      <c r="AD85" s="291"/>
      <c r="AE85" s="291"/>
      <c r="AF85" s="291"/>
      <c r="AU85" s="19" t="s">
        <v>150</v>
      </c>
      <c r="AV85" s="19" t="s">
        <v>84</v>
      </c>
    </row>
    <row r="86" spans="1:66" s="13" customFormat="1">
      <c r="B86" s="155"/>
      <c r="C86" s="291"/>
      <c r="D86" s="291"/>
      <c r="E86" s="340" t="s">
        <v>1611</v>
      </c>
      <c r="F86" s="345">
        <v>30</v>
      </c>
      <c r="G86" s="340" t="s">
        <v>254</v>
      </c>
      <c r="H86" s="291"/>
      <c r="I86" s="341"/>
      <c r="J86" s="341"/>
      <c r="K86" s="291"/>
      <c r="L86" s="291"/>
      <c r="M86" s="155"/>
      <c r="N86" s="158"/>
      <c r="O86" s="159"/>
      <c r="P86" s="159"/>
      <c r="Q86" s="159"/>
      <c r="R86" s="159"/>
      <c r="S86" s="159"/>
      <c r="T86" s="159"/>
      <c r="U86" s="160"/>
      <c r="AU86" s="156" t="s">
        <v>158</v>
      </c>
      <c r="AV86" s="156" t="s">
        <v>84</v>
      </c>
      <c r="AW86" s="13" t="s">
        <v>82</v>
      </c>
      <c r="AX86" s="13" t="s">
        <v>36</v>
      </c>
      <c r="AY86" s="13" t="s">
        <v>74</v>
      </c>
      <c r="AZ86" s="156" t="s">
        <v>139</v>
      </c>
    </row>
    <row r="87" spans="1:66" s="13" customFormat="1">
      <c r="B87" s="155"/>
      <c r="C87" s="291"/>
      <c r="D87" s="291"/>
      <c r="E87" s="340" t="s">
        <v>1597</v>
      </c>
      <c r="F87" s="345">
        <v>48</v>
      </c>
      <c r="G87" s="340" t="s">
        <v>1598</v>
      </c>
      <c r="H87" s="291"/>
      <c r="I87" s="341"/>
      <c r="J87" s="341"/>
      <c r="K87" s="291"/>
      <c r="L87" s="291"/>
      <c r="M87" s="155"/>
      <c r="N87" s="158"/>
      <c r="O87" s="159"/>
      <c r="P87" s="159"/>
      <c r="Q87" s="159"/>
      <c r="R87" s="159"/>
      <c r="S87" s="159"/>
      <c r="T87" s="159"/>
      <c r="U87" s="160"/>
      <c r="AU87" s="156" t="s">
        <v>158</v>
      </c>
      <c r="AV87" s="156" t="s">
        <v>84</v>
      </c>
      <c r="AW87" s="13" t="s">
        <v>82</v>
      </c>
      <c r="AX87" s="13" t="s">
        <v>36</v>
      </c>
      <c r="AY87" s="13" t="s">
        <v>74</v>
      </c>
      <c r="AZ87" s="156" t="s">
        <v>139</v>
      </c>
    </row>
    <row r="88" spans="1:66" s="14" customFormat="1">
      <c r="B88" s="161"/>
      <c r="C88" s="291"/>
      <c r="D88" s="291"/>
      <c r="E88" s="340" t="s">
        <v>1599</v>
      </c>
      <c r="F88" s="345">
        <v>12</v>
      </c>
      <c r="G88" s="340" t="s">
        <v>1598</v>
      </c>
      <c r="H88" s="291"/>
      <c r="I88" s="341"/>
      <c r="J88" s="341"/>
      <c r="K88" s="291"/>
      <c r="L88" s="291"/>
      <c r="M88" s="161"/>
      <c r="N88" s="165"/>
      <c r="O88" s="166"/>
      <c r="P88" s="166"/>
      <c r="Q88" s="166"/>
      <c r="R88" s="166"/>
      <c r="S88" s="166"/>
      <c r="T88" s="166"/>
      <c r="U88" s="167"/>
      <c r="AU88" s="162" t="s">
        <v>158</v>
      </c>
      <c r="AV88" s="162" t="s">
        <v>84</v>
      </c>
      <c r="AW88" s="14" t="s">
        <v>84</v>
      </c>
      <c r="AX88" s="14" t="s">
        <v>36</v>
      </c>
      <c r="AY88" s="14" t="s">
        <v>74</v>
      </c>
      <c r="AZ88" s="162" t="s">
        <v>139</v>
      </c>
    </row>
    <row r="89" spans="1:66" s="13" customFormat="1">
      <c r="B89" s="155"/>
      <c r="C89" s="291"/>
      <c r="D89" s="291"/>
      <c r="E89" s="340" t="s">
        <v>1612</v>
      </c>
      <c r="F89" s="345">
        <v>300</v>
      </c>
      <c r="G89" s="340" t="s">
        <v>254</v>
      </c>
      <c r="H89" s="291"/>
      <c r="I89" s="341"/>
      <c r="J89" s="341"/>
      <c r="K89" s="291"/>
      <c r="L89" s="291"/>
      <c r="M89" s="155"/>
      <c r="N89" s="158"/>
      <c r="O89" s="159"/>
      <c r="P89" s="159"/>
      <c r="Q89" s="159"/>
      <c r="R89" s="159"/>
      <c r="S89" s="159"/>
      <c r="T89" s="159"/>
      <c r="U89" s="160"/>
      <c r="AU89" s="156" t="s">
        <v>158</v>
      </c>
      <c r="AV89" s="156" t="s">
        <v>84</v>
      </c>
      <c r="AW89" s="13" t="s">
        <v>82</v>
      </c>
      <c r="AX89" s="13" t="s">
        <v>36</v>
      </c>
      <c r="AY89" s="13" t="s">
        <v>74</v>
      </c>
      <c r="AZ89" s="156" t="s">
        <v>139</v>
      </c>
    </row>
    <row r="90" spans="1:66" s="14" customFormat="1">
      <c r="B90" s="161"/>
      <c r="C90" s="291"/>
      <c r="D90" s="291"/>
      <c r="E90" s="340" t="s">
        <v>1613</v>
      </c>
      <c r="F90" s="345">
        <v>12</v>
      </c>
      <c r="G90" s="340" t="s">
        <v>1598</v>
      </c>
      <c r="H90" s="291"/>
      <c r="I90" s="341"/>
      <c r="J90" s="341"/>
      <c r="K90" s="291"/>
      <c r="L90" s="291"/>
      <c r="M90" s="161"/>
      <c r="N90" s="165"/>
      <c r="O90" s="166"/>
      <c r="P90" s="166"/>
      <c r="Q90" s="166"/>
      <c r="R90" s="166"/>
      <c r="S90" s="166"/>
      <c r="T90" s="166"/>
      <c r="U90" s="167"/>
      <c r="AU90" s="162" t="s">
        <v>158</v>
      </c>
      <c r="AV90" s="162" t="s">
        <v>84</v>
      </c>
      <c r="AW90" s="14" t="s">
        <v>84</v>
      </c>
      <c r="AX90" s="14" t="s">
        <v>36</v>
      </c>
      <c r="AY90" s="14" t="s">
        <v>74</v>
      </c>
      <c r="AZ90" s="162" t="s">
        <v>139</v>
      </c>
    </row>
    <row r="91" spans="1:66" s="16" customFormat="1">
      <c r="B91" s="175"/>
      <c r="C91" s="291"/>
      <c r="D91" s="291"/>
      <c r="E91" s="340" t="s">
        <v>1614</v>
      </c>
      <c r="F91" s="345">
        <v>12</v>
      </c>
      <c r="G91" s="340" t="s">
        <v>1598</v>
      </c>
      <c r="H91" s="291"/>
      <c r="I91" s="341"/>
      <c r="J91" s="341"/>
      <c r="K91" s="291"/>
      <c r="L91" s="291"/>
      <c r="M91" s="175"/>
      <c r="N91" s="179"/>
      <c r="O91" s="180"/>
      <c r="P91" s="180"/>
      <c r="Q91" s="180"/>
      <c r="R91" s="180"/>
      <c r="S91" s="180"/>
      <c r="T91" s="180"/>
      <c r="U91" s="181"/>
      <c r="AU91" s="176" t="s">
        <v>158</v>
      </c>
      <c r="AV91" s="176" t="s">
        <v>84</v>
      </c>
      <c r="AW91" s="16" t="s">
        <v>161</v>
      </c>
      <c r="AX91" s="16" t="s">
        <v>36</v>
      </c>
      <c r="AY91" s="16" t="s">
        <v>74</v>
      </c>
      <c r="AZ91" s="176" t="s">
        <v>139</v>
      </c>
    </row>
    <row r="92" spans="1:66" s="13" customFormat="1">
      <c r="B92" s="155"/>
      <c r="C92" s="291"/>
      <c r="D92" s="291"/>
      <c r="E92" s="340" t="s">
        <v>1615</v>
      </c>
      <c r="F92" s="345">
        <v>12</v>
      </c>
      <c r="G92" s="340" t="s">
        <v>1598</v>
      </c>
      <c r="H92" s="291"/>
      <c r="I92" s="341"/>
      <c r="J92" s="341"/>
      <c r="K92" s="291"/>
      <c r="L92" s="291"/>
      <c r="M92" s="155"/>
      <c r="N92" s="158"/>
      <c r="O92" s="159"/>
      <c r="P92" s="159"/>
      <c r="Q92" s="159"/>
      <c r="R92" s="159"/>
      <c r="S92" s="159"/>
      <c r="T92" s="159"/>
      <c r="U92" s="160"/>
      <c r="AU92" s="156" t="s">
        <v>158</v>
      </c>
      <c r="AV92" s="156" t="s">
        <v>84</v>
      </c>
      <c r="AW92" s="13" t="s">
        <v>82</v>
      </c>
      <c r="AX92" s="13" t="s">
        <v>36</v>
      </c>
      <c r="AY92" s="13" t="s">
        <v>74</v>
      </c>
      <c r="AZ92" s="156" t="s">
        <v>139</v>
      </c>
    </row>
    <row r="93" spans="1:66" s="13" customFormat="1">
      <c r="B93" s="155"/>
      <c r="C93" s="291"/>
      <c r="D93" s="291"/>
      <c r="E93" s="340" t="s">
        <v>1616</v>
      </c>
      <c r="F93" s="345">
        <v>104</v>
      </c>
      <c r="G93" s="340" t="s">
        <v>1598</v>
      </c>
      <c r="H93" s="291"/>
      <c r="I93" s="341"/>
      <c r="J93" s="341"/>
      <c r="K93" s="291"/>
      <c r="L93" s="291"/>
      <c r="M93" s="155"/>
      <c r="N93" s="158"/>
      <c r="O93" s="159"/>
      <c r="P93" s="159"/>
      <c r="Q93" s="159"/>
      <c r="R93" s="159"/>
      <c r="S93" s="159"/>
      <c r="T93" s="159"/>
      <c r="U93" s="160"/>
      <c r="AU93" s="156" t="s">
        <v>158</v>
      </c>
      <c r="AV93" s="156" t="s">
        <v>84</v>
      </c>
      <c r="AW93" s="13" t="s">
        <v>82</v>
      </c>
      <c r="AX93" s="13" t="s">
        <v>36</v>
      </c>
      <c r="AY93" s="13" t="s">
        <v>74</v>
      </c>
      <c r="AZ93" s="156" t="s">
        <v>139</v>
      </c>
    </row>
    <row r="94" spans="1:66" s="14" customFormat="1">
      <c r="B94" s="161"/>
      <c r="C94" s="291"/>
      <c r="D94" s="291"/>
      <c r="E94" s="340" t="s">
        <v>1617</v>
      </c>
      <c r="F94" s="345">
        <v>72</v>
      </c>
      <c r="G94" s="340" t="s">
        <v>1598</v>
      </c>
      <c r="H94" s="291"/>
      <c r="I94" s="341"/>
      <c r="J94" s="341"/>
      <c r="K94" s="291"/>
      <c r="L94" s="291"/>
      <c r="M94" s="161"/>
      <c r="N94" s="165"/>
      <c r="O94" s="166"/>
      <c r="P94" s="166"/>
      <c r="Q94" s="166"/>
      <c r="R94" s="166"/>
      <c r="S94" s="166"/>
      <c r="T94" s="166"/>
      <c r="U94" s="167"/>
      <c r="AU94" s="162" t="s">
        <v>158</v>
      </c>
      <c r="AV94" s="162" t="s">
        <v>84</v>
      </c>
      <c r="AW94" s="14" t="s">
        <v>84</v>
      </c>
      <c r="AX94" s="14" t="s">
        <v>36</v>
      </c>
      <c r="AY94" s="14" t="s">
        <v>74</v>
      </c>
      <c r="AZ94" s="162" t="s">
        <v>139</v>
      </c>
    </row>
    <row r="95" spans="1:66" s="16" customFormat="1">
      <c r="B95" s="175"/>
      <c r="C95" s="291"/>
      <c r="D95" s="291"/>
      <c r="E95" s="340" t="s">
        <v>1618</v>
      </c>
      <c r="F95" s="345">
        <v>12</v>
      </c>
      <c r="G95" s="340" t="s">
        <v>1598</v>
      </c>
      <c r="H95" s="291"/>
      <c r="I95" s="341"/>
      <c r="J95" s="341"/>
      <c r="K95" s="291"/>
      <c r="L95" s="291"/>
      <c r="M95" s="175"/>
      <c r="N95" s="179"/>
      <c r="O95" s="180"/>
      <c r="P95" s="180"/>
      <c r="Q95" s="180"/>
      <c r="R95" s="180"/>
      <c r="S95" s="180"/>
      <c r="T95" s="180"/>
      <c r="U95" s="181"/>
      <c r="AU95" s="176" t="s">
        <v>158</v>
      </c>
      <c r="AV95" s="176" t="s">
        <v>84</v>
      </c>
      <c r="AW95" s="16" t="s">
        <v>161</v>
      </c>
      <c r="AX95" s="16" t="s">
        <v>36</v>
      </c>
      <c r="AY95" s="16" t="s">
        <v>74</v>
      </c>
      <c r="AZ95" s="176" t="s">
        <v>139</v>
      </c>
    </row>
    <row r="96" spans="1:66" s="13" customFormat="1">
      <c r="B96" s="155"/>
      <c r="C96" s="291"/>
      <c r="D96" s="291"/>
      <c r="E96" s="340"/>
      <c r="F96" s="345"/>
      <c r="G96" s="340"/>
      <c r="H96" s="291"/>
      <c r="I96" s="341"/>
      <c r="J96" s="341"/>
      <c r="K96" s="291"/>
      <c r="L96" s="291"/>
      <c r="M96" s="155"/>
      <c r="N96" s="158"/>
      <c r="O96" s="159"/>
      <c r="P96" s="159"/>
      <c r="Q96" s="159"/>
      <c r="R96" s="159"/>
      <c r="S96" s="159"/>
      <c r="T96" s="159"/>
      <c r="U96" s="160"/>
      <c r="AU96" s="156" t="s">
        <v>158</v>
      </c>
      <c r="AV96" s="156" t="s">
        <v>84</v>
      </c>
      <c r="AW96" s="13" t="s">
        <v>82</v>
      </c>
      <c r="AX96" s="13" t="s">
        <v>36</v>
      </c>
      <c r="AY96" s="13" t="s">
        <v>74</v>
      </c>
      <c r="AZ96" s="156" t="s">
        <v>139</v>
      </c>
    </row>
    <row r="97" spans="1:66" s="13" customFormat="1">
      <c r="B97" s="155"/>
      <c r="C97" s="291"/>
      <c r="D97" s="291"/>
      <c r="E97" s="340" t="s">
        <v>1619</v>
      </c>
      <c r="F97" s="345">
        <v>6</v>
      </c>
      <c r="G97" s="340" t="s">
        <v>1598</v>
      </c>
      <c r="H97" s="291"/>
      <c r="I97" s="341"/>
      <c r="J97" s="341"/>
      <c r="K97" s="291"/>
      <c r="L97" s="291"/>
      <c r="M97" s="155"/>
      <c r="N97" s="158"/>
      <c r="O97" s="159"/>
      <c r="P97" s="159"/>
      <c r="Q97" s="159"/>
      <c r="R97" s="159"/>
      <c r="S97" s="159"/>
      <c r="T97" s="159"/>
      <c r="U97" s="160"/>
      <c r="AU97" s="156" t="s">
        <v>158</v>
      </c>
      <c r="AV97" s="156" t="s">
        <v>84</v>
      </c>
      <c r="AW97" s="13" t="s">
        <v>82</v>
      </c>
      <c r="AX97" s="13" t="s">
        <v>36</v>
      </c>
      <c r="AY97" s="13" t="s">
        <v>74</v>
      </c>
      <c r="AZ97" s="156" t="s">
        <v>139</v>
      </c>
    </row>
    <row r="98" spans="1:66" s="14" customFormat="1">
      <c r="B98" s="161"/>
      <c r="C98" s="291"/>
      <c r="D98" s="291"/>
      <c r="E98" s="340" t="s">
        <v>1620</v>
      </c>
      <c r="F98" s="345">
        <v>6</v>
      </c>
      <c r="G98" s="340" t="s">
        <v>1598</v>
      </c>
      <c r="H98" s="291"/>
      <c r="I98" s="341"/>
      <c r="J98" s="341"/>
      <c r="K98" s="291"/>
      <c r="L98" s="291"/>
      <c r="M98" s="161"/>
      <c r="N98" s="165"/>
      <c r="O98" s="166"/>
      <c r="P98" s="166"/>
      <c r="Q98" s="166"/>
      <c r="R98" s="166"/>
      <c r="S98" s="166"/>
      <c r="T98" s="166"/>
      <c r="U98" s="167"/>
      <c r="AU98" s="162" t="s">
        <v>158</v>
      </c>
      <c r="AV98" s="162" t="s">
        <v>84</v>
      </c>
      <c r="AW98" s="14" t="s">
        <v>84</v>
      </c>
      <c r="AX98" s="14" t="s">
        <v>36</v>
      </c>
      <c r="AY98" s="14" t="s">
        <v>74</v>
      </c>
      <c r="AZ98" s="162" t="s">
        <v>139</v>
      </c>
    </row>
    <row r="99" spans="1:66" s="13" customFormat="1">
      <c r="B99" s="155"/>
      <c r="C99" s="291"/>
      <c r="D99" s="291"/>
      <c r="E99" s="340" t="s">
        <v>1621</v>
      </c>
      <c r="F99" s="345">
        <v>48</v>
      </c>
      <c r="G99" s="340" t="s">
        <v>1598</v>
      </c>
      <c r="H99" s="291"/>
      <c r="I99" s="341"/>
      <c r="J99" s="341"/>
      <c r="K99" s="291"/>
      <c r="L99" s="291"/>
      <c r="M99" s="155"/>
      <c r="N99" s="158"/>
      <c r="O99" s="159"/>
      <c r="P99" s="159"/>
      <c r="Q99" s="159"/>
      <c r="R99" s="159"/>
      <c r="S99" s="159"/>
      <c r="T99" s="159"/>
      <c r="U99" s="160"/>
      <c r="AU99" s="156" t="s">
        <v>158</v>
      </c>
      <c r="AV99" s="156" t="s">
        <v>84</v>
      </c>
      <c r="AW99" s="13" t="s">
        <v>82</v>
      </c>
      <c r="AX99" s="13" t="s">
        <v>36</v>
      </c>
      <c r="AY99" s="13" t="s">
        <v>74</v>
      </c>
      <c r="AZ99" s="156" t="s">
        <v>139</v>
      </c>
    </row>
    <row r="100" spans="1:66" s="13" customFormat="1">
      <c r="B100" s="155"/>
      <c r="C100" s="291"/>
      <c r="D100" s="291"/>
      <c r="E100" s="340" t="s">
        <v>1622</v>
      </c>
      <c r="F100" s="345">
        <v>210</v>
      </c>
      <c r="G100" s="340" t="s">
        <v>254</v>
      </c>
      <c r="H100" s="291"/>
      <c r="I100" s="341"/>
      <c r="J100" s="341"/>
      <c r="K100" s="291"/>
      <c r="L100" s="291"/>
      <c r="M100" s="155"/>
      <c r="N100" s="158"/>
      <c r="O100" s="159"/>
      <c r="P100" s="159"/>
      <c r="Q100" s="159"/>
      <c r="R100" s="159"/>
      <c r="S100" s="159"/>
      <c r="T100" s="159"/>
      <c r="U100" s="160"/>
      <c r="AU100" s="156" t="s">
        <v>158</v>
      </c>
      <c r="AV100" s="156" t="s">
        <v>84</v>
      </c>
      <c r="AW100" s="13" t="s">
        <v>82</v>
      </c>
      <c r="AX100" s="13" t="s">
        <v>36</v>
      </c>
      <c r="AY100" s="13" t="s">
        <v>74</v>
      </c>
      <c r="AZ100" s="156" t="s">
        <v>139</v>
      </c>
    </row>
    <row r="101" spans="1:66" s="14" customFormat="1">
      <c r="B101" s="161"/>
      <c r="C101" s="291"/>
      <c r="D101" s="291"/>
      <c r="E101" s="340"/>
      <c r="F101" s="345"/>
      <c r="G101" s="340"/>
      <c r="H101" s="291"/>
      <c r="I101" s="341"/>
      <c r="J101" s="341"/>
      <c r="K101" s="291"/>
      <c r="L101" s="291"/>
      <c r="M101" s="161"/>
      <c r="N101" s="165"/>
      <c r="O101" s="166"/>
      <c r="P101" s="166"/>
      <c r="Q101" s="166"/>
      <c r="R101" s="166"/>
      <c r="S101" s="166"/>
      <c r="T101" s="166"/>
      <c r="U101" s="167"/>
      <c r="AU101" s="162" t="s">
        <v>158</v>
      </c>
      <c r="AV101" s="162" t="s">
        <v>84</v>
      </c>
      <c r="AW101" s="14" t="s">
        <v>84</v>
      </c>
      <c r="AX101" s="14" t="s">
        <v>36</v>
      </c>
      <c r="AY101" s="14" t="s">
        <v>74</v>
      </c>
      <c r="AZ101" s="162" t="s">
        <v>139</v>
      </c>
    </row>
    <row r="102" spans="1:66" s="14" customFormat="1">
      <c r="B102" s="161"/>
      <c r="C102" s="291"/>
      <c r="D102" s="291"/>
      <c r="E102" s="340" t="s">
        <v>1623</v>
      </c>
      <c r="F102" s="345">
        <v>12</v>
      </c>
      <c r="G102" s="340" t="s">
        <v>1598</v>
      </c>
      <c r="H102" s="291"/>
      <c r="I102" s="341"/>
      <c r="J102" s="341"/>
      <c r="K102" s="291"/>
      <c r="L102" s="291"/>
      <c r="M102" s="161"/>
      <c r="N102" s="165"/>
      <c r="O102" s="166"/>
      <c r="P102" s="166"/>
      <c r="Q102" s="166"/>
      <c r="R102" s="166"/>
      <c r="S102" s="166"/>
      <c r="T102" s="166"/>
      <c r="U102" s="167"/>
      <c r="AU102" s="162" t="s">
        <v>158</v>
      </c>
      <c r="AV102" s="162" t="s">
        <v>84</v>
      </c>
      <c r="AW102" s="14" t="s">
        <v>84</v>
      </c>
      <c r="AX102" s="14" t="s">
        <v>36</v>
      </c>
      <c r="AY102" s="14" t="s">
        <v>74</v>
      </c>
      <c r="AZ102" s="162" t="s">
        <v>139</v>
      </c>
    </row>
    <row r="103" spans="1:66" s="16" customFormat="1">
      <c r="B103" s="175"/>
      <c r="C103" s="291"/>
      <c r="D103" s="291"/>
      <c r="E103" s="340" t="s">
        <v>1624</v>
      </c>
      <c r="F103" s="345">
        <v>1</v>
      </c>
      <c r="G103" s="340" t="s">
        <v>1598</v>
      </c>
      <c r="H103" s="291"/>
      <c r="I103" s="291"/>
      <c r="J103" s="341"/>
      <c r="K103" s="291"/>
      <c r="L103" s="291"/>
      <c r="M103" s="175"/>
      <c r="N103" s="179"/>
      <c r="O103" s="180"/>
      <c r="P103" s="180"/>
      <c r="Q103" s="180"/>
      <c r="R103" s="180"/>
      <c r="S103" s="180"/>
      <c r="T103" s="180"/>
      <c r="U103" s="181"/>
      <c r="AU103" s="176" t="s">
        <v>158</v>
      </c>
      <c r="AV103" s="176" t="s">
        <v>84</v>
      </c>
      <c r="AW103" s="16" t="s">
        <v>161</v>
      </c>
      <c r="AX103" s="16" t="s">
        <v>36</v>
      </c>
      <c r="AY103" s="16" t="s">
        <v>74</v>
      </c>
      <c r="AZ103" s="176" t="s">
        <v>139</v>
      </c>
    </row>
    <row r="104" spans="1:66" s="15" customFormat="1">
      <c r="B104" s="168"/>
      <c r="C104" s="291"/>
      <c r="D104" s="291"/>
      <c r="E104" s="340" t="s">
        <v>1625</v>
      </c>
      <c r="F104" s="345">
        <v>12</v>
      </c>
      <c r="G104" s="340" t="s">
        <v>1598</v>
      </c>
      <c r="H104" s="291"/>
      <c r="I104" s="291"/>
      <c r="J104" s="341"/>
      <c r="K104" s="291"/>
      <c r="L104" s="291"/>
      <c r="M104" s="168"/>
      <c r="N104" s="172"/>
      <c r="O104" s="173"/>
      <c r="P104" s="173"/>
      <c r="Q104" s="173"/>
      <c r="R104" s="173"/>
      <c r="S104" s="173"/>
      <c r="T104" s="173"/>
      <c r="U104" s="174"/>
      <c r="AU104" s="169" t="s">
        <v>158</v>
      </c>
      <c r="AV104" s="169" t="s">
        <v>84</v>
      </c>
      <c r="AW104" s="15" t="s">
        <v>146</v>
      </c>
      <c r="AX104" s="15" t="s">
        <v>36</v>
      </c>
      <c r="AY104" s="15" t="s">
        <v>82</v>
      </c>
      <c r="AZ104" s="169" t="s">
        <v>139</v>
      </c>
    </row>
    <row r="105" spans="1:66" s="2" customFormat="1" ht="14.45" customHeight="1">
      <c r="A105" s="291"/>
      <c r="B105" s="137"/>
      <c r="C105" s="291"/>
      <c r="D105" s="291"/>
      <c r="E105" s="347" t="s">
        <v>1626</v>
      </c>
      <c r="F105" s="345">
        <v>1</v>
      </c>
      <c r="G105" s="347" t="s">
        <v>1598</v>
      </c>
      <c r="H105" s="291"/>
      <c r="I105" s="291"/>
      <c r="J105" s="341"/>
      <c r="K105" s="291"/>
      <c r="L105" s="291"/>
      <c r="M105" s="191"/>
      <c r="N105" s="192" t="s">
        <v>3</v>
      </c>
      <c r="O105" s="193" t="s">
        <v>45</v>
      </c>
      <c r="P105" s="146">
        <v>0</v>
      </c>
      <c r="Q105" s="146">
        <f>P105*I105</f>
        <v>0</v>
      </c>
      <c r="R105" s="146">
        <v>0</v>
      </c>
      <c r="S105" s="146">
        <f>R105*I105</f>
        <v>0</v>
      </c>
      <c r="T105" s="146">
        <v>0</v>
      </c>
      <c r="U105" s="147">
        <f>T105*I105</f>
        <v>0</v>
      </c>
      <c r="V105" s="291"/>
      <c r="W105" s="291"/>
      <c r="X105" s="291"/>
      <c r="Y105" s="291"/>
      <c r="Z105" s="291"/>
      <c r="AA105" s="291"/>
      <c r="AB105" s="291"/>
      <c r="AC105" s="291"/>
      <c r="AD105" s="291"/>
      <c r="AE105" s="291"/>
      <c r="AF105" s="291"/>
      <c r="AS105" s="148" t="s">
        <v>192</v>
      </c>
      <c r="AU105" s="148" t="s">
        <v>357</v>
      </c>
      <c r="AV105" s="148" t="s">
        <v>84</v>
      </c>
      <c r="AZ105" s="19" t="s">
        <v>139</v>
      </c>
      <c r="BF105" s="149">
        <f>IF(O105="základní",K105,0)</f>
        <v>0</v>
      </c>
      <c r="BG105" s="149">
        <f>IF(O105="snížená",K105,0)</f>
        <v>0</v>
      </c>
      <c r="BH105" s="149">
        <f>IF(O105="zákl. přenesená",K105,0)</f>
        <v>0</v>
      </c>
      <c r="BI105" s="149">
        <f>IF(O105="sníž. přenesená",K105,0)</f>
        <v>0</v>
      </c>
      <c r="BJ105" s="149">
        <f>IF(O105="nulová",K105,0)</f>
        <v>0</v>
      </c>
      <c r="BK105" s="19" t="s">
        <v>82</v>
      </c>
      <c r="BL105" s="149" t="e">
        <f>ROUND(#REF!*I105,2)</f>
        <v>#REF!</v>
      </c>
      <c r="BM105" s="19" t="s">
        <v>146</v>
      </c>
      <c r="BN105" s="148" t="s">
        <v>518</v>
      </c>
    </row>
    <row r="106" spans="1:66" s="2" customFormat="1" ht="12.75">
      <c r="A106" s="291"/>
      <c r="B106" s="33"/>
      <c r="C106" s="291"/>
      <c r="D106" s="291"/>
      <c r="E106" s="347" t="s">
        <v>1627</v>
      </c>
      <c r="F106" s="345">
        <v>1</v>
      </c>
      <c r="G106" s="340" t="s">
        <v>1598</v>
      </c>
      <c r="H106" s="291"/>
      <c r="I106" s="291"/>
      <c r="J106" s="341"/>
      <c r="K106" s="291"/>
      <c r="L106" s="291"/>
      <c r="M106" s="33"/>
      <c r="N106" s="152"/>
      <c r="O106" s="153"/>
      <c r="P106" s="53"/>
      <c r="Q106" s="53"/>
      <c r="R106" s="53"/>
      <c r="S106" s="53"/>
      <c r="T106" s="53"/>
      <c r="U106" s="54"/>
      <c r="V106" s="291"/>
      <c r="W106" s="291"/>
      <c r="X106" s="291"/>
      <c r="Y106" s="291"/>
      <c r="Z106" s="291"/>
      <c r="AA106" s="291"/>
      <c r="AB106" s="291"/>
      <c r="AC106" s="291"/>
      <c r="AD106" s="291"/>
      <c r="AE106" s="291"/>
      <c r="AF106" s="291"/>
      <c r="AU106" s="19" t="s">
        <v>148</v>
      </c>
      <c r="AV106" s="19" t="s">
        <v>84</v>
      </c>
    </row>
    <row r="107" spans="1:66" s="14" customFormat="1" ht="12.75">
      <c r="B107" s="161"/>
      <c r="C107" s="291"/>
      <c r="D107" s="291"/>
      <c r="E107" s="347" t="s">
        <v>1608</v>
      </c>
      <c r="F107" s="345">
        <v>1</v>
      </c>
      <c r="G107" s="340" t="s">
        <v>1598</v>
      </c>
      <c r="H107" s="291"/>
      <c r="I107" s="291"/>
      <c r="J107" s="341"/>
      <c r="K107" s="291"/>
      <c r="L107" s="291"/>
      <c r="M107" s="161"/>
      <c r="N107" s="165"/>
      <c r="O107" s="166"/>
      <c r="P107" s="166"/>
      <c r="Q107" s="166"/>
      <c r="R107" s="166"/>
      <c r="S107" s="166"/>
      <c r="T107" s="166"/>
      <c r="U107" s="167"/>
      <c r="AU107" s="162" t="s">
        <v>158</v>
      </c>
      <c r="AV107" s="162" t="s">
        <v>84</v>
      </c>
      <c r="AW107" s="14" t="s">
        <v>84</v>
      </c>
      <c r="AX107" s="14" t="s">
        <v>36</v>
      </c>
      <c r="AY107" s="14" t="s">
        <v>82</v>
      </c>
      <c r="AZ107" s="162" t="s">
        <v>139</v>
      </c>
    </row>
    <row r="108" spans="1:66" s="14" customFormat="1" ht="12.75">
      <c r="B108" s="161"/>
      <c r="C108" s="291"/>
      <c r="D108" s="291"/>
      <c r="E108" s="347" t="s">
        <v>1628</v>
      </c>
      <c r="F108" s="345">
        <v>1</v>
      </c>
      <c r="G108" s="340" t="s">
        <v>1598</v>
      </c>
      <c r="H108" s="291"/>
      <c r="I108" s="291"/>
      <c r="J108" s="341"/>
      <c r="K108" s="291"/>
      <c r="L108" s="291"/>
      <c r="M108" s="161"/>
      <c r="N108" s="165"/>
      <c r="O108" s="166"/>
      <c r="P108" s="166"/>
      <c r="Q108" s="166"/>
      <c r="R108" s="166"/>
      <c r="S108" s="166"/>
      <c r="T108" s="166"/>
      <c r="U108" s="167"/>
      <c r="AU108" s="162" t="s">
        <v>158</v>
      </c>
      <c r="AV108" s="162" t="s">
        <v>84</v>
      </c>
      <c r="AW108" s="14" t="s">
        <v>84</v>
      </c>
      <c r="AX108" s="14" t="s">
        <v>4</v>
      </c>
      <c r="AY108" s="14" t="s">
        <v>82</v>
      </c>
      <c r="AZ108" s="162" t="s">
        <v>139</v>
      </c>
    </row>
    <row r="109" spans="1:66" s="2" customFormat="1" ht="14.45" customHeight="1">
      <c r="A109" s="291"/>
      <c r="B109" s="137"/>
      <c r="C109" s="291"/>
      <c r="D109" s="291"/>
      <c r="E109" s="291"/>
      <c r="F109" s="291"/>
      <c r="G109" s="291"/>
      <c r="H109" s="291"/>
      <c r="I109" s="291"/>
      <c r="J109" s="291"/>
      <c r="K109" s="291"/>
      <c r="L109" s="291"/>
      <c r="M109" s="191"/>
      <c r="N109" s="192" t="s">
        <v>3</v>
      </c>
      <c r="O109" s="193" t="s">
        <v>45</v>
      </c>
      <c r="P109" s="146">
        <v>0</v>
      </c>
      <c r="Q109" s="146">
        <f>P109*I109</f>
        <v>0</v>
      </c>
      <c r="R109" s="146">
        <v>0</v>
      </c>
      <c r="S109" s="146">
        <f>R109*I109</f>
        <v>0</v>
      </c>
      <c r="T109" s="146">
        <v>0</v>
      </c>
      <c r="U109" s="147">
        <f>T109*I109</f>
        <v>0</v>
      </c>
      <c r="V109" s="291"/>
      <c r="W109" s="291"/>
      <c r="X109" s="291"/>
      <c r="Y109" s="291"/>
      <c r="Z109" s="291"/>
      <c r="AA109" s="291"/>
      <c r="AB109" s="291"/>
      <c r="AC109" s="291"/>
      <c r="AD109" s="291"/>
      <c r="AE109" s="291"/>
      <c r="AF109" s="291"/>
      <c r="AS109" s="148" t="s">
        <v>192</v>
      </c>
      <c r="AU109" s="148" t="s">
        <v>357</v>
      </c>
      <c r="AV109" s="148" t="s">
        <v>84</v>
      </c>
      <c r="AZ109" s="19" t="s">
        <v>139</v>
      </c>
      <c r="BF109" s="149">
        <f>IF(O109="základní",K109,0)</f>
        <v>0</v>
      </c>
      <c r="BG109" s="149">
        <f>IF(O109="snížená",K109,0)</f>
        <v>0</v>
      </c>
      <c r="BH109" s="149">
        <f>IF(O109="zákl. přenesená",K109,0)</f>
        <v>0</v>
      </c>
      <c r="BI109" s="149">
        <f>IF(O109="sníž. přenesená",K109,0)</f>
        <v>0</v>
      </c>
      <c r="BJ109" s="149">
        <f>IF(O109="nulová",K109,0)</f>
        <v>0</v>
      </c>
      <c r="BK109" s="19" t="s">
        <v>82</v>
      </c>
      <c r="BL109" s="149">
        <f>ROUND(J109*I109,2)</f>
        <v>0</v>
      </c>
      <c r="BM109" s="19" t="s">
        <v>146</v>
      </c>
      <c r="BN109" s="148" t="s">
        <v>522</v>
      </c>
    </row>
    <row r="110" spans="1:66" s="2" customFormat="1">
      <c r="A110" s="291"/>
      <c r="B110" s="33"/>
      <c r="C110" s="291"/>
      <c r="D110" s="291"/>
      <c r="E110" s="291"/>
      <c r="F110" s="291"/>
      <c r="G110" s="291"/>
      <c r="H110" s="291"/>
      <c r="I110" s="291"/>
      <c r="J110" s="346"/>
      <c r="K110" s="291"/>
      <c r="L110" s="291"/>
      <c r="M110" s="33"/>
      <c r="N110" s="152"/>
      <c r="O110" s="153"/>
      <c r="P110" s="53"/>
      <c r="Q110" s="53"/>
      <c r="R110" s="53"/>
      <c r="S110" s="53"/>
      <c r="T110" s="53"/>
      <c r="U110" s="54"/>
      <c r="V110" s="291"/>
      <c r="W110" s="291"/>
      <c r="X110" s="291"/>
      <c r="Y110" s="291"/>
      <c r="Z110" s="291"/>
      <c r="AA110" s="291"/>
      <c r="AB110" s="291"/>
      <c r="AC110" s="291"/>
      <c r="AD110" s="291"/>
      <c r="AE110" s="291"/>
      <c r="AF110" s="291"/>
      <c r="AU110" s="19" t="s">
        <v>148</v>
      </c>
      <c r="AV110" s="19" t="s">
        <v>84</v>
      </c>
    </row>
    <row r="111" spans="1:66" s="13" customFormat="1">
      <c r="B111" s="155"/>
      <c r="C111" s="291"/>
      <c r="D111" s="291"/>
      <c r="E111" s="291"/>
      <c r="F111" s="291"/>
      <c r="G111" s="291"/>
      <c r="H111" s="291"/>
      <c r="I111" s="291"/>
      <c r="J111" s="291"/>
      <c r="K111" s="291"/>
      <c r="L111" s="291"/>
      <c r="M111" s="155"/>
      <c r="N111" s="158"/>
      <c r="O111" s="159"/>
      <c r="P111" s="159"/>
      <c r="Q111" s="159"/>
      <c r="R111" s="159"/>
      <c r="S111" s="159"/>
      <c r="T111" s="159"/>
      <c r="U111" s="160"/>
      <c r="AU111" s="156" t="s">
        <v>158</v>
      </c>
      <c r="AV111" s="156" t="s">
        <v>84</v>
      </c>
      <c r="AW111" s="13" t="s">
        <v>82</v>
      </c>
      <c r="AX111" s="13" t="s">
        <v>36</v>
      </c>
      <c r="AY111" s="13" t="s">
        <v>74</v>
      </c>
      <c r="AZ111" s="156" t="s">
        <v>139</v>
      </c>
    </row>
    <row r="112" spans="1:66" s="13" customFormat="1">
      <c r="B112" s="155"/>
      <c r="C112" s="291"/>
      <c r="D112" s="291"/>
      <c r="E112" s="291"/>
      <c r="F112" s="291"/>
      <c r="G112" s="291"/>
      <c r="H112" s="291"/>
      <c r="I112" s="291"/>
      <c r="J112" s="291"/>
      <c r="K112" s="291"/>
      <c r="L112" s="291"/>
      <c r="M112" s="155"/>
      <c r="N112" s="158"/>
      <c r="O112" s="159"/>
      <c r="P112" s="159"/>
      <c r="Q112" s="159"/>
      <c r="R112" s="159"/>
      <c r="S112" s="159"/>
      <c r="T112" s="159"/>
      <c r="U112" s="160"/>
      <c r="AU112" s="156" t="s">
        <v>158</v>
      </c>
      <c r="AV112" s="156" t="s">
        <v>84</v>
      </c>
      <c r="AW112" s="13" t="s">
        <v>82</v>
      </c>
      <c r="AX112" s="13" t="s">
        <v>36</v>
      </c>
      <c r="AY112" s="13" t="s">
        <v>74</v>
      </c>
      <c r="AZ112" s="156" t="s">
        <v>139</v>
      </c>
    </row>
    <row r="113" spans="1:66" s="14" customFormat="1">
      <c r="B113" s="161"/>
      <c r="C113" s="291"/>
      <c r="D113" s="291"/>
      <c r="E113" s="291"/>
      <c r="F113" s="291"/>
      <c r="G113" s="291"/>
      <c r="H113" s="291"/>
      <c r="I113" s="291"/>
      <c r="J113" s="291"/>
      <c r="K113" s="291"/>
      <c r="L113" s="291"/>
      <c r="M113" s="161"/>
      <c r="N113" s="165"/>
      <c r="O113" s="166"/>
      <c r="P113" s="166"/>
      <c r="Q113" s="166"/>
      <c r="R113" s="166"/>
      <c r="S113" s="166"/>
      <c r="T113" s="166"/>
      <c r="U113" s="167"/>
      <c r="AU113" s="162" t="s">
        <v>158</v>
      </c>
      <c r="AV113" s="162" t="s">
        <v>84</v>
      </c>
      <c r="AW113" s="14" t="s">
        <v>84</v>
      </c>
      <c r="AX113" s="14" t="s">
        <v>36</v>
      </c>
      <c r="AY113" s="14" t="s">
        <v>74</v>
      </c>
      <c r="AZ113" s="162" t="s">
        <v>139</v>
      </c>
    </row>
    <row r="114" spans="1:66" s="13" customFormat="1">
      <c r="B114" s="155"/>
      <c r="C114" s="291"/>
      <c r="D114" s="291"/>
      <c r="E114" s="291"/>
      <c r="F114" s="291"/>
      <c r="G114" s="291"/>
      <c r="H114" s="291"/>
      <c r="I114" s="291"/>
      <c r="J114" s="291"/>
      <c r="K114" s="291"/>
      <c r="L114" s="291"/>
      <c r="M114" s="155"/>
      <c r="N114" s="158"/>
      <c r="O114" s="159"/>
      <c r="P114" s="159"/>
      <c r="Q114" s="159"/>
      <c r="R114" s="159"/>
      <c r="S114" s="159"/>
      <c r="T114" s="159"/>
      <c r="U114" s="160"/>
      <c r="AU114" s="156" t="s">
        <v>158</v>
      </c>
      <c r="AV114" s="156" t="s">
        <v>84</v>
      </c>
      <c r="AW114" s="13" t="s">
        <v>82</v>
      </c>
      <c r="AX114" s="13" t="s">
        <v>36</v>
      </c>
      <c r="AY114" s="13" t="s">
        <v>74</v>
      </c>
      <c r="AZ114" s="156" t="s">
        <v>139</v>
      </c>
    </row>
    <row r="115" spans="1:66" s="13" customFormat="1">
      <c r="B115" s="155"/>
      <c r="C115" s="291"/>
      <c r="D115" s="291"/>
      <c r="E115" s="291"/>
      <c r="F115" s="291"/>
      <c r="G115" s="291"/>
      <c r="H115" s="291"/>
      <c r="I115" s="291"/>
      <c r="J115" s="291"/>
      <c r="K115" s="291"/>
      <c r="L115" s="291"/>
      <c r="M115" s="155"/>
      <c r="N115" s="158"/>
      <c r="O115" s="159"/>
      <c r="P115" s="159"/>
      <c r="Q115" s="159"/>
      <c r="R115" s="159"/>
      <c r="S115" s="159"/>
      <c r="T115" s="159"/>
      <c r="U115" s="160"/>
      <c r="AU115" s="156" t="s">
        <v>158</v>
      </c>
      <c r="AV115" s="156" t="s">
        <v>84</v>
      </c>
      <c r="AW115" s="13" t="s">
        <v>82</v>
      </c>
      <c r="AX115" s="13" t="s">
        <v>36</v>
      </c>
      <c r="AY115" s="13" t="s">
        <v>74</v>
      </c>
      <c r="AZ115" s="156" t="s">
        <v>139</v>
      </c>
    </row>
    <row r="116" spans="1:66" s="14" customFormat="1">
      <c r="B116" s="161"/>
      <c r="C116" s="291"/>
      <c r="D116" s="291"/>
      <c r="E116" s="291"/>
      <c r="F116" s="291"/>
      <c r="G116" s="291"/>
      <c r="H116" s="291"/>
      <c r="I116" s="291"/>
      <c r="J116" s="291"/>
      <c r="K116" s="291"/>
      <c r="L116" s="291"/>
      <c r="M116" s="161"/>
      <c r="N116" s="165"/>
      <c r="O116" s="166"/>
      <c r="P116" s="166"/>
      <c r="Q116" s="166"/>
      <c r="R116" s="166"/>
      <c r="S116" s="166"/>
      <c r="T116" s="166"/>
      <c r="U116" s="167"/>
      <c r="AU116" s="162" t="s">
        <v>158</v>
      </c>
      <c r="AV116" s="162" t="s">
        <v>84</v>
      </c>
      <c r="AW116" s="14" t="s">
        <v>84</v>
      </c>
      <c r="AX116" s="14" t="s">
        <v>36</v>
      </c>
      <c r="AY116" s="14" t="s">
        <v>74</v>
      </c>
      <c r="AZ116" s="162" t="s">
        <v>139</v>
      </c>
    </row>
    <row r="117" spans="1:66" s="14" customFormat="1">
      <c r="B117" s="161"/>
      <c r="C117" s="291"/>
      <c r="D117" s="291"/>
      <c r="E117" s="291"/>
      <c r="F117" s="291"/>
      <c r="G117" s="291"/>
      <c r="H117" s="291"/>
      <c r="I117" s="291"/>
      <c r="J117" s="291"/>
      <c r="K117" s="291"/>
      <c r="L117" s="291"/>
      <c r="M117" s="161"/>
      <c r="N117" s="165"/>
      <c r="O117" s="166"/>
      <c r="P117" s="166"/>
      <c r="Q117" s="166"/>
      <c r="R117" s="166"/>
      <c r="S117" s="166"/>
      <c r="T117" s="166"/>
      <c r="U117" s="167"/>
      <c r="AU117" s="162" t="s">
        <v>158</v>
      </c>
      <c r="AV117" s="162" t="s">
        <v>84</v>
      </c>
      <c r="AW117" s="14" t="s">
        <v>84</v>
      </c>
      <c r="AX117" s="14" t="s">
        <v>36</v>
      </c>
      <c r="AY117" s="14" t="s">
        <v>74</v>
      </c>
      <c r="AZ117" s="162" t="s">
        <v>139</v>
      </c>
    </row>
    <row r="118" spans="1:66" s="15" customFormat="1">
      <c r="B118" s="168"/>
      <c r="C118" s="291"/>
      <c r="D118" s="291"/>
      <c r="E118" s="291"/>
      <c r="F118" s="291"/>
      <c r="G118" s="291"/>
      <c r="H118" s="291"/>
      <c r="I118" s="291"/>
      <c r="J118" s="291"/>
      <c r="K118" s="291"/>
      <c r="L118" s="291"/>
      <c r="M118" s="168"/>
      <c r="N118" s="172"/>
      <c r="O118" s="173"/>
      <c r="P118" s="173"/>
      <c r="Q118" s="173"/>
      <c r="R118" s="173"/>
      <c r="S118" s="173"/>
      <c r="T118" s="173"/>
      <c r="U118" s="174"/>
      <c r="AU118" s="169" t="s">
        <v>158</v>
      </c>
      <c r="AV118" s="169" t="s">
        <v>84</v>
      </c>
      <c r="AW118" s="15" t="s">
        <v>146</v>
      </c>
      <c r="AX118" s="15" t="s">
        <v>36</v>
      </c>
      <c r="AY118" s="15" t="s">
        <v>82</v>
      </c>
      <c r="AZ118" s="169" t="s">
        <v>139</v>
      </c>
    </row>
    <row r="119" spans="1:66" s="14" customFormat="1">
      <c r="B119" s="161"/>
      <c r="C119" s="291"/>
      <c r="D119" s="291"/>
      <c r="E119" s="291"/>
      <c r="F119" s="291"/>
      <c r="G119" s="291"/>
      <c r="H119" s="291"/>
      <c r="I119" s="291"/>
      <c r="J119" s="291"/>
      <c r="K119" s="291"/>
      <c r="L119" s="291"/>
      <c r="M119" s="161"/>
      <c r="N119" s="165"/>
      <c r="O119" s="166"/>
      <c r="P119" s="166"/>
      <c r="Q119" s="166"/>
      <c r="R119" s="166"/>
      <c r="S119" s="166"/>
      <c r="T119" s="166"/>
      <c r="U119" s="167"/>
      <c r="AU119" s="162" t="s">
        <v>158</v>
      </c>
      <c r="AV119" s="162" t="s">
        <v>84</v>
      </c>
      <c r="AW119" s="14" t="s">
        <v>84</v>
      </c>
      <c r="AX119" s="14" t="s">
        <v>4</v>
      </c>
      <c r="AY119" s="14" t="s">
        <v>82</v>
      </c>
      <c r="AZ119" s="162" t="s">
        <v>139</v>
      </c>
    </row>
    <row r="120" spans="1:66" s="2" customFormat="1" ht="14.45" customHeight="1">
      <c r="A120" s="291"/>
      <c r="B120" s="137"/>
      <c r="C120" s="291"/>
      <c r="D120" s="291"/>
      <c r="E120" s="291"/>
      <c r="F120" s="291"/>
      <c r="G120" s="291"/>
      <c r="H120" s="291"/>
      <c r="I120" s="291"/>
      <c r="J120" s="291"/>
      <c r="K120" s="291"/>
      <c r="L120" s="291"/>
      <c r="M120" s="33"/>
      <c r="N120" s="144" t="s">
        <v>3</v>
      </c>
      <c r="O120" s="145" t="s">
        <v>45</v>
      </c>
      <c r="P120" s="146">
        <v>0.435</v>
      </c>
      <c r="Q120" s="146">
        <f>P120*I120</f>
        <v>0</v>
      </c>
      <c r="R120" s="146">
        <v>0</v>
      </c>
      <c r="S120" s="146">
        <f>R120*I120</f>
        <v>0</v>
      </c>
      <c r="T120" s="146">
        <v>0</v>
      </c>
      <c r="U120" s="147">
        <f>T120*I120</f>
        <v>0</v>
      </c>
      <c r="V120" s="291"/>
      <c r="W120" s="291"/>
      <c r="X120" s="291"/>
      <c r="Y120" s="291"/>
      <c r="Z120" s="291"/>
      <c r="AA120" s="291"/>
      <c r="AB120" s="291"/>
      <c r="AC120" s="291"/>
      <c r="AD120" s="291"/>
      <c r="AE120" s="291"/>
      <c r="AF120" s="291"/>
      <c r="AS120" s="148" t="s">
        <v>146</v>
      </c>
      <c r="AU120" s="148" t="s">
        <v>141</v>
      </c>
      <c r="AV120" s="148" t="s">
        <v>84</v>
      </c>
      <c r="AZ120" s="19" t="s">
        <v>139</v>
      </c>
      <c r="BF120" s="149">
        <f>IF(O120="základní",K120,0)</f>
        <v>0</v>
      </c>
      <c r="BG120" s="149">
        <f>IF(O120="snížená",K120,0)</f>
        <v>0</v>
      </c>
      <c r="BH120" s="149">
        <f>IF(O120="zákl. přenesená",K120,0)</f>
        <v>0</v>
      </c>
      <c r="BI120" s="149">
        <f>IF(O120="sníž. přenesená",K120,0)</f>
        <v>0</v>
      </c>
      <c r="BJ120" s="149">
        <f>IF(O120="nulová",K120,0)</f>
        <v>0</v>
      </c>
      <c r="BK120" s="19" t="s">
        <v>82</v>
      </c>
      <c r="BL120" s="149">
        <f>ROUND(J120*I120,2)</f>
        <v>0</v>
      </c>
      <c r="BM120" s="19" t="s">
        <v>146</v>
      </c>
      <c r="BN120" s="148" t="s">
        <v>526</v>
      </c>
    </row>
    <row r="121" spans="1:66" s="2" customFormat="1">
      <c r="A121" s="291"/>
      <c r="B121" s="33"/>
      <c r="C121" s="291"/>
      <c r="D121" s="291"/>
      <c r="E121" s="291"/>
      <c r="F121" s="291"/>
      <c r="G121" s="291"/>
      <c r="H121" s="291"/>
      <c r="I121" s="291"/>
      <c r="J121" s="291"/>
      <c r="K121" s="291"/>
      <c r="L121" s="291"/>
      <c r="M121" s="33"/>
      <c r="N121" s="152"/>
      <c r="O121" s="153"/>
      <c r="P121" s="53"/>
      <c r="Q121" s="53"/>
      <c r="R121" s="53"/>
      <c r="S121" s="53"/>
      <c r="T121" s="53"/>
      <c r="U121" s="54"/>
      <c r="V121" s="291"/>
      <c r="W121" s="291"/>
      <c r="X121" s="291"/>
      <c r="Y121" s="291"/>
      <c r="Z121" s="291"/>
      <c r="AA121" s="291"/>
      <c r="AB121" s="291"/>
      <c r="AC121" s="291"/>
      <c r="AD121" s="291"/>
      <c r="AE121" s="291"/>
      <c r="AF121" s="291"/>
      <c r="AU121" s="19" t="s">
        <v>148</v>
      </c>
      <c r="AV121" s="19" t="s">
        <v>84</v>
      </c>
    </row>
    <row r="122" spans="1:66" s="2" customFormat="1">
      <c r="A122" s="291"/>
      <c r="B122" s="33"/>
      <c r="C122" s="291"/>
      <c r="D122" s="291"/>
      <c r="E122" s="291"/>
      <c r="F122" s="291"/>
      <c r="G122" s="291"/>
      <c r="H122" s="291"/>
      <c r="I122" s="291"/>
      <c r="J122" s="291"/>
      <c r="K122" s="291"/>
      <c r="L122" s="291"/>
      <c r="M122" s="33"/>
      <c r="N122" s="152"/>
      <c r="O122" s="153"/>
      <c r="P122" s="53"/>
      <c r="Q122" s="53"/>
      <c r="R122" s="53"/>
      <c r="S122" s="53"/>
      <c r="T122" s="53"/>
      <c r="U122" s="54"/>
      <c r="V122" s="291"/>
      <c r="W122" s="291"/>
      <c r="X122" s="291"/>
      <c r="Y122" s="291"/>
      <c r="Z122" s="291"/>
      <c r="AA122" s="291"/>
      <c r="AB122" s="291"/>
      <c r="AC122" s="291"/>
      <c r="AD122" s="291"/>
      <c r="AE122" s="291"/>
      <c r="AF122" s="291"/>
      <c r="AU122" s="19" t="s">
        <v>150</v>
      </c>
      <c r="AV122" s="19" t="s">
        <v>84</v>
      </c>
    </row>
    <row r="123" spans="1:66" s="13" customFormat="1">
      <c r="B123" s="155"/>
      <c r="C123" s="291"/>
      <c r="D123" s="291"/>
      <c r="E123" s="291"/>
      <c r="F123" s="291"/>
      <c r="G123" s="291"/>
      <c r="H123" s="291"/>
      <c r="I123" s="291"/>
      <c r="J123" s="291"/>
      <c r="K123" s="291"/>
      <c r="L123" s="291"/>
      <c r="M123" s="155"/>
      <c r="N123" s="158"/>
      <c r="O123" s="159"/>
      <c r="P123" s="159"/>
      <c r="Q123" s="159"/>
      <c r="R123" s="159"/>
      <c r="S123" s="159"/>
      <c r="T123" s="159"/>
      <c r="U123" s="160"/>
      <c r="AU123" s="156" t="s">
        <v>158</v>
      </c>
      <c r="AV123" s="156" t="s">
        <v>84</v>
      </c>
      <c r="AW123" s="13" t="s">
        <v>82</v>
      </c>
      <c r="AX123" s="13" t="s">
        <v>36</v>
      </c>
      <c r="AY123" s="13" t="s">
        <v>74</v>
      </c>
      <c r="AZ123" s="156" t="s">
        <v>139</v>
      </c>
    </row>
    <row r="124" spans="1:66" s="13" customFormat="1">
      <c r="B124" s="155"/>
      <c r="C124" s="291"/>
      <c r="D124" s="291"/>
      <c r="E124" s="291"/>
      <c r="F124" s="291"/>
      <c r="G124" s="291"/>
      <c r="H124" s="291"/>
      <c r="I124" s="291"/>
      <c r="J124" s="291"/>
      <c r="K124" s="291"/>
      <c r="L124" s="291"/>
      <c r="M124" s="155"/>
      <c r="N124" s="158"/>
      <c r="O124" s="159"/>
      <c r="P124" s="159"/>
      <c r="Q124" s="159"/>
      <c r="R124" s="159"/>
      <c r="S124" s="159"/>
      <c r="T124" s="159"/>
      <c r="U124" s="160"/>
      <c r="AU124" s="156" t="s">
        <v>158</v>
      </c>
      <c r="AV124" s="156" t="s">
        <v>84</v>
      </c>
      <c r="AW124" s="13" t="s">
        <v>82</v>
      </c>
      <c r="AX124" s="13" t="s">
        <v>36</v>
      </c>
      <c r="AY124" s="13" t="s">
        <v>74</v>
      </c>
      <c r="AZ124" s="156" t="s">
        <v>139</v>
      </c>
    </row>
    <row r="125" spans="1:66" s="14" customFormat="1">
      <c r="B125" s="161"/>
      <c r="C125" s="291"/>
      <c r="D125" s="291"/>
      <c r="E125" s="291"/>
      <c r="F125" s="291"/>
      <c r="G125" s="291"/>
      <c r="H125" s="291"/>
      <c r="I125" s="291"/>
      <c r="J125" s="291"/>
      <c r="K125" s="291"/>
      <c r="L125" s="291"/>
      <c r="M125" s="161"/>
      <c r="N125" s="165"/>
      <c r="O125" s="166"/>
      <c r="P125" s="166"/>
      <c r="Q125" s="166"/>
      <c r="R125" s="166"/>
      <c r="S125" s="166"/>
      <c r="T125" s="166"/>
      <c r="U125" s="167"/>
      <c r="AU125" s="162" t="s">
        <v>158</v>
      </c>
      <c r="AV125" s="162" t="s">
        <v>84</v>
      </c>
      <c r="AW125" s="14" t="s">
        <v>84</v>
      </c>
      <c r="AX125" s="14" t="s">
        <v>36</v>
      </c>
      <c r="AY125" s="14" t="s">
        <v>74</v>
      </c>
      <c r="AZ125" s="162" t="s">
        <v>139</v>
      </c>
    </row>
    <row r="126" spans="1:66" s="13" customFormat="1">
      <c r="B126" s="155"/>
      <c r="C126" s="291"/>
      <c r="D126" s="291"/>
      <c r="E126" s="291"/>
      <c r="F126" s="291"/>
      <c r="G126" s="291"/>
      <c r="H126" s="291"/>
      <c r="I126" s="291"/>
      <c r="J126" s="291"/>
      <c r="K126" s="291"/>
      <c r="L126" s="291"/>
      <c r="M126" s="155"/>
      <c r="N126" s="158"/>
      <c r="O126" s="159"/>
      <c r="P126" s="159"/>
      <c r="Q126" s="159"/>
      <c r="R126" s="159"/>
      <c r="S126" s="159"/>
      <c r="T126" s="159"/>
      <c r="U126" s="160"/>
      <c r="AU126" s="156" t="s">
        <v>158</v>
      </c>
      <c r="AV126" s="156" t="s">
        <v>84</v>
      </c>
      <c r="AW126" s="13" t="s">
        <v>82</v>
      </c>
      <c r="AX126" s="13" t="s">
        <v>36</v>
      </c>
      <c r="AY126" s="13" t="s">
        <v>74</v>
      </c>
      <c r="AZ126" s="156" t="s">
        <v>139</v>
      </c>
    </row>
    <row r="127" spans="1:66" s="14" customFormat="1">
      <c r="B127" s="161"/>
      <c r="C127" s="291"/>
      <c r="D127" s="291"/>
      <c r="E127" s="291"/>
      <c r="F127" s="291"/>
      <c r="G127" s="291"/>
      <c r="H127" s="291"/>
      <c r="I127" s="291"/>
      <c r="J127" s="291"/>
      <c r="K127" s="291"/>
      <c r="L127" s="291"/>
      <c r="M127" s="161"/>
      <c r="N127" s="165"/>
      <c r="O127" s="166"/>
      <c r="P127" s="166"/>
      <c r="Q127" s="166"/>
      <c r="R127" s="166"/>
      <c r="S127" s="166"/>
      <c r="T127" s="166"/>
      <c r="U127" s="167"/>
      <c r="AU127" s="162" t="s">
        <v>158</v>
      </c>
      <c r="AV127" s="162" t="s">
        <v>84</v>
      </c>
      <c r="AW127" s="14" t="s">
        <v>84</v>
      </c>
      <c r="AX127" s="14" t="s">
        <v>36</v>
      </c>
      <c r="AY127" s="14" t="s">
        <v>74</v>
      </c>
      <c r="AZ127" s="162" t="s">
        <v>139</v>
      </c>
    </row>
    <row r="128" spans="1:66" s="16" customFormat="1">
      <c r="B128" s="175"/>
      <c r="C128" s="291"/>
      <c r="D128" s="291"/>
      <c r="E128" s="291"/>
      <c r="F128" s="291"/>
      <c r="G128" s="291"/>
      <c r="H128" s="291"/>
      <c r="I128" s="291"/>
      <c r="J128" s="291"/>
      <c r="K128" s="291"/>
      <c r="L128" s="291"/>
      <c r="M128" s="175"/>
      <c r="N128" s="179"/>
      <c r="O128" s="180"/>
      <c r="P128" s="180"/>
      <c r="Q128" s="180"/>
      <c r="R128" s="180"/>
      <c r="S128" s="180"/>
      <c r="T128" s="180"/>
      <c r="U128" s="181"/>
      <c r="AU128" s="176" t="s">
        <v>158</v>
      </c>
      <c r="AV128" s="176" t="s">
        <v>84</v>
      </c>
      <c r="AW128" s="16" t="s">
        <v>161</v>
      </c>
      <c r="AX128" s="16" t="s">
        <v>36</v>
      </c>
      <c r="AY128" s="16" t="s">
        <v>74</v>
      </c>
      <c r="AZ128" s="176" t="s">
        <v>139</v>
      </c>
    </row>
    <row r="129" spans="1:66" s="13" customFormat="1">
      <c r="B129" s="155"/>
      <c r="C129" s="291"/>
      <c r="D129" s="291"/>
      <c r="E129" s="291"/>
      <c r="F129" s="291"/>
      <c r="G129" s="291"/>
      <c r="H129" s="291"/>
      <c r="I129" s="291"/>
      <c r="J129" s="291"/>
      <c r="K129" s="291"/>
      <c r="L129" s="291"/>
      <c r="M129" s="155"/>
      <c r="N129" s="158"/>
      <c r="O129" s="159"/>
      <c r="P129" s="159"/>
      <c r="Q129" s="159"/>
      <c r="R129" s="159"/>
      <c r="S129" s="159"/>
      <c r="T129" s="159"/>
      <c r="U129" s="160"/>
      <c r="AU129" s="156" t="s">
        <v>158</v>
      </c>
      <c r="AV129" s="156" t="s">
        <v>84</v>
      </c>
      <c r="AW129" s="13" t="s">
        <v>82</v>
      </c>
      <c r="AX129" s="13" t="s">
        <v>36</v>
      </c>
      <c r="AY129" s="13" t="s">
        <v>74</v>
      </c>
      <c r="AZ129" s="156" t="s">
        <v>139</v>
      </c>
    </row>
    <row r="130" spans="1:66" s="13" customFormat="1">
      <c r="B130" s="155"/>
      <c r="C130" s="291"/>
      <c r="D130" s="291"/>
      <c r="E130" s="291"/>
      <c r="F130" s="291"/>
      <c r="G130" s="291"/>
      <c r="H130" s="291"/>
      <c r="I130" s="291"/>
      <c r="J130" s="291"/>
      <c r="K130" s="291"/>
      <c r="L130" s="291"/>
      <c r="M130" s="155"/>
      <c r="N130" s="158"/>
      <c r="O130" s="159"/>
      <c r="P130" s="159"/>
      <c r="Q130" s="159"/>
      <c r="R130" s="159"/>
      <c r="S130" s="159"/>
      <c r="T130" s="159"/>
      <c r="U130" s="160"/>
      <c r="AU130" s="156" t="s">
        <v>158</v>
      </c>
      <c r="AV130" s="156" t="s">
        <v>84</v>
      </c>
      <c r="AW130" s="13" t="s">
        <v>82</v>
      </c>
      <c r="AX130" s="13" t="s">
        <v>36</v>
      </c>
      <c r="AY130" s="13" t="s">
        <v>74</v>
      </c>
      <c r="AZ130" s="156" t="s">
        <v>139</v>
      </c>
    </row>
    <row r="131" spans="1:66" s="14" customFormat="1">
      <c r="B131" s="161"/>
      <c r="C131" s="291"/>
      <c r="D131" s="291"/>
      <c r="E131" s="291"/>
      <c r="F131" s="291"/>
      <c r="G131" s="291"/>
      <c r="H131" s="291"/>
      <c r="I131" s="291"/>
      <c r="J131" s="291"/>
      <c r="K131" s="291"/>
      <c r="L131" s="291"/>
      <c r="M131" s="161"/>
      <c r="N131" s="165"/>
      <c r="O131" s="166"/>
      <c r="P131" s="166"/>
      <c r="Q131" s="166"/>
      <c r="R131" s="166"/>
      <c r="S131" s="166"/>
      <c r="T131" s="166"/>
      <c r="U131" s="167"/>
      <c r="AU131" s="162" t="s">
        <v>158</v>
      </c>
      <c r="AV131" s="162" t="s">
        <v>84</v>
      </c>
      <c r="AW131" s="14" t="s">
        <v>84</v>
      </c>
      <c r="AX131" s="14" t="s">
        <v>36</v>
      </c>
      <c r="AY131" s="14" t="s">
        <v>74</v>
      </c>
      <c r="AZ131" s="162" t="s">
        <v>139</v>
      </c>
    </row>
    <row r="132" spans="1:66" s="16" customFormat="1">
      <c r="B132" s="175"/>
      <c r="C132" s="291"/>
      <c r="D132" s="291"/>
      <c r="E132" s="291"/>
      <c r="F132" s="291"/>
      <c r="G132" s="291"/>
      <c r="H132" s="291"/>
      <c r="I132" s="291"/>
      <c r="J132" s="291"/>
      <c r="K132" s="291"/>
      <c r="L132" s="291"/>
      <c r="M132" s="175"/>
      <c r="N132" s="179"/>
      <c r="O132" s="180"/>
      <c r="P132" s="180"/>
      <c r="Q132" s="180"/>
      <c r="R132" s="180"/>
      <c r="S132" s="180"/>
      <c r="T132" s="180"/>
      <c r="U132" s="181"/>
      <c r="AU132" s="176" t="s">
        <v>158</v>
      </c>
      <c r="AV132" s="176" t="s">
        <v>84</v>
      </c>
      <c r="AW132" s="16" t="s">
        <v>161</v>
      </c>
      <c r="AX132" s="16" t="s">
        <v>36</v>
      </c>
      <c r="AY132" s="16" t="s">
        <v>74</v>
      </c>
      <c r="AZ132" s="176" t="s">
        <v>139</v>
      </c>
    </row>
    <row r="133" spans="1:66" s="15" customFormat="1">
      <c r="B133" s="168"/>
      <c r="C133" s="291"/>
      <c r="D133" s="291"/>
      <c r="E133" s="291"/>
      <c r="F133" s="291"/>
      <c r="G133" s="291"/>
      <c r="H133" s="291"/>
      <c r="I133" s="291"/>
      <c r="J133" s="291"/>
      <c r="K133" s="291"/>
      <c r="L133" s="291"/>
      <c r="M133" s="168"/>
      <c r="N133" s="172"/>
      <c r="O133" s="173"/>
      <c r="P133" s="173"/>
      <c r="Q133" s="173"/>
      <c r="R133" s="173"/>
      <c r="S133" s="173"/>
      <c r="T133" s="173"/>
      <c r="U133" s="174"/>
      <c r="AU133" s="169" t="s">
        <v>158</v>
      </c>
      <c r="AV133" s="169" t="s">
        <v>84</v>
      </c>
      <c r="AW133" s="15" t="s">
        <v>146</v>
      </c>
      <c r="AX133" s="15" t="s">
        <v>36</v>
      </c>
      <c r="AY133" s="15" t="s">
        <v>82</v>
      </c>
      <c r="AZ133" s="169" t="s">
        <v>139</v>
      </c>
    </row>
    <row r="134" spans="1:66" s="2" customFormat="1" ht="14.45" customHeight="1">
      <c r="A134" s="291"/>
      <c r="B134" s="137"/>
      <c r="C134" s="291"/>
      <c r="D134" s="291"/>
      <c r="E134" s="291"/>
      <c r="F134" s="291"/>
      <c r="G134" s="291"/>
      <c r="H134" s="291"/>
      <c r="I134" s="291"/>
      <c r="J134" s="291"/>
      <c r="K134" s="291"/>
      <c r="L134" s="291"/>
      <c r="M134" s="191"/>
      <c r="N134" s="192" t="s">
        <v>3</v>
      </c>
      <c r="O134" s="193" t="s">
        <v>45</v>
      </c>
      <c r="P134" s="146">
        <v>0</v>
      </c>
      <c r="Q134" s="146">
        <f>P134*I134</f>
        <v>0</v>
      </c>
      <c r="R134" s="146">
        <v>1</v>
      </c>
      <c r="S134" s="146">
        <f>R134*I134</f>
        <v>0</v>
      </c>
      <c r="T134" s="146">
        <v>0</v>
      </c>
      <c r="U134" s="147">
        <f>T134*I134</f>
        <v>0</v>
      </c>
      <c r="V134" s="291"/>
      <c r="W134" s="291"/>
      <c r="X134" s="291"/>
      <c r="Y134" s="291"/>
      <c r="Z134" s="291"/>
      <c r="AA134" s="291"/>
      <c r="AB134" s="291"/>
      <c r="AC134" s="291"/>
      <c r="AD134" s="291"/>
      <c r="AE134" s="291"/>
      <c r="AF134" s="291"/>
      <c r="AS134" s="148" t="s">
        <v>192</v>
      </c>
      <c r="AU134" s="148" t="s">
        <v>357</v>
      </c>
      <c r="AV134" s="148" t="s">
        <v>84</v>
      </c>
      <c r="AZ134" s="19" t="s">
        <v>139</v>
      </c>
      <c r="BF134" s="149">
        <f>IF(O134="základní",K134,0)</f>
        <v>0</v>
      </c>
      <c r="BG134" s="149">
        <f>IF(O134="snížená",K134,0)</f>
        <v>0</v>
      </c>
      <c r="BH134" s="149">
        <f>IF(O134="zákl. přenesená",K134,0)</f>
        <v>0</v>
      </c>
      <c r="BI134" s="149">
        <f>IF(O134="sníž. přenesená",K134,0)</f>
        <v>0</v>
      </c>
      <c r="BJ134" s="149">
        <f>IF(O134="nulová",K134,0)</f>
        <v>0</v>
      </c>
      <c r="BK134" s="19" t="s">
        <v>82</v>
      </c>
      <c r="BL134" s="149">
        <f>ROUND(J134*I134,2)</f>
        <v>0</v>
      </c>
      <c r="BM134" s="19" t="s">
        <v>146</v>
      </c>
      <c r="BN134" s="148" t="s">
        <v>539</v>
      </c>
    </row>
    <row r="135" spans="1:66" s="2" customFormat="1">
      <c r="A135" s="291"/>
      <c r="B135" s="33"/>
      <c r="C135" s="291"/>
      <c r="D135" s="291"/>
      <c r="E135" s="291"/>
      <c r="F135" s="291"/>
      <c r="G135" s="291"/>
      <c r="H135" s="291"/>
      <c r="I135" s="291"/>
      <c r="J135" s="291"/>
      <c r="K135" s="291"/>
      <c r="L135" s="291"/>
      <c r="M135" s="33"/>
      <c r="N135" s="152"/>
      <c r="O135" s="153"/>
      <c r="P135" s="53"/>
      <c r="Q135" s="53"/>
      <c r="R135" s="53"/>
      <c r="S135" s="53"/>
      <c r="T135" s="53"/>
      <c r="U135" s="54"/>
      <c r="V135" s="291"/>
      <c r="W135" s="291"/>
      <c r="X135" s="291"/>
      <c r="Y135" s="291"/>
      <c r="Z135" s="291"/>
      <c r="AA135" s="291"/>
      <c r="AB135" s="291"/>
      <c r="AC135" s="291"/>
      <c r="AD135" s="291"/>
      <c r="AE135" s="291"/>
      <c r="AF135" s="291"/>
      <c r="AU135" s="19" t="s">
        <v>148</v>
      </c>
      <c r="AV135" s="19" t="s">
        <v>84</v>
      </c>
    </row>
    <row r="136" spans="1:66" s="14" customFormat="1">
      <c r="B136" s="161"/>
      <c r="C136" s="291"/>
      <c r="D136" s="291"/>
      <c r="E136" s="291"/>
      <c r="F136" s="291"/>
      <c r="G136" s="291"/>
      <c r="H136" s="291"/>
      <c r="I136" s="291"/>
      <c r="J136" s="291"/>
      <c r="K136" s="291"/>
      <c r="L136" s="291"/>
      <c r="M136" s="161"/>
      <c r="N136" s="165"/>
      <c r="O136" s="166"/>
      <c r="P136" s="166"/>
      <c r="Q136" s="166"/>
      <c r="R136" s="166"/>
      <c r="S136" s="166"/>
      <c r="T136" s="166"/>
      <c r="U136" s="167"/>
      <c r="AU136" s="162" t="s">
        <v>158</v>
      </c>
      <c r="AV136" s="162" t="s">
        <v>84</v>
      </c>
      <c r="AW136" s="14" t="s">
        <v>84</v>
      </c>
      <c r="AX136" s="14" t="s">
        <v>4</v>
      </c>
      <c r="AY136" s="14" t="s">
        <v>82</v>
      </c>
      <c r="AZ136" s="162" t="s">
        <v>139</v>
      </c>
    </row>
    <row r="137" spans="1:66" s="2" customFormat="1" ht="14.45" customHeight="1">
      <c r="A137" s="291"/>
      <c r="B137" s="137"/>
      <c r="C137" s="291"/>
      <c r="D137" s="291"/>
      <c r="E137" s="291"/>
      <c r="F137" s="291"/>
      <c r="G137" s="291"/>
      <c r="H137" s="291"/>
      <c r="I137" s="291"/>
      <c r="J137" s="291"/>
      <c r="K137" s="291"/>
      <c r="L137" s="291"/>
      <c r="M137" s="191"/>
      <c r="N137" s="192" t="s">
        <v>3</v>
      </c>
      <c r="O137" s="193" t="s">
        <v>45</v>
      </c>
      <c r="P137" s="146">
        <v>0</v>
      </c>
      <c r="Q137" s="146">
        <f>P137*I137</f>
        <v>0</v>
      </c>
      <c r="R137" s="146">
        <v>1</v>
      </c>
      <c r="S137" s="146">
        <f>R137*I137</f>
        <v>0</v>
      </c>
      <c r="T137" s="146">
        <v>0</v>
      </c>
      <c r="U137" s="147">
        <f>T137*I137</f>
        <v>0</v>
      </c>
      <c r="V137" s="291"/>
      <c r="W137" s="291"/>
      <c r="X137" s="291"/>
      <c r="Y137" s="291"/>
      <c r="Z137" s="291"/>
      <c r="AA137" s="291"/>
      <c r="AB137" s="291"/>
      <c r="AC137" s="291"/>
      <c r="AD137" s="291"/>
      <c r="AE137" s="291"/>
      <c r="AF137" s="291"/>
      <c r="AS137" s="148" t="s">
        <v>192</v>
      </c>
      <c r="AU137" s="148" t="s">
        <v>357</v>
      </c>
      <c r="AV137" s="148" t="s">
        <v>84</v>
      </c>
      <c r="AZ137" s="19" t="s">
        <v>139</v>
      </c>
      <c r="BF137" s="149">
        <f>IF(O137="základní",K137,0)</f>
        <v>0</v>
      </c>
      <c r="BG137" s="149">
        <f>IF(O137="snížená",K137,0)</f>
        <v>0</v>
      </c>
      <c r="BH137" s="149">
        <f>IF(O137="zákl. přenesená",K137,0)</f>
        <v>0</v>
      </c>
      <c r="BI137" s="149">
        <f>IF(O137="sníž. přenesená",K137,0)</f>
        <v>0</v>
      </c>
      <c r="BJ137" s="149">
        <f>IF(O137="nulová",K137,0)</f>
        <v>0</v>
      </c>
      <c r="BK137" s="19" t="s">
        <v>82</v>
      </c>
      <c r="BL137" s="149">
        <f>ROUND(J137*I137,2)</f>
        <v>0</v>
      </c>
      <c r="BM137" s="19" t="s">
        <v>146</v>
      </c>
      <c r="BN137" s="148" t="s">
        <v>543</v>
      </c>
    </row>
    <row r="138" spans="1:66" s="2" customFormat="1">
      <c r="A138" s="291"/>
      <c r="B138" s="33"/>
      <c r="C138" s="291"/>
      <c r="D138" s="291"/>
      <c r="E138" s="291"/>
      <c r="F138" s="291"/>
      <c r="G138" s="291"/>
      <c r="H138" s="291"/>
      <c r="I138" s="291"/>
      <c r="J138" s="291"/>
      <c r="K138" s="291"/>
      <c r="L138" s="291"/>
      <c r="M138" s="33"/>
      <c r="N138" s="152"/>
      <c r="O138" s="153"/>
      <c r="P138" s="53"/>
      <c r="Q138" s="53"/>
      <c r="R138" s="53"/>
      <c r="S138" s="53"/>
      <c r="T138" s="53"/>
      <c r="U138" s="54"/>
      <c r="V138" s="291"/>
      <c r="W138" s="291"/>
      <c r="X138" s="291"/>
      <c r="Y138" s="291"/>
      <c r="Z138" s="291"/>
      <c r="AA138" s="291"/>
      <c r="AB138" s="291"/>
      <c r="AC138" s="291"/>
      <c r="AD138" s="291"/>
      <c r="AE138" s="291"/>
      <c r="AF138" s="291"/>
      <c r="AU138" s="19" t="s">
        <v>148</v>
      </c>
      <c r="AV138" s="19" t="s">
        <v>84</v>
      </c>
    </row>
    <row r="139" spans="1:66" s="13" customFormat="1">
      <c r="B139" s="155"/>
      <c r="C139" s="291"/>
      <c r="D139" s="291"/>
      <c r="E139" s="291"/>
      <c r="F139" s="291"/>
      <c r="G139" s="291"/>
      <c r="H139" s="291"/>
      <c r="I139" s="291"/>
      <c r="J139" s="291"/>
      <c r="K139" s="291"/>
      <c r="L139" s="291"/>
      <c r="M139" s="155"/>
      <c r="N139" s="158"/>
      <c r="O139" s="159"/>
      <c r="P139" s="159"/>
      <c r="Q139" s="159"/>
      <c r="R139" s="159"/>
      <c r="S139" s="159"/>
      <c r="T139" s="159"/>
      <c r="U139" s="160"/>
      <c r="AU139" s="156" t="s">
        <v>158</v>
      </c>
      <c r="AV139" s="156" t="s">
        <v>84</v>
      </c>
      <c r="AW139" s="13" t="s">
        <v>82</v>
      </c>
      <c r="AX139" s="13" t="s">
        <v>36</v>
      </c>
      <c r="AY139" s="13" t="s">
        <v>74</v>
      </c>
      <c r="AZ139" s="156" t="s">
        <v>139</v>
      </c>
    </row>
    <row r="140" spans="1:66" s="13" customFormat="1">
      <c r="B140" s="155"/>
      <c r="C140" s="291"/>
      <c r="D140" s="291"/>
      <c r="E140" s="291"/>
      <c r="F140" s="291"/>
      <c r="G140" s="291"/>
      <c r="H140" s="291"/>
      <c r="I140" s="291"/>
      <c r="J140" s="291"/>
      <c r="K140" s="291"/>
      <c r="L140" s="291"/>
      <c r="M140" s="155"/>
      <c r="N140" s="158"/>
      <c r="O140" s="159"/>
      <c r="P140" s="159"/>
      <c r="Q140" s="159"/>
      <c r="R140" s="159"/>
      <c r="S140" s="159"/>
      <c r="T140" s="159"/>
      <c r="U140" s="160"/>
      <c r="AU140" s="156" t="s">
        <v>158</v>
      </c>
      <c r="AV140" s="156" t="s">
        <v>84</v>
      </c>
      <c r="AW140" s="13" t="s">
        <v>82</v>
      </c>
      <c r="AX140" s="13" t="s">
        <v>36</v>
      </c>
      <c r="AY140" s="13" t="s">
        <v>74</v>
      </c>
      <c r="AZ140" s="156" t="s">
        <v>139</v>
      </c>
    </row>
    <row r="141" spans="1:66" s="14" customFormat="1">
      <c r="B141" s="161"/>
      <c r="C141" s="291"/>
      <c r="D141" s="291"/>
      <c r="E141" s="291"/>
      <c r="F141" s="291"/>
      <c r="G141" s="291"/>
      <c r="H141" s="291"/>
      <c r="I141" s="291"/>
      <c r="J141" s="291"/>
      <c r="K141" s="291"/>
      <c r="L141" s="291"/>
      <c r="M141" s="161"/>
      <c r="N141" s="165"/>
      <c r="O141" s="166"/>
      <c r="P141" s="166"/>
      <c r="Q141" s="166"/>
      <c r="R141" s="166"/>
      <c r="S141" s="166"/>
      <c r="T141" s="166"/>
      <c r="U141" s="167"/>
      <c r="AU141" s="162" t="s">
        <v>158</v>
      </c>
      <c r="AV141" s="162" t="s">
        <v>84</v>
      </c>
      <c r="AW141" s="14" t="s">
        <v>84</v>
      </c>
      <c r="AX141" s="14" t="s">
        <v>36</v>
      </c>
      <c r="AY141" s="14" t="s">
        <v>82</v>
      </c>
      <c r="AZ141" s="162" t="s">
        <v>139</v>
      </c>
    </row>
    <row r="142" spans="1:66" s="14" customFormat="1">
      <c r="B142" s="161"/>
      <c r="C142" s="291"/>
      <c r="D142" s="291"/>
      <c r="E142" s="291"/>
      <c r="F142" s="291"/>
      <c r="G142" s="291"/>
      <c r="H142" s="291"/>
      <c r="I142" s="291"/>
      <c r="J142" s="291"/>
      <c r="K142" s="291"/>
      <c r="L142" s="291"/>
      <c r="M142" s="161"/>
      <c r="N142" s="165"/>
      <c r="O142" s="166"/>
      <c r="P142" s="166"/>
      <c r="Q142" s="166"/>
      <c r="R142" s="166"/>
      <c r="S142" s="166"/>
      <c r="T142" s="166"/>
      <c r="U142" s="167"/>
      <c r="AU142" s="162" t="s">
        <v>158</v>
      </c>
      <c r="AV142" s="162" t="s">
        <v>84</v>
      </c>
      <c r="AW142" s="14" t="s">
        <v>84</v>
      </c>
      <c r="AX142" s="14" t="s">
        <v>4</v>
      </c>
      <c r="AY142" s="14" t="s">
        <v>82</v>
      </c>
      <c r="AZ142" s="162" t="s">
        <v>139</v>
      </c>
    </row>
    <row r="143" spans="1:66" s="2" customFormat="1" ht="14.45" customHeight="1">
      <c r="A143" s="291"/>
      <c r="B143" s="137"/>
      <c r="C143" s="291"/>
      <c r="D143" s="291"/>
      <c r="E143" s="291"/>
      <c r="F143" s="291"/>
      <c r="G143" s="291"/>
      <c r="H143" s="291"/>
      <c r="I143" s="291"/>
      <c r="J143" s="291"/>
      <c r="K143" s="291"/>
      <c r="L143" s="291"/>
      <c r="M143" s="33"/>
      <c r="N143" s="144" t="s">
        <v>3</v>
      </c>
      <c r="O143" s="145" t="s">
        <v>45</v>
      </c>
      <c r="P143" s="146">
        <v>2.5000000000000001E-2</v>
      </c>
      <c r="Q143" s="146">
        <f>P143*I143</f>
        <v>0</v>
      </c>
      <c r="R143" s="146">
        <v>0</v>
      </c>
      <c r="S143" s="146">
        <f>R143*I143</f>
        <v>0</v>
      </c>
      <c r="T143" s="146">
        <v>0</v>
      </c>
      <c r="U143" s="147">
        <f>T143*I143</f>
        <v>0</v>
      </c>
      <c r="V143" s="291"/>
      <c r="W143" s="291"/>
      <c r="X143" s="291"/>
      <c r="Y143" s="291"/>
      <c r="Z143" s="291"/>
      <c r="AA143" s="291"/>
      <c r="AB143" s="291"/>
      <c r="AC143" s="291"/>
      <c r="AD143" s="291"/>
      <c r="AE143" s="291"/>
      <c r="AF143" s="291"/>
      <c r="AS143" s="148" t="s">
        <v>146</v>
      </c>
      <c r="AU143" s="148" t="s">
        <v>141</v>
      </c>
      <c r="AV143" s="148" t="s">
        <v>84</v>
      </c>
      <c r="AZ143" s="19" t="s">
        <v>139</v>
      </c>
      <c r="BF143" s="149">
        <f>IF(O143="základní",K143,0)</f>
        <v>0</v>
      </c>
      <c r="BG143" s="149">
        <f>IF(O143="snížená",K143,0)</f>
        <v>0</v>
      </c>
      <c r="BH143" s="149">
        <f>IF(O143="zákl. přenesená",K143,0)</f>
        <v>0</v>
      </c>
      <c r="BI143" s="149">
        <f>IF(O143="sníž. přenesená",K143,0)</f>
        <v>0</v>
      </c>
      <c r="BJ143" s="149">
        <f>IF(O143="nulová",K143,0)</f>
        <v>0</v>
      </c>
      <c r="BK143" s="19" t="s">
        <v>82</v>
      </c>
      <c r="BL143" s="149">
        <f>ROUND(J143*I143,2)</f>
        <v>0</v>
      </c>
      <c r="BM143" s="19" t="s">
        <v>146</v>
      </c>
      <c r="BN143" s="148" t="s">
        <v>545</v>
      </c>
    </row>
    <row r="144" spans="1:66" s="2" customFormat="1">
      <c r="A144" s="291"/>
      <c r="B144" s="33"/>
      <c r="C144" s="291"/>
      <c r="D144" s="291"/>
      <c r="E144" s="291"/>
      <c r="F144" s="291"/>
      <c r="G144" s="291"/>
      <c r="H144" s="291"/>
      <c r="I144" s="291"/>
      <c r="J144" s="291"/>
      <c r="K144" s="291"/>
      <c r="L144" s="291"/>
      <c r="M144" s="33"/>
      <c r="N144" s="152"/>
      <c r="O144" s="153"/>
      <c r="P144" s="53"/>
      <c r="Q144" s="53"/>
      <c r="R144" s="53"/>
      <c r="S144" s="53"/>
      <c r="T144" s="53"/>
      <c r="U144" s="54"/>
      <c r="V144" s="291"/>
      <c r="W144" s="291"/>
      <c r="X144" s="291"/>
      <c r="Y144" s="291"/>
      <c r="Z144" s="291"/>
      <c r="AA144" s="291"/>
      <c r="AB144" s="291"/>
      <c r="AC144" s="291"/>
      <c r="AD144" s="291"/>
      <c r="AE144" s="291"/>
      <c r="AF144" s="291"/>
      <c r="AU144" s="19" t="s">
        <v>148</v>
      </c>
      <c r="AV144" s="19" t="s">
        <v>84</v>
      </c>
    </row>
    <row r="145" spans="1:66" s="2" customFormat="1">
      <c r="A145" s="291"/>
      <c r="B145" s="33"/>
      <c r="C145" s="291"/>
      <c r="D145" s="291"/>
      <c r="E145" s="291"/>
      <c r="F145" s="291"/>
      <c r="G145" s="291"/>
      <c r="H145" s="291"/>
      <c r="I145" s="291"/>
      <c r="J145" s="291"/>
      <c r="K145" s="291"/>
      <c r="L145" s="291"/>
      <c r="M145" s="33"/>
      <c r="N145" s="152"/>
      <c r="O145" s="153"/>
      <c r="P145" s="53"/>
      <c r="Q145" s="53"/>
      <c r="R145" s="53"/>
      <c r="S145" s="53"/>
      <c r="T145" s="53"/>
      <c r="U145" s="54"/>
      <c r="V145" s="291"/>
      <c r="W145" s="291"/>
      <c r="X145" s="291"/>
      <c r="Y145" s="291"/>
      <c r="Z145" s="291"/>
      <c r="AA145" s="291"/>
      <c r="AB145" s="291"/>
      <c r="AC145" s="291"/>
      <c r="AD145" s="291"/>
      <c r="AE145" s="291"/>
      <c r="AF145" s="291"/>
      <c r="AU145" s="19" t="s">
        <v>150</v>
      </c>
      <c r="AV145" s="19" t="s">
        <v>84</v>
      </c>
    </row>
    <row r="146" spans="1:66" s="13" customFormat="1">
      <c r="B146" s="155"/>
      <c r="C146" s="291"/>
      <c r="D146" s="291"/>
      <c r="E146" s="291"/>
      <c r="F146" s="291"/>
      <c r="G146" s="291"/>
      <c r="H146" s="291"/>
      <c r="I146" s="291"/>
      <c r="J146" s="291"/>
      <c r="K146" s="291"/>
      <c r="L146" s="291"/>
      <c r="M146" s="155"/>
      <c r="N146" s="158"/>
      <c r="O146" s="159"/>
      <c r="P146" s="159"/>
      <c r="Q146" s="159"/>
      <c r="R146" s="159"/>
      <c r="S146" s="159"/>
      <c r="T146" s="159"/>
      <c r="U146" s="160"/>
      <c r="AU146" s="156" t="s">
        <v>158</v>
      </c>
      <c r="AV146" s="156" t="s">
        <v>84</v>
      </c>
      <c r="AW146" s="13" t="s">
        <v>82</v>
      </c>
      <c r="AX146" s="13" t="s">
        <v>36</v>
      </c>
      <c r="AY146" s="13" t="s">
        <v>74</v>
      </c>
      <c r="AZ146" s="156" t="s">
        <v>139</v>
      </c>
    </row>
    <row r="147" spans="1:66" s="14" customFormat="1">
      <c r="B147" s="161"/>
      <c r="C147" s="291"/>
      <c r="D147" s="291"/>
      <c r="E147" s="291"/>
      <c r="F147" s="291"/>
      <c r="G147" s="291"/>
      <c r="H147" s="291"/>
      <c r="I147" s="291"/>
      <c r="J147" s="291"/>
      <c r="K147" s="291"/>
      <c r="L147" s="291"/>
      <c r="M147" s="161"/>
      <c r="N147" s="165"/>
      <c r="O147" s="166"/>
      <c r="P147" s="166"/>
      <c r="Q147" s="166"/>
      <c r="R147" s="166"/>
      <c r="S147" s="166"/>
      <c r="T147" s="166"/>
      <c r="U147" s="167"/>
      <c r="AU147" s="162" t="s">
        <v>158</v>
      </c>
      <c r="AV147" s="162" t="s">
        <v>84</v>
      </c>
      <c r="AW147" s="14" t="s">
        <v>84</v>
      </c>
      <c r="AX147" s="14" t="s">
        <v>36</v>
      </c>
      <c r="AY147" s="14" t="s">
        <v>74</v>
      </c>
      <c r="AZ147" s="162" t="s">
        <v>139</v>
      </c>
    </row>
    <row r="148" spans="1:66" s="13" customFormat="1">
      <c r="B148" s="155"/>
      <c r="C148" s="291"/>
      <c r="D148" s="291"/>
      <c r="E148" s="291"/>
      <c r="F148" s="291"/>
      <c r="G148" s="291"/>
      <c r="H148" s="291"/>
      <c r="I148" s="291"/>
      <c r="J148" s="291"/>
      <c r="K148" s="291"/>
      <c r="L148" s="291"/>
      <c r="M148" s="155"/>
      <c r="N148" s="158"/>
      <c r="O148" s="159"/>
      <c r="P148" s="159"/>
      <c r="Q148" s="159"/>
      <c r="R148" s="159"/>
      <c r="S148" s="159"/>
      <c r="T148" s="159"/>
      <c r="U148" s="160"/>
      <c r="AU148" s="156" t="s">
        <v>158</v>
      </c>
      <c r="AV148" s="156" t="s">
        <v>84</v>
      </c>
      <c r="AW148" s="13" t="s">
        <v>82</v>
      </c>
      <c r="AX148" s="13" t="s">
        <v>36</v>
      </c>
      <c r="AY148" s="13" t="s">
        <v>74</v>
      </c>
      <c r="AZ148" s="156" t="s">
        <v>139</v>
      </c>
    </row>
    <row r="149" spans="1:66" s="13" customFormat="1">
      <c r="B149" s="155"/>
      <c r="C149" s="291"/>
      <c r="D149" s="291"/>
      <c r="E149" s="291"/>
      <c r="F149" s="291"/>
      <c r="G149" s="291"/>
      <c r="H149" s="291"/>
      <c r="I149" s="291"/>
      <c r="J149" s="291"/>
      <c r="K149" s="291"/>
      <c r="L149" s="291"/>
      <c r="M149" s="155"/>
      <c r="N149" s="158"/>
      <c r="O149" s="159"/>
      <c r="P149" s="159"/>
      <c r="Q149" s="159"/>
      <c r="R149" s="159"/>
      <c r="S149" s="159"/>
      <c r="T149" s="159"/>
      <c r="U149" s="160"/>
      <c r="AU149" s="156" t="s">
        <v>158</v>
      </c>
      <c r="AV149" s="156" t="s">
        <v>84</v>
      </c>
      <c r="AW149" s="13" t="s">
        <v>82</v>
      </c>
      <c r="AX149" s="13" t="s">
        <v>36</v>
      </c>
      <c r="AY149" s="13" t="s">
        <v>74</v>
      </c>
      <c r="AZ149" s="156" t="s">
        <v>139</v>
      </c>
    </row>
    <row r="150" spans="1:66" s="14" customFormat="1">
      <c r="B150" s="161"/>
      <c r="C150" s="291"/>
      <c r="D150" s="291"/>
      <c r="E150" s="291"/>
      <c r="F150" s="291"/>
      <c r="G150" s="291"/>
      <c r="H150" s="291"/>
      <c r="I150" s="291"/>
      <c r="J150" s="291"/>
      <c r="K150" s="291"/>
      <c r="L150" s="291"/>
      <c r="M150" s="161"/>
      <c r="N150" s="165"/>
      <c r="O150" s="166"/>
      <c r="P150" s="166"/>
      <c r="Q150" s="166"/>
      <c r="R150" s="166"/>
      <c r="S150" s="166"/>
      <c r="T150" s="166"/>
      <c r="U150" s="167"/>
      <c r="AU150" s="162" t="s">
        <v>158</v>
      </c>
      <c r="AV150" s="162" t="s">
        <v>84</v>
      </c>
      <c r="AW150" s="14" t="s">
        <v>84</v>
      </c>
      <c r="AX150" s="14" t="s">
        <v>36</v>
      </c>
      <c r="AY150" s="14" t="s">
        <v>74</v>
      </c>
      <c r="AZ150" s="162" t="s">
        <v>139</v>
      </c>
    </row>
    <row r="151" spans="1:66" s="15" customFormat="1">
      <c r="B151" s="168"/>
      <c r="C151" s="291"/>
      <c r="D151" s="291"/>
      <c r="E151" s="291"/>
      <c r="F151" s="291"/>
      <c r="G151" s="291"/>
      <c r="H151" s="291"/>
      <c r="I151" s="291"/>
      <c r="J151" s="291"/>
      <c r="K151" s="291"/>
      <c r="L151" s="291"/>
      <c r="M151" s="168"/>
      <c r="N151" s="172"/>
      <c r="O151" s="173"/>
      <c r="P151" s="173"/>
      <c r="Q151" s="173"/>
      <c r="R151" s="173"/>
      <c r="S151" s="173"/>
      <c r="T151" s="173"/>
      <c r="U151" s="174"/>
      <c r="AU151" s="169" t="s">
        <v>158</v>
      </c>
      <c r="AV151" s="169" t="s">
        <v>84</v>
      </c>
      <c r="AW151" s="15" t="s">
        <v>146</v>
      </c>
      <c r="AX151" s="15" t="s">
        <v>36</v>
      </c>
      <c r="AY151" s="15" t="s">
        <v>82</v>
      </c>
      <c r="AZ151" s="169" t="s">
        <v>139</v>
      </c>
    </row>
    <row r="152" spans="1:66" s="12" customFormat="1" ht="22.9" customHeight="1">
      <c r="B152" s="125"/>
      <c r="C152" s="291"/>
      <c r="D152" s="291"/>
      <c r="E152" s="291"/>
      <c r="F152" s="291"/>
      <c r="G152" s="291"/>
      <c r="H152" s="291"/>
      <c r="I152" s="291"/>
      <c r="J152" s="291"/>
      <c r="K152" s="291"/>
      <c r="L152" s="291"/>
      <c r="M152" s="125"/>
      <c r="N152" s="129"/>
      <c r="O152" s="130"/>
      <c r="P152" s="130"/>
      <c r="Q152" s="131">
        <f>SUM(Q153:Q157)</f>
        <v>0</v>
      </c>
      <c r="R152" s="130"/>
      <c r="S152" s="131">
        <f>SUM(S153:S157)</f>
        <v>0</v>
      </c>
      <c r="T152" s="130"/>
      <c r="U152" s="132">
        <f>SUM(U153:U157)</f>
        <v>0</v>
      </c>
      <c r="AS152" s="126" t="s">
        <v>82</v>
      </c>
      <c r="AU152" s="133" t="s">
        <v>73</v>
      </c>
      <c r="AV152" s="133" t="s">
        <v>82</v>
      </c>
      <c r="AZ152" s="126" t="s">
        <v>139</v>
      </c>
      <c r="BL152" s="134">
        <f>SUM(BL153:BL157)</f>
        <v>0</v>
      </c>
    </row>
    <row r="153" spans="1:66" s="2" customFormat="1" ht="14.45" customHeight="1">
      <c r="A153" s="291"/>
      <c r="B153" s="137"/>
      <c r="C153" s="291"/>
      <c r="D153" s="291"/>
      <c r="E153" s="291"/>
      <c r="F153" s="291"/>
      <c r="G153" s="291"/>
      <c r="H153" s="291"/>
      <c r="I153" s="291"/>
      <c r="J153" s="291"/>
      <c r="K153" s="291"/>
      <c r="L153" s="291"/>
      <c r="M153" s="33"/>
      <c r="N153" s="144" t="s">
        <v>3</v>
      </c>
      <c r="O153" s="145" t="s">
        <v>45</v>
      </c>
      <c r="P153" s="146">
        <v>1.0249999999999999</v>
      </c>
      <c r="Q153" s="146">
        <f>P153*I153</f>
        <v>0</v>
      </c>
      <c r="R153" s="146">
        <v>2.16</v>
      </c>
      <c r="S153" s="146">
        <f>R153*I153</f>
        <v>0</v>
      </c>
      <c r="T153" s="146">
        <v>0</v>
      </c>
      <c r="U153" s="147">
        <f>T153*I153</f>
        <v>0</v>
      </c>
      <c r="V153" s="291"/>
      <c r="W153" s="291"/>
      <c r="X153" s="291"/>
      <c r="Y153" s="291"/>
      <c r="Z153" s="291"/>
      <c r="AA153" s="291"/>
      <c r="AB153" s="291"/>
      <c r="AC153" s="291"/>
      <c r="AD153" s="291"/>
      <c r="AE153" s="291"/>
      <c r="AF153" s="291"/>
      <c r="AS153" s="148" t="s">
        <v>146</v>
      </c>
      <c r="AU153" s="148" t="s">
        <v>141</v>
      </c>
      <c r="AV153" s="148" t="s">
        <v>84</v>
      </c>
      <c r="AZ153" s="19" t="s">
        <v>139</v>
      </c>
      <c r="BF153" s="149">
        <f>IF(O153="základní",K153,0)</f>
        <v>0</v>
      </c>
      <c r="BG153" s="149">
        <f>IF(O153="snížená",K153,0)</f>
        <v>0</v>
      </c>
      <c r="BH153" s="149">
        <f>IF(O153="zákl. přenesená",K153,0)</f>
        <v>0</v>
      </c>
      <c r="BI153" s="149">
        <f>IF(O153="sníž. přenesená",K153,0)</f>
        <v>0</v>
      </c>
      <c r="BJ153" s="149">
        <f>IF(O153="nulová",K153,0)</f>
        <v>0</v>
      </c>
      <c r="BK153" s="19" t="s">
        <v>82</v>
      </c>
      <c r="BL153" s="149">
        <f>ROUND(J153*I153,2)</f>
        <v>0</v>
      </c>
      <c r="BM153" s="19" t="s">
        <v>146</v>
      </c>
      <c r="BN153" s="148" t="s">
        <v>552</v>
      </c>
    </row>
    <row r="154" spans="1:66" s="2" customFormat="1">
      <c r="A154" s="291"/>
      <c r="B154" s="33"/>
      <c r="C154" s="291"/>
      <c r="D154" s="291"/>
      <c r="E154" s="291"/>
      <c r="F154" s="291"/>
      <c r="G154" s="291"/>
      <c r="H154" s="291"/>
      <c r="I154" s="291"/>
      <c r="J154" s="291"/>
      <c r="K154" s="291"/>
      <c r="L154" s="291"/>
      <c r="M154" s="33"/>
      <c r="N154" s="152"/>
      <c r="O154" s="153"/>
      <c r="P154" s="53"/>
      <c r="Q154" s="53"/>
      <c r="R154" s="53"/>
      <c r="S154" s="53"/>
      <c r="T154" s="53"/>
      <c r="U154" s="54"/>
      <c r="V154" s="291"/>
      <c r="W154" s="291"/>
      <c r="X154" s="291"/>
      <c r="Y154" s="291"/>
      <c r="Z154" s="291"/>
      <c r="AA154" s="291"/>
      <c r="AB154" s="291"/>
      <c r="AC154" s="291"/>
      <c r="AD154" s="291"/>
      <c r="AE154" s="291"/>
      <c r="AF154" s="291"/>
      <c r="AU154" s="19" t="s">
        <v>148</v>
      </c>
      <c r="AV154" s="19" t="s">
        <v>84</v>
      </c>
    </row>
    <row r="155" spans="1:66" s="2" customFormat="1">
      <c r="A155" s="291"/>
      <c r="B155" s="33"/>
      <c r="C155" s="291"/>
      <c r="D155" s="291"/>
      <c r="E155" s="291"/>
      <c r="F155" s="291"/>
      <c r="G155" s="291"/>
      <c r="H155" s="291"/>
      <c r="I155" s="291"/>
      <c r="J155" s="291"/>
      <c r="K155" s="291"/>
      <c r="L155" s="291"/>
      <c r="M155" s="33"/>
      <c r="N155" s="152"/>
      <c r="O155" s="153"/>
      <c r="P155" s="53"/>
      <c r="Q155" s="53"/>
      <c r="R155" s="53"/>
      <c r="S155" s="53"/>
      <c r="T155" s="53"/>
      <c r="U155" s="54"/>
      <c r="V155" s="291"/>
      <c r="W155" s="291"/>
      <c r="X155" s="291"/>
      <c r="Y155" s="291"/>
      <c r="Z155" s="291"/>
      <c r="AA155" s="291"/>
      <c r="AB155" s="291"/>
      <c r="AC155" s="291"/>
      <c r="AD155" s="291"/>
      <c r="AE155" s="291"/>
      <c r="AF155" s="291"/>
      <c r="AU155" s="19" t="s">
        <v>150</v>
      </c>
      <c r="AV155" s="19" t="s">
        <v>84</v>
      </c>
    </row>
    <row r="156" spans="1:66" s="13" customFormat="1">
      <c r="B156" s="155"/>
      <c r="C156" s="291"/>
      <c r="D156" s="291"/>
      <c r="E156" s="291"/>
      <c r="F156" s="291"/>
      <c r="G156" s="291"/>
      <c r="H156" s="291"/>
      <c r="I156" s="291"/>
      <c r="J156" s="291"/>
      <c r="K156" s="291"/>
      <c r="L156" s="291"/>
      <c r="M156" s="155"/>
      <c r="N156" s="158"/>
      <c r="O156" s="159"/>
      <c r="P156" s="159"/>
      <c r="Q156" s="159"/>
      <c r="R156" s="159"/>
      <c r="S156" s="159"/>
      <c r="T156" s="159"/>
      <c r="U156" s="160"/>
      <c r="AU156" s="156" t="s">
        <v>158</v>
      </c>
      <c r="AV156" s="156" t="s">
        <v>84</v>
      </c>
      <c r="AW156" s="13" t="s">
        <v>82</v>
      </c>
      <c r="AX156" s="13" t="s">
        <v>36</v>
      </c>
      <c r="AY156" s="13" t="s">
        <v>74</v>
      </c>
      <c r="AZ156" s="156" t="s">
        <v>139</v>
      </c>
    </row>
    <row r="157" spans="1:66" s="14" customFormat="1">
      <c r="B157" s="161"/>
      <c r="C157" s="291"/>
      <c r="D157" s="291"/>
      <c r="E157" s="291"/>
      <c r="F157" s="291"/>
      <c r="G157" s="291"/>
      <c r="H157" s="291"/>
      <c r="I157" s="291"/>
      <c r="J157" s="291"/>
      <c r="K157" s="291"/>
      <c r="L157" s="291"/>
      <c r="M157" s="161"/>
      <c r="N157" s="165"/>
      <c r="O157" s="166"/>
      <c r="P157" s="166"/>
      <c r="Q157" s="166"/>
      <c r="R157" s="166"/>
      <c r="S157" s="166"/>
      <c r="T157" s="166"/>
      <c r="U157" s="167"/>
      <c r="AU157" s="162" t="s">
        <v>158</v>
      </c>
      <c r="AV157" s="162" t="s">
        <v>84</v>
      </c>
      <c r="AW157" s="14" t="s">
        <v>84</v>
      </c>
      <c r="AX157" s="14" t="s">
        <v>36</v>
      </c>
      <c r="AY157" s="14" t="s">
        <v>82</v>
      </c>
      <c r="AZ157" s="162" t="s">
        <v>139</v>
      </c>
    </row>
    <row r="158" spans="1:66" s="12" customFormat="1" ht="22.9" customHeight="1">
      <c r="B158" s="125"/>
      <c r="C158" s="291"/>
      <c r="D158" s="291"/>
      <c r="E158" s="291"/>
      <c r="F158" s="291"/>
      <c r="G158" s="291"/>
      <c r="H158" s="291"/>
      <c r="I158" s="291"/>
      <c r="J158" s="291"/>
      <c r="K158" s="291"/>
      <c r="L158" s="291"/>
      <c r="M158" s="125"/>
      <c r="N158" s="129"/>
      <c r="O158" s="130"/>
      <c r="P158" s="130"/>
      <c r="Q158" s="131">
        <f>SUM(Q159:Q186)</f>
        <v>0</v>
      </c>
      <c r="R158" s="130"/>
      <c r="S158" s="131">
        <f>SUM(S159:S186)</f>
        <v>0</v>
      </c>
      <c r="T158" s="130"/>
      <c r="U158" s="132">
        <f>SUM(U159:U186)</f>
        <v>0</v>
      </c>
      <c r="AS158" s="126" t="s">
        <v>82</v>
      </c>
      <c r="AU158" s="133" t="s">
        <v>73</v>
      </c>
      <c r="AV158" s="133" t="s">
        <v>82</v>
      </c>
      <c r="AZ158" s="126" t="s">
        <v>139</v>
      </c>
      <c r="BL158" s="134">
        <f>SUM(BL159:BL186)</f>
        <v>0</v>
      </c>
    </row>
    <row r="159" spans="1:66" s="2" customFormat="1" ht="14.45" customHeight="1">
      <c r="A159" s="291"/>
      <c r="B159" s="137"/>
      <c r="C159" s="291"/>
      <c r="D159" s="291"/>
      <c r="E159" s="291"/>
      <c r="F159" s="291"/>
      <c r="G159" s="291"/>
      <c r="H159" s="291"/>
      <c r="I159" s="291"/>
      <c r="J159" s="291"/>
      <c r="K159" s="291"/>
      <c r="L159" s="291"/>
      <c r="M159" s="33"/>
      <c r="N159" s="144" t="s">
        <v>3</v>
      </c>
      <c r="O159" s="145" t="s">
        <v>45</v>
      </c>
      <c r="P159" s="146">
        <v>1.6950000000000001</v>
      </c>
      <c r="Q159" s="146">
        <f>P159*I159</f>
        <v>0</v>
      </c>
      <c r="R159" s="146">
        <v>0</v>
      </c>
      <c r="S159" s="146">
        <f>R159*I159</f>
        <v>0</v>
      </c>
      <c r="T159" s="146">
        <v>0</v>
      </c>
      <c r="U159" s="147">
        <f>T159*I159</f>
        <v>0</v>
      </c>
      <c r="V159" s="291"/>
      <c r="W159" s="291"/>
      <c r="X159" s="291"/>
      <c r="Y159" s="291"/>
      <c r="Z159" s="291"/>
      <c r="AA159" s="291"/>
      <c r="AB159" s="291"/>
      <c r="AC159" s="291"/>
      <c r="AD159" s="291"/>
      <c r="AE159" s="291"/>
      <c r="AF159" s="291"/>
      <c r="AS159" s="148" t="s">
        <v>146</v>
      </c>
      <c r="AU159" s="148" t="s">
        <v>141</v>
      </c>
      <c r="AV159" s="148" t="s">
        <v>84</v>
      </c>
      <c r="AZ159" s="19" t="s">
        <v>139</v>
      </c>
      <c r="BF159" s="149">
        <f>IF(O159="základní",K159,0)</f>
        <v>0</v>
      </c>
      <c r="BG159" s="149">
        <f>IF(O159="snížená",K159,0)</f>
        <v>0</v>
      </c>
      <c r="BH159" s="149">
        <f>IF(O159="zákl. přenesená",K159,0)</f>
        <v>0</v>
      </c>
      <c r="BI159" s="149">
        <f>IF(O159="sníž. přenesená",K159,0)</f>
        <v>0</v>
      </c>
      <c r="BJ159" s="149">
        <f>IF(O159="nulová",K159,0)</f>
        <v>0</v>
      </c>
      <c r="BK159" s="19" t="s">
        <v>82</v>
      </c>
      <c r="BL159" s="149">
        <f>ROUND(J159*I159,2)</f>
        <v>0</v>
      </c>
      <c r="BM159" s="19" t="s">
        <v>146</v>
      </c>
      <c r="BN159" s="148" t="s">
        <v>559</v>
      </c>
    </row>
    <row r="160" spans="1:66" s="2" customFormat="1">
      <c r="A160" s="291"/>
      <c r="B160" s="33"/>
      <c r="C160" s="291"/>
      <c r="D160" s="291"/>
      <c r="E160" s="291"/>
      <c r="F160" s="291"/>
      <c r="G160" s="291"/>
      <c r="H160" s="291"/>
      <c r="I160" s="291"/>
      <c r="J160" s="291"/>
      <c r="K160" s="291"/>
      <c r="L160" s="291"/>
      <c r="M160" s="33"/>
      <c r="N160" s="152"/>
      <c r="O160" s="153"/>
      <c r="P160" s="53"/>
      <c r="Q160" s="53"/>
      <c r="R160" s="53"/>
      <c r="S160" s="53"/>
      <c r="T160" s="53"/>
      <c r="U160" s="54"/>
      <c r="V160" s="291"/>
      <c r="W160" s="291"/>
      <c r="X160" s="291"/>
      <c r="Y160" s="291"/>
      <c r="Z160" s="291"/>
      <c r="AA160" s="291"/>
      <c r="AB160" s="291"/>
      <c r="AC160" s="291"/>
      <c r="AD160" s="291"/>
      <c r="AE160" s="291"/>
      <c r="AF160" s="291"/>
      <c r="AU160" s="19" t="s">
        <v>148</v>
      </c>
      <c r="AV160" s="19" t="s">
        <v>84</v>
      </c>
    </row>
    <row r="161" spans="1:66" s="2" customFormat="1">
      <c r="A161" s="291"/>
      <c r="B161" s="33"/>
      <c r="C161" s="291"/>
      <c r="D161" s="291"/>
      <c r="E161" s="291"/>
      <c r="F161" s="291"/>
      <c r="G161" s="291"/>
      <c r="H161" s="291"/>
      <c r="I161" s="291"/>
      <c r="J161" s="291"/>
      <c r="K161" s="291"/>
      <c r="L161" s="291"/>
      <c r="M161" s="33"/>
      <c r="N161" s="152"/>
      <c r="O161" s="153"/>
      <c r="P161" s="53"/>
      <c r="Q161" s="53"/>
      <c r="R161" s="53"/>
      <c r="S161" s="53"/>
      <c r="T161" s="53"/>
      <c r="U161" s="54"/>
      <c r="V161" s="291"/>
      <c r="W161" s="291"/>
      <c r="X161" s="291"/>
      <c r="Y161" s="291"/>
      <c r="Z161" s="291"/>
      <c r="AA161" s="291"/>
      <c r="AB161" s="291"/>
      <c r="AC161" s="291"/>
      <c r="AD161" s="291"/>
      <c r="AE161" s="291"/>
      <c r="AF161" s="291"/>
      <c r="AU161" s="19" t="s">
        <v>150</v>
      </c>
      <c r="AV161" s="19" t="s">
        <v>84</v>
      </c>
    </row>
    <row r="162" spans="1:66" s="13" customFormat="1">
      <c r="B162" s="155"/>
      <c r="C162" s="291"/>
      <c r="D162" s="291"/>
      <c r="E162" s="291"/>
      <c r="F162" s="291"/>
      <c r="G162" s="291"/>
      <c r="H162" s="291"/>
      <c r="I162" s="291"/>
      <c r="J162" s="291"/>
      <c r="K162" s="291"/>
      <c r="L162" s="291"/>
      <c r="M162" s="155"/>
      <c r="N162" s="158"/>
      <c r="O162" s="159"/>
      <c r="P162" s="159"/>
      <c r="Q162" s="159"/>
      <c r="R162" s="159"/>
      <c r="S162" s="159"/>
      <c r="T162" s="159"/>
      <c r="U162" s="160"/>
      <c r="AU162" s="156" t="s">
        <v>158</v>
      </c>
      <c r="AV162" s="156" t="s">
        <v>84</v>
      </c>
      <c r="AW162" s="13" t="s">
        <v>82</v>
      </c>
      <c r="AX162" s="13" t="s">
        <v>36</v>
      </c>
      <c r="AY162" s="13" t="s">
        <v>74</v>
      </c>
      <c r="AZ162" s="156" t="s">
        <v>139</v>
      </c>
    </row>
    <row r="163" spans="1:66" s="13" customFormat="1">
      <c r="B163" s="155"/>
      <c r="C163" s="291"/>
      <c r="D163" s="291"/>
      <c r="E163" s="291"/>
      <c r="F163" s="291"/>
      <c r="G163" s="291"/>
      <c r="H163" s="291"/>
      <c r="I163" s="291"/>
      <c r="J163" s="291"/>
      <c r="K163" s="291"/>
      <c r="L163" s="291"/>
      <c r="M163" s="155"/>
      <c r="N163" s="158"/>
      <c r="O163" s="159"/>
      <c r="P163" s="159"/>
      <c r="Q163" s="159"/>
      <c r="R163" s="159"/>
      <c r="S163" s="159"/>
      <c r="T163" s="159"/>
      <c r="U163" s="160"/>
      <c r="AU163" s="156" t="s">
        <v>158</v>
      </c>
      <c r="AV163" s="156" t="s">
        <v>84</v>
      </c>
      <c r="AW163" s="13" t="s">
        <v>82</v>
      </c>
      <c r="AX163" s="13" t="s">
        <v>36</v>
      </c>
      <c r="AY163" s="13" t="s">
        <v>74</v>
      </c>
      <c r="AZ163" s="156" t="s">
        <v>139</v>
      </c>
    </row>
    <row r="164" spans="1:66" s="14" customFormat="1">
      <c r="B164" s="161"/>
      <c r="C164" s="291"/>
      <c r="D164" s="291"/>
      <c r="E164" s="291"/>
      <c r="F164" s="291"/>
      <c r="G164" s="291"/>
      <c r="H164" s="291"/>
      <c r="I164" s="291"/>
      <c r="J164" s="291"/>
      <c r="K164" s="291"/>
      <c r="L164" s="291"/>
      <c r="M164" s="161"/>
      <c r="N164" s="165"/>
      <c r="O164" s="166"/>
      <c r="P164" s="166"/>
      <c r="Q164" s="166"/>
      <c r="R164" s="166"/>
      <c r="S164" s="166"/>
      <c r="T164" s="166"/>
      <c r="U164" s="167"/>
      <c r="AU164" s="162" t="s">
        <v>158</v>
      </c>
      <c r="AV164" s="162" t="s">
        <v>84</v>
      </c>
      <c r="AW164" s="14" t="s">
        <v>84</v>
      </c>
      <c r="AX164" s="14" t="s">
        <v>36</v>
      </c>
      <c r="AY164" s="14" t="s">
        <v>82</v>
      </c>
      <c r="AZ164" s="162" t="s">
        <v>139</v>
      </c>
    </row>
    <row r="165" spans="1:66" s="2" customFormat="1" ht="14.45" customHeight="1">
      <c r="A165" s="291"/>
      <c r="B165" s="137"/>
      <c r="C165" s="291"/>
      <c r="D165" s="291"/>
      <c r="E165" s="291"/>
      <c r="F165" s="291"/>
      <c r="G165" s="291"/>
      <c r="H165" s="291"/>
      <c r="I165" s="291"/>
      <c r="J165" s="291"/>
      <c r="K165" s="291"/>
      <c r="L165" s="291"/>
      <c r="M165" s="33"/>
      <c r="N165" s="144" t="s">
        <v>3</v>
      </c>
      <c r="O165" s="145" t="s">
        <v>45</v>
      </c>
      <c r="P165" s="146">
        <v>1.208</v>
      </c>
      <c r="Q165" s="146">
        <f>P165*I165</f>
        <v>0</v>
      </c>
      <c r="R165" s="146">
        <v>0</v>
      </c>
      <c r="S165" s="146">
        <f>R165*I165</f>
        <v>0</v>
      </c>
      <c r="T165" s="146">
        <v>0</v>
      </c>
      <c r="U165" s="147">
        <f>T165*I165</f>
        <v>0</v>
      </c>
      <c r="V165" s="291"/>
      <c r="W165" s="291"/>
      <c r="X165" s="291"/>
      <c r="Y165" s="291"/>
      <c r="Z165" s="291"/>
      <c r="AA165" s="291"/>
      <c r="AB165" s="291"/>
      <c r="AC165" s="291"/>
      <c r="AD165" s="291"/>
      <c r="AE165" s="291"/>
      <c r="AF165" s="291"/>
      <c r="AS165" s="148" t="s">
        <v>146</v>
      </c>
      <c r="AU165" s="148" t="s">
        <v>141</v>
      </c>
      <c r="AV165" s="148" t="s">
        <v>84</v>
      </c>
      <c r="AZ165" s="19" t="s">
        <v>139</v>
      </c>
      <c r="BF165" s="149">
        <f>IF(O165="základní",K165,0)</f>
        <v>0</v>
      </c>
      <c r="BG165" s="149">
        <f>IF(O165="snížená",K165,0)</f>
        <v>0</v>
      </c>
      <c r="BH165" s="149">
        <f>IF(O165="zákl. přenesená",K165,0)</f>
        <v>0</v>
      </c>
      <c r="BI165" s="149">
        <f>IF(O165="sníž. přenesená",K165,0)</f>
        <v>0</v>
      </c>
      <c r="BJ165" s="149">
        <f>IF(O165="nulová",K165,0)</f>
        <v>0</v>
      </c>
      <c r="BK165" s="19" t="s">
        <v>82</v>
      </c>
      <c r="BL165" s="149">
        <f>ROUND(J165*I165,2)</f>
        <v>0</v>
      </c>
      <c r="BM165" s="19" t="s">
        <v>146</v>
      </c>
      <c r="BN165" s="148" t="s">
        <v>565</v>
      </c>
    </row>
    <row r="166" spans="1:66" s="2" customFormat="1">
      <c r="A166" s="291"/>
      <c r="B166" s="33"/>
      <c r="C166" s="291"/>
      <c r="D166" s="291"/>
      <c r="E166" s="291"/>
      <c r="F166" s="291"/>
      <c r="G166" s="291"/>
      <c r="H166" s="291"/>
      <c r="I166" s="291"/>
      <c r="J166" s="291"/>
      <c r="K166" s="291"/>
      <c r="L166" s="291"/>
      <c r="M166" s="33"/>
      <c r="N166" s="152"/>
      <c r="O166" s="153"/>
      <c r="P166" s="53"/>
      <c r="Q166" s="53"/>
      <c r="R166" s="53"/>
      <c r="S166" s="53"/>
      <c r="T166" s="53"/>
      <c r="U166" s="54"/>
      <c r="V166" s="291"/>
      <c r="W166" s="291"/>
      <c r="X166" s="291"/>
      <c r="Y166" s="291"/>
      <c r="Z166" s="291"/>
      <c r="AA166" s="291"/>
      <c r="AB166" s="291"/>
      <c r="AC166" s="291"/>
      <c r="AD166" s="291"/>
      <c r="AE166" s="291"/>
      <c r="AF166" s="291"/>
      <c r="AU166" s="19" t="s">
        <v>148</v>
      </c>
      <c r="AV166" s="19" t="s">
        <v>84</v>
      </c>
    </row>
    <row r="167" spans="1:66" s="2" customFormat="1">
      <c r="A167" s="291"/>
      <c r="B167" s="33"/>
      <c r="C167" s="291"/>
      <c r="D167" s="291"/>
      <c r="E167" s="291"/>
      <c r="F167" s="291"/>
      <c r="G167" s="291"/>
      <c r="H167" s="291"/>
      <c r="I167" s="291"/>
      <c r="J167" s="291"/>
      <c r="K167" s="291"/>
      <c r="L167" s="291"/>
      <c r="M167" s="33"/>
      <c r="N167" s="152"/>
      <c r="O167" s="153"/>
      <c r="P167" s="53"/>
      <c r="Q167" s="53"/>
      <c r="R167" s="53"/>
      <c r="S167" s="53"/>
      <c r="T167" s="53"/>
      <c r="U167" s="54"/>
      <c r="V167" s="291"/>
      <c r="W167" s="291"/>
      <c r="X167" s="291"/>
      <c r="Y167" s="291"/>
      <c r="Z167" s="291"/>
      <c r="AA167" s="291"/>
      <c r="AB167" s="291"/>
      <c r="AC167" s="291"/>
      <c r="AD167" s="291"/>
      <c r="AE167" s="291"/>
      <c r="AF167" s="291"/>
      <c r="AU167" s="19" t="s">
        <v>150</v>
      </c>
      <c r="AV167" s="19" t="s">
        <v>84</v>
      </c>
    </row>
    <row r="168" spans="1:66" s="13" customFormat="1">
      <c r="B168" s="155"/>
      <c r="C168" s="291"/>
      <c r="D168" s="291"/>
      <c r="E168" s="291"/>
      <c r="F168" s="291"/>
      <c r="G168" s="291"/>
      <c r="H168" s="291"/>
      <c r="I168" s="291"/>
      <c r="J168" s="291"/>
      <c r="K168" s="291"/>
      <c r="L168" s="291"/>
      <c r="M168" s="155"/>
      <c r="N168" s="158"/>
      <c r="O168" s="159"/>
      <c r="P168" s="159"/>
      <c r="Q168" s="159"/>
      <c r="R168" s="159"/>
      <c r="S168" s="159"/>
      <c r="T168" s="159"/>
      <c r="U168" s="160"/>
      <c r="AU168" s="156" t="s">
        <v>158</v>
      </c>
      <c r="AV168" s="156" t="s">
        <v>84</v>
      </c>
      <c r="AW168" s="13" t="s">
        <v>82</v>
      </c>
      <c r="AX168" s="13" t="s">
        <v>36</v>
      </c>
      <c r="AY168" s="13" t="s">
        <v>74</v>
      </c>
      <c r="AZ168" s="156" t="s">
        <v>139</v>
      </c>
    </row>
    <row r="169" spans="1:66" s="13" customFormat="1">
      <c r="B169" s="155"/>
      <c r="C169" s="291"/>
      <c r="D169" s="291"/>
      <c r="E169" s="291"/>
      <c r="F169" s="291"/>
      <c r="G169" s="291"/>
      <c r="H169" s="291"/>
      <c r="I169" s="291"/>
      <c r="J169" s="291"/>
      <c r="K169" s="291"/>
      <c r="L169" s="291"/>
      <c r="M169" s="155"/>
      <c r="N169" s="158"/>
      <c r="O169" s="159"/>
      <c r="P169" s="159"/>
      <c r="Q169" s="159"/>
      <c r="R169" s="159"/>
      <c r="S169" s="159"/>
      <c r="T169" s="159"/>
      <c r="U169" s="160"/>
      <c r="AU169" s="156" t="s">
        <v>158</v>
      </c>
      <c r="AV169" s="156" t="s">
        <v>84</v>
      </c>
      <c r="AW169" s="13" t="s">
        <v>82</v>
      </c>
      <c r="AX169" s="13" t="s">
        <v>36</v>
      </c>
      <c r="AY169" s="13" t="s">
        <v>74</v>
      </c>
      <c r="AZ169" s="156" t="s">
        <v>139</v>
      </c>
    </row>
    <row r="170" spans="1:66" s="14" customFormat="1">
      <c r="B170" s="161"/>
      <c r="C170" s="291"/>
      <c r="D170" s="291"/>
      <c r="E170" s="291"/>
      <c r="F170" s="291"/>
      <c r="G170" s="291"/>
      <c r="H170" s="291"/>
      <c r="I170" s="291"/>
      <c r="J170" s="291"/>
      <c r="K170" s="291"/>
      <c r="L170" s="291"/>
      <c r="M170" s="161"/>
      <c r="N170" s="165"/>
      <c r="O170" s="166"/>
      <c r="P170" s="166"/>
      <c r="Q170" s="166"/>
      <c r="R170" s="166"/>
      <c r="S170" s="166"/>
      <c r="T170" s="166"/>
      <c r="U170" s="167"/>
      <c r="AU170" s="162" t="s">
        <v>158</v>
      </c>
      <c r="AV170" s="162" t="s">
        <v>84</v>
      </c>
      <c r="AW170" s="14" t="s">
        <v>84</v>
      </c>
      <c r="AX170" s="14" t="s">
        <v>36</v>
      </c>
      <c r="AY170" s="14" t="s">
        <v>82</v>
      </c>
      <c r="AZ170" s="162" t="s">
        <v>139</v>
      </c>
    </row>
    <row r="171" spans="1:66" s="2" customFormat="1" ht="14.45" customHeight="1">
      <c r="A171" s="291"/>
      <c r="B171" s="137"/>
      <c r="C171" s="291"/>
      <c r="D171" s="291"/>
      <c r="E171" s="291"/>
      <c r="F171" s="291"/>
      <c r="G171" s="291"/>
      <c r="H171" s="291"/>
      <c r="I171" s="291"/>
      <c r="J171" s="291"/>
      <c r="K171" s="291"/>
      <c r="L171" s="291"/>
      <c r="M171" s="33"/>
      <c r="N171" s="144" t="s">
        <v>3</v>
      </c>
      <c r="O171" s="145" t="s">
        <v>45</v>
      </c>
      <c r="P171" s="146">
        <v>1.4650000000000001</v>
      </c>
      <c r="Q171" s="146">
        <f>P171*I171</f>
        <v>0</v>
      </c>
      <c r="R171" s="146">
        <v>0</v>
      </c>
      <c r="S171" s="146">
        <f>R171*I171</f>
        <v>0</v>
      </c>
      <c r="T171" s="146">
        <v>0</v>
      </c>
      <c r="U171" s="147">
        <f>T171*I171</f>
        <v>0</v>
      </c>
      <c r="V171" s="291"/>
      <c r="W171" s="291"/>
      <c r="X171" s="291"/>
      <c r="Y171" s="291"/>
      <c r="Z171" s="291"/>
      <c r="AA171" s="291"/>
      <c r="AB171" s="291"/>
      <c r="AC171" s="291"/>
      <c r="AD171" s="291"/>
      <c r="AE171" s="291"/>
      <c r="AF171" s="291"/>
      <c r="AS171" s="148" t="s">
        <v>146</v>
      </c>
      <c r="AU171" s="148" t="s">
        <v>141</v>
      </c>
      <c r="AV171" s="148" t="s">
        <v>84</v>
      </c>
      <c r="AZ171" s="19" t="s">
        <v>139</v>
      </c>
      <c r="BF171" s="149">
        <f>IF(O171="základní",K171,0)</f>
        <v>0</v>
      </c>
      <c r="BG171" s="149">
        <f>IF(O171="snížená",K171,0)</f>
        <v>0</v>
      </c>
      <c r="BH171" s="149">
        <f>IF(O171="zákl. přenesená",K171,0)</f>
        <v>0</v>
      </c>
      <c r="BI171" s="149">
        <f>IF(O171="sníž. přenesená",K171,0)</f>
        <v>0</v>
      </c>
      <c r="BJ171" s="149">
        <f>IF(O171="nulová",K171,0)</f>
        <v>0</v>
      </c>
      <c r="BK171" s="19" t="s">
        <v>82</v>
      </c>
      <c r="BL171" s="149">
        <f>ROUND(J171*I171,2)</f>
        <v>0</v>
      </c>
      <c r="BM171" s="19" t="s">
        <v>146</v>
      </c>
      <c r="BN171" s="148" t="s">
        <v>573</v>
      </c>
    </row>
    <row r="172" spans="1:66" s="2" customFormat="1">
      <c r="A172" s="291"/>
      <c r="B172" s="33"/>
      <c r="C172" s="291"/>
      <c r="D172" s="291"/>
      <c r="E172" s="291"/>
      <c r="F172" s="291"/>
      <c r="G172" s="291"/>
      <c r="H172" s="291"/>
      <c r="I172" s="291"/>
      <c r="J172" s="291"/>
      <c r="K172" s="291"/>
      <c r="L172" s="291"/>
      <c r="M172" s="33"/>
      <c r="N172" s="152"/>
      <c r="O172" s="153"/>
      <c r="P172" s="53"/>
      <c r="Q172" s="53"/>
      <c r="R172" s="53"/>
      <c r="S172" s="53"/>
      <c r="T172" s="53"/>
      <c r="U172" s="54"/>
      <c r="V172" s="291"/>
      <c r="W172" s="291"/>
      <c r="X172" s="291"/>
      <c r="Y172" s="291"/>
      <c r="Z172" s="291"/>
      <c r="AA172" s="291"/>
      <c r="AB172" s="291"/>
      <c r="AC172" s="291"/>
      <c r="AD172" s="291"/>
      <c r="AE172" s="291"/>
      <c r="AF172" s="291"/>
      <c r="AU172" s="19" t="s">
        <v>148</v>
      </c>
      <c r="AV172" s="19" t="s">
        <v>84</v>
      </c>
    </row>
    <row r="173" spans="1:66" s="2" customFormat="1">
      <c r="A173" s="291"/>
      <c r="B173" s="33"/>
      <c r="C173" s="291"/>
      <c r="D173" s="291"/>
      <c r="E173" s="291"/>
      <c r="F173" s="291"/>
      <c r="G173" s="291"/>
      <c r="H173" s="291"/>
      <c r="I173" s="291"/>
      <c r="J173" s="291"/>
      <c r="K173" s="291"/>
      <c r="L173" s="291"/>
      <c r="M173" s="33"/>
      <c r="N173" s="152"/>
      <c r="O173" s="153"/>
      <c r="P173" s="53"/>
      <c r="Q173" s="53"/>
      <c r="R173" s="53"/>
      <c r="S173" s="53"/>
      <c r="T173" s="53"/>
      <c r="U173" s="54"/>
      <c r="V173" s="291"/>
      <c r="W173" s="291"/>
      <c r="X173" s="291"/>
      <c r="Y173" s="291"/>
      <c r="Z173" s="291"/>
      <c r="AA173" s="291"/>
      <c r="AB173" s="291"/>
      <c r="AC173" s="291"/>
      <c r="AD173" s="291"/>
      <c r="AE173" s="291"/>
      <c r="AF173" s="291"/>
      <c r="AU173" s="19" t="s">
        <v>150</v>
      </c>
      <c r="AV173" s="19" t="s">
        <v>84</v>
      </c>
    </row>
    <row r="174" spans="1:66" s="13" customFormat="1">
      <c r="B174" s="155"/>
      <c r="C174" s="291"/>
      <c r="D174" s="291"/>
      <c r="E174" s="291"/>
      <c r="F174" s="291"/>
      <c r="G174" s="291"/>
      <c r="H174" s="291"/>
      <c r="I174" s="291"/>
      <c r="J174" s="291"/>
      <c r="K174" s="291"/>
      <c r="L174" s="291"/>
      <c r="M174" s="155"/>
      <c r="N174" s="158"/>
      <c r="O174" s="159"/>
      <c r="P174" s="159"/>
      <c r="Q174" s="159"/>
      <c r="R174" s="159"/>
      <c r="S174" s="159"/>
      <c r="T174" s="159"/>
      <c r="U174" s="160"/>
      <c r="AU174" s="156" t="s">
        <v>158</v>
      </c>
      <c r="AV174" s="156" t="s">
        <v>84</v>
      </c>
      <c r="AW174" s="13" t="s">
        <v>82</v>
      </c>
      <c r="AX174" s="13" t="s">
        <v>36</v>
      </c>
      <c r="AY174" s="13" t="s">
        <v>74</v>
      </c>
      <c r="AZ174" s="156" t="s">
        <v>139</v>
      </c>
    </row>
    <row r="175" spans="1:66" s="13" customFormat="1">
      <c r="B175" s="155"/>
      <c r="C175" s="291"/>
      <c r="D175" s="291"/>
      <c r="E175" s="291"/>
      <c r="F175" s="291"/>
      <c r="G175" s="291"/>
      <c r="H175" s="291"/>
      <c r="I175" s="291"/>
      <c r="J175" s="291"/>
      <c r="K175" s="291"/>
      <c r="L175" s="291"/>
      <c r="M175" s="155"/>
      <c r="N175" s="158"/>
      <c r="O175" s="159"/>
      <c r="P175" s="159"/>
      <c r="Q175" s="159"/>
      <c r="R175" s="159"/>
      <c r="S175" s="159"/>
      <c r="T175" s="159"/>
      <c r="U175" s="160"/>
      <c r="AU175" s="156" t="s">
        <v>158</v>
      </c>
      <c r="AV175" s="156" t="s">
        <v>84</v>
      </c>
      <c r="AW175" s="13" t="s">
        <v>82</v>
      </c>
      <c r="AX175" s="13" t="s">
        <v>36</v>
      </c>
      <c r="AY175" s="13" t="s">
        <v>74</v>
      </c>
      <c r="AZ175" s="156" t="s">
        <v>139</v>
      </c>
    </row>
    <row r="176" spans="1:66" s="14" customFormat="1">
      <c r="B176" s="161"/>
      <c r="C176" s="291"/>
      <c r="D176" s="291"/>
      <c r="E176" s="291"/>
      <c r="F176" s="291"/>
      <c r="G176" s="291"/>
      <c r="H176" s="291"/>
      <c r="I176" s="291"/>
      <c r="J176" s="291"/>
      <c r="K176" s="291"/>
      <c r="L176" s="291"/>
      <c r="M176" s="161"/>
      <c r="N176" s="165"/>
      <c r="O176" s="166"/>
      <c r="P176" s="166"/>
      <c r="Q176" s="166"/>
      <c r="R176" s="166"/>
      <c r="S176" s="166"/>
      <c r="T176" s="166"/>
      <c r="U176" s="167"/>
      <c r="AU176" s="162" t="s">
        <v>158</v>
      </c>
      <c r="AV176" s="162" t="s">
        <v>84</v>
      </c>
      <c r="AW176" s="14" t="s">
        <v>84</v>
      </c>
      <c r="AX176" s="14" t="s">
        <v>36</v>
      </c>
      <c r="AY176" s="14" t="s">
        <v>82</v>
      </c>
      <c r="AZ176" s="162" t="s">
        <v>139</v>
      </c>
    </row>
    <row r="177" spans="1:66" s="2" customFormat="1" ht="14.45" customHeight="1">
      <c r="A177" s="291"/>
      <c r="B177" s="137"/>
      <c r="C177" s="291"/>
      <c r="D177" s="291"/>
      <c r="E177" s="291"/>
      <c r="F177" s="291"/>
      <c r="G177" s="291"/>
      <c r="H177" s="291"/>
      <c r="I177" s="291"/>
      <c r="J177" s="291"/>
      <c r="K177" s="291"/>
      <c r="L177" s="291"/>
      <c r="M177" s="33"/>
      <c r="N177" s="144" t="s">
        <v>3</v>
      </c>
      <c r="O177" s="145" t="s">
        <v>45</v>
      </c>
      <c r="P177" s="146">
        <v>0.82499999999999996</v>
      </c>
      <c r="Q177" s="146">
        <f>P177*I177</f>
        <v>0</v>
      </c>
      <c r="R177" s="146">
        <v>6.3899999999999998E-3</v>
      </c>
      <c r="S177" s="146">
        <f>R177*I177</f>
        <v>0</v>
      </c>
      <c r="T177" s="146">
        <v>0</v>
      </c>
      <c r="U177" s="147">
        <f>T177*I177</f>
        <v>0</v>
      </c>
      <c r="V177" s="291"/>
      <c r="W177" s="291"/>
      <c r="X177" s="291"/>
      <c r="Y177" s="291"/>
      <c r="Z177" s="291"/>
      <c r="AA177" s="291"/>
      <c r="AB177" s="291"/>
      <c r="AC177" s="291"/>
      <c r="AD177" s="291"/>
      <c r="AE177" s="291"/>
      <c r="AF177" s="291"/>
      <c r="AS177" s="148" t="s">
        <v>146</v>
      </c>
      <c r="AU177" s="148" t="s">
        <v>141</v>
      </c>
      <c r="AV177" s="148" t="s">
        <v>84</v>
      </c>
      <c r="AZ177" s="19" t="s">
        <v>139</v>
      </c>
      <c r="BF177" s="149">
        <f>IF(O177="základní",K177,0)</f>
        <v>0</v>
      </c>
      <c r="BG177" s="149">
        <f>IF(O177="snížená",K177,0)</f>
        <v>0</v>
      </c>
      <c r="BH177" s="149">
        <f>IF(O177="zákl. přenesená",K177,0)</f>
        <v>0</v>
      </c>
      <c r="BI177" s="149">
        <f>IF(O177="sníž. přenesená",K177,0)</f>
        <v>0</v>
      </c>
      <c r="BJ177" s="149">
        <f>IF(O177="nulová",K177,0)</f>
        <v>0</v>
      </c>
      <c r="BK177" s="19" t="s">
        <v>82</v>
      </c>
      <c r="BL177" s="149">
        <f>ROUND(J177*I177,2)</f>
        <v>0</v>
      </c>
      <c r="BM177" s="19" t="s">
        <v>146</v>
      </c>
      <c r="BN177" s="148" t="s">
        <v>580</v>
      </c>
    </row>
    <row r="178" spans="1:66" s="2" customFormat="1">
      <c r="A178" s="291"/>
      <c r="B178" s="33"/>
      <c r="C178" s="291"/>
      <c r="D178" s="291"/>
      <c r="E178" s="291"/>
      <c r="F178" s="291"/>
      <c r="G178" s="291"/>
      <c r="H178" s="291"/>
      <c r="I178" s="291"/>
      <c r="J178" s="291"/>
      <c r="K178" s="291"/>
      <c r="L178" s="291"/>
      <c r="M178" s="33"/>
      <c r="N178" s="152"/>
      <c r="O178" s="153"/>
      <c r="P178" s="53"/>
      <c r="Q178" s="53"/>
      <c r="R178" s="53"/>
      <c r="S178" s="53"/>
      <c r="T178" s="53"/>
      <c r="U178" s="54"/>
      <c r="V178" s="291"/>
      <c r="W178" s="291"/>
      <c r="X178" s="291"/>
      <c r="Y178" s="291"/>
      <c r="Z178" s="291"/>
      <c r="AA178" s="291"/>
      <c r="AB178" s="291"/>
      <c r="AC178" s="291"/>
      <c r="AD178" s="291"/>
      <c r="AE178" s="291"/>
      <c r="AF178" s="291"/>
      <c r="AU178" s="19" t="s">
        <v>148</v>
      </c>
      <c r="AV178" s="19" t="s">
        <v>84</v>
      </c>
    </row>
    <row r="179" spans="1:66" s="13" customFormat="1">
      <c r="B179" s="155"/>
      <c r="C179" s="291"/>
      <c r="D179" s="291"/>
      <c r="E179" s="291"/>
      <c r="F179" s="291"/>
      <c r="G179" s="291"/>
      <c r="H179" s="291"/>
      <c r="I179" s="291"/>
      <c r="J179" s="291"/>
      <c r="K179" s="291"/>
      <c r="L179" s="291"/>
      <c r="M179" s="155"/>
      <c r="N179" s="158"/>
      <c r="O179" s="159"/>
      <c r="P179" s="159"/>
      <c r="Q179" s="159"/>
      <c r="R179" s="159"/>
      <c r="S179" s="159"/>
      <c r="T179" s="159"/>
      <c r="U179" s="160"/>
      <c r="AU179" s="156" t="s">
        <v>158</v>
      </c>
      <c r="AV179" s="156" t="s">
        <v>84</v>
      </c>
      <c r="AW179" s="13" t="s">
        <v>82</v>
      </c>
      <c r="AX179" s="13" t="s">
        <v>36</v>
      </c>
      <c r="AY179" s="13" t="s">
        <v>74</v>
      </c>
      <c r="AZ179" s="156" t="s">
        <v>139</v>
      </c>
    </row>
    <row r="180" spans="1:66" s="13" customFormat="1">
      <c r="B180" s="155"/>
      <c r="C180" s="291"/>
      <c r="D180" s="291"/>
      <c r="E180" s="291"/>
      <c r="F180" s="291"/>
      <c r="G180" s="291"/>
      <c r="H180" s="291"/>
      <c r="I180" s="291"/>
      <c r="J180" s="291"/>
      <c r="K180" s="291"/>
      <c r="L180" s="291"/>
      <c r="M180" s="155"/>
      <c r="N180" s="158"/>
      <c r="O180" s="159"/>
      <c r="P180" s="159"/>
      <c r="Q180" s="159"/>
      <c r="R180" s="159"/>
      <c r="S180" s="159"/>
      <c r="T180" s="159"/>
      <c r="U180" s="160"/>
      <c r="AU180" s="156" t="s">
        <v>158</v>
      </c>
      <c r="AV180" s="156" t="s">
        <v>84</v>
      </c>
      <c r="AW180" s="13" t="s">
        <v>82</v>
      </c>
      <c r="AX180" s="13" t="s">
        <v>36</v>
      </c>
      <c r="AY180" s="13" t="s">
        <v>74</v>
      </c>
      <c r="AZ180" s="156" t="s">
        <v>139</v>
      </c>
    </row>
    <row r="181" spans="1:66" s="14" customFormat="1">
      <c r="B181" s="161"/>
      <c r="C181" s="291"/>
      <c r="D181" s="291"/>
      <c r="E181" s="291"/>
      <c r="F181" s="291"/>
      <c r="G181" s="291"/>
      <c r="H181" s="291"/>
      <c r="I181" s="291"/>
      <c r="J181" s="291"/>
      <c r="K181" s="291"/>
      <c r="L181" s="291"/>
      <c r="M181" s="161"/>
      <c r="N181" s="165"/>
      <c r="O181" s="166"/>
      <c r="P181" s="166"/>
      <c r="Q181" s="166"/>
      <c r="R181" s="166"/>
      <c r="S181" s="166"/>
      <c r="T181" s="166"/>
      <c r="U181" s="167"/>
      <c r="AU181" s="162" t="s">
        <v>158</v>
      </c>
      <c r="AV181" s="162" t="s">
        <v>84</v>
      </c>
      <c r="AW181" s="14" t="s">
        <v>84</v>
      </c>
      <c r="AX181" s="14" t="s">
        <v>36</v>
      </c>
      <c r="AY181" s="14" t="s">
        <v>82</v>
      </c>
      <c r="AZ181" s="162" t="s">
        <v>139</v>
      </c>
    </row>
    <row r="182" spans="1:66" s="2" customFormat="1" ht="14.45" customHeight="1">
      <c r="A182" s="291"/>
      <c r="B182" s="137"/>
      <c r="C182" s="291"/>
      <c r="D182" s="291"/>
      <c r="E182" s="291"/>
      <c r="F182" s="291"/>
      <c r="G182" s="291"/>
      <c r="H182" s="291"/>
      <c r="I182" s="291"/>
      <c r="J182" s="291"/>
      <c r="K182" s="291"/>
      <c r="L182" s="291"/>
      <c r="M182" s="33"/>
      <c r="N182" s="144" t="s">
        <v>3</v>
      </c>
      <c r="O182" s="145" t="s">
        <v>45</v>
      </c>
      <c r="P182" s="146">
        <v>15.231</v>
      </c>
      <c r="Q182" s="146">
        <f>P182*I182</f>
        <v>0</v>
      </c>
      <c r="R182" s="146">
        <v>0.85540000000000005</v>
      </c>
      <c r="S182" s="146">
        <f>R182*I182</f>
        <v>0</v>
      </c>
      <c r="T182" s="146">
        <v>0</v>
      </c>
      <c r="U182" s="147">
        <f>T182*I182</f>
        <v>0</v>
      </c>
      <c r="V182" s="291"/>
      <c r="W182" s="291"/>
      <c r="X182" s="291"/>
      <c r="Y182" s="291"/>
      <c r="Z182" s="291"/>
      <c r="AA182" s="291"/>
      <c r="AB182" s="291"/>
      <c r="AC182" s="291"/>
      <c r="AD182" s="291"/>
      <c r="AE182" s="291"/>
      <c r="AF182" s="291"/>
      <c r="AS182" s="148" t="s">
        <v>146</v>
      </c>
      <c r="AU182" s="148" t="s">
        <v>141</v>
      </c>
      <c r="AV182" s="148" t="s">
        <v>84</v>
      </c>
      <c r="AZ182" s="19" t="s">
        <v>139</v>
      </c>
      <c r="BF182" s="149">
        <f>IF(O182="základní",K182,0)</f>
        <v>0</v>
      </c>
      <c r="BG182" s="149">
        <f>IF(O182="snížená",K182,0)</f>
        <v>0</v>
      </c>
      <c r="BH182" s="149">
        <f>IF(O182="zákl. přenesená",K182,0)</f>
        <v>0</v>
      </c>
      <c r="BI182" s="149">
        <f>IF(O182="sníž. přenesená",K182,0)</f>
        <v>0</v>
      </c>
      <c r="BJ182" s="149">
        <f>IF(O182="nulová",K182,0)</f>
        <v>0</v>
      </c>
      <c r="BK182" s="19" t="s">
        <v>82</v>
      </c>
      <c r="BL182" s="149">
        <f>ROUND(J182*I182,2)</f>
        <v>0</v>
      </c>
      <c r="BM182" s="19" t="s">
        <v>146</v>
      </c>
      <c r="BN182" s="148" t="s">
        <v>585</v>
      </c>
    </row>
    <row r="183" spans="1:66" s="2" customFormat="1">
      <c r="A183" s="291"/>
      <c r="B183" s="33"/>
      <c r="C183" s="291"/>
      <c r="D183" s="291"/>
      <c r="E183" s="291"/>
      <c r="F183" s="291"/>
      <c r="G183" s="291"/>
      <c r="H183" s="291"/>
      <c r="I183" s="291"/>
      <c r="J183" s="291"/>
      <c r="K183" s="291"/>
      <c r="L183" s="291"/>
      <c r="M183" s="33"/>
      <c r="N183" s="152"/>
      <c r="O183" s="153"/>
      <c r="P183" s="53"/>
      <c r="Q183" s="53"/>
      <c r="R183" s="53"/>
      <c r="S183" s="53"/>
      <c r="T183" s="53"/>
      <c r="U183" s="54"/>
      <c r="V183" s="291"/>
      <c r="W183" s="291"/>
      <c r="X183" s="291"/>
      <c r="Y183" s="291"/>
      <c r="Z183" s="291"/>
      <c r="AA183" s="291"/>
      <c r="AB183" s="291"/>
      <c r="AC183" s="291"/>
      <c r="AD183" s="291"/>
      <c r="AE183" s="291"/>
      <c r="AF183" s="291"/>
      <c r="AU183" s="19" t="s">
        <v>148</v>
      </c>
      <c r="AV183" s="19" t="s">
        <v>84</v>
      </c>
    </row>
    <row r="184" spans="1:66" s="13" customFormat="1">
      <c r="B184" s="155"/>
      <c r="C184" s="291"/>
      <c r="D184" s="291"/>
      <c r="E184" s="291"/>
      <c r="F184" s="291"/>
      <c r="G184" s="291"/>
      <c r="H184" s="291"/>
      <c r="I184" s="291"/>
      <c r="J184" s="291"/>
      <c r="K184" s="291"/>
      <c r="L184" s="291"/>
      <c r="M184" s="155"/>
      <c r="N184" s="158"/>
      <c r="O184" s="159"/>
      <c r="P184" s="159"/>
      <c r="Q184" s="159"/>
      <c r="R184" s="159"/>
      <c r="S184" s="159"/>
      <c r="T184" s="159"/>
      <c r="U184" s="160"/>
      <c r="AU184" s="156" t="s">
        <v>158</v>
      </c>
      <c r="AV184" s="156" t="s">
        <v>84</v>
      </c>
      <c r="AW184" s="13" t="s">
        <v>82</v>
      </c>
      <c r="AX184" s="13" t="s">
        <v>36</v>
      </c>
      <c r="AY184" s="13" t="s">
        <v>74</v>
      </c>
      <c r="AZ184" s="156" t="s">
        <v>139</v>
      </c>
    </row>
    <row r="185" spans="1:66" s="13" customFormat="1">
      <c r="B185" s="155"/>
      <c r="C185" s="291"/>
      <c r="D185" s="291"/>
      <c r="E185" s="291"/>
      <c r="F185" s="291"/>
      <c r="G185" s="291"/>
      <c r="H185" s="291"/>
      <c r="I185" s="291"/>
      <c r="J185" s="291"/>
      <c r="K185" s="291"/>
      <c r="L185" s="291"/>
      <c r="M185" s="155"/>
      <c r="N185" s="158"/>
      <c r="O185" s="159"/>
      <c r="P185" s="159"/>
      <c r="Q185" s="159"/>
      <c r="R185" s="159"/>
      <c r="S185" s="159"/>
      <c r="T185" s="159"/>
      <c r="U185" s="160"/>
      <c r="AU185" s="156" t="s">
        <v>158</v>
      </c>
      <c r="AV185" s="156" t="s">
        <v>84</v>
      </c>
      <c r="AW185" s="13" t="s">
        <v>82</v>
      </c>
      <c r="AX185" s="13" t="s">
        <v>36</v>
      </c>
      <c r="AY185" s="13" t="s">
        <v>74</v>
      </c>
      <c r="AZ185" s="156" t="s">
        <v>139</v>
      </c>
    </row>
    <row r="186" spans="1:66" s="14" customFormat="1">
      <c r="B186" s="161"/>
      <c r="C186" s="291"/>
      <c r="D186" s="291"/>
      <c r="E186" s="291"/>
      <c r="F186" s="291"/>
      <c r="G186" s="291"/>
      <c r="H186" s="291"/>
      <c r="I186" s="291"/>
      <c r="J186" s="291"/>
      <c r="K186" s="291"/>
      <c r="L186" s="291"/>
      <c r="M186" s="161"/>
      <c r="N186" s="165"/>
      <c r="O186" s="166"/>
      <c r="P186" s="166"/>
      <c r="Q186" s="166"/>
      <c r="R186" s="166"/>
      <c r="S186" s="166"/>
      <c r="T186" s="166"/>
      <c r="U186" s="167"/>
      <c r="AU186" s="162" t="s">
        <v>158</v>
      </c>
      <c r="AV186" s="162" t="s">
        <v>84</v>
      </c>
      <c r="AW186" s="14" t="s">
        <v>84</v>
      </c>
      <c r="AX186" s="14" t="s">
        <v>36</v>
      </c>
      <c r="AY186" s="14" t="s">
        <v>82</v>
      </c>
      <c r="AZ186" s="162" t="s">
        <v>139</v>
      </c>
    </row>
    <row r="187" spans="1:66" s="12" customFormat="1" ht="22.9" customHeight="1">
      <c r="B187" s="125"/>
      <c r="C187" s="291"/>
      <c r="D187" s="291"/>
      <c r="E187" s="291"/>
      <c r="F187" s="291"/>
      <c r="G187" s="291"/>
      <c r="H187" s="291"/>
      <c r="I187" s="291"/>
      <c r="J187" s="291"/>
      <c r="K187" s="291"/>
      <c r="L187" s="291"/>
      <c r="M187" s="125"/>
      <c r="N187" s="129"/>
      <c r="O187" s="130"/>
      <c r="P187" s="130"/>
      <c r="Q187" s="131">
        <f>SUM(Q188:Q198)</f>
        <v>0</v>
      </c>
      <c r="R187" s="130"/>
      <c r="S187" s="131">
        <f>SUM(S188:S198)</f>
        <v>0</v>
      </c>
      <c r="T187" s="130"/>
      <c r="U187" s="132">
        <f>SUM(U188:U198)</f>
        <v>0</v>
      </c>
      <c r="AS187" s="126" t="s">
        <v>82</v>
      </c>
      <c r="AU187" s="133" t="s">
        <v>73</v>
      </c>
      <c r="AV187" s="133" t="s">
        <v>82</v>
      </c>
      <c r="AZ187" s="126" t="s">
        <v>139</v>
      </c>
      <c r="BL187" s="134">
        <f>SUM(BL188:BL198)</f>
        <v>0</v>
      </c>
    </row>
    <row r="188" spans="1:66" s="2" customFormat="1" ht="14.45" customHeight="1">
      <c r="A188" s="291"/>
      <c r="B188" s="137"/>
      <c r="C188" s="291"/>
      <c r="D188" s="291"/>
      <c r="E188" s="291"/>
      <c r="F188" s="291"/>
      <c r="G188" s="291"/>
      <c r="H188" s="291"/>
      <c r="I188" s="291"/>
      <c r="J188" s="291"/>
      <c r="K188" s="291"/>
      <c r="L188" s="291"/>
      <c r="M188" s="33"/>
      <c r="N188" s="144" t="s">
        <v>3</v>
      </c>
      <c r="O188" s="145" t="s">
        <v>45</v>
      </c>
      <c r="P188" s="146">
        <v>0.45900000000000002</v>
      </c>
      <c r="Q188" s="146">
        <f>P188*I188</f>
        <v>0</v>
      </c>
      <c r="R188" s="146">
        <v>8.3500000000000005E-2</v>
      </c>
      <c r="S188" s="146">
        <f>R188*I188</f>
        <v>0</v>
      </c>
      <c r="T188" s="146">
        <v>0</v>
      </c>
      <c r="U188" s="147">
        <f>T188*I188</f>
        <v>0</v>
      </c>
      <c r="V188" s="291"/>
      <c r="W188" s="291"/>
      <c r="X188" s="291"/>
      <c r="Y188" s="291"/>
      <c r="Z188" s="291"/>
      <c r="AA188" s="291"/>
      <c r="AB188" s="291"/>
      <c r="AC188" s="291"/>
      <c r="AD188" s="291"/>
      <c r="AE188" s="291"/>
      <c r="AF188" s="291"/>
      <c r="AS188" s="148" t="s">
        <v>146</v>
      </c>
      <c r="AU188" s="148" t="s">
        <v>141</v>
      </c>
      <c r="AV188" s="148" t="s">
        <v>84</v>
      </c>
      <c r="AZ188" s="19" t="s">
        <v>139</v>
      </c>
      <c r="BF188" s="149">
        <f>IF(O188="základní",K188,0)</f>
        <v>0</v>
      </c>
      <c r="BG188" s="149">
        <f>IF(O188="snížená",K188,0)</f>
        <v>0</v>
      </c>
      <c r="BH188" s="149">
        <f>IF(O188="zákl. přenesená",K188,0)</f>
        <v>0</v>
      </c>
      <c r="BI188" s="149">
        <f>IF(O188="sníž. přenesená",K188,0)</f>
        <v>0</v>
      </c>
      <c r="BJ188" s="149">
        <f>IF(O188="nulová",K188,0)</f>
        <v>0</v>
      </c>
      <c r="BK188" s="19" t="s">
        <v>82</v>
      </c>
      <c r="BL188" s="149">
        <f>ROUND(J188*I188,2)</f>
        <v>0</v>
      </c>
      <c r="BM188" s="19" t="s">
        <v>146</v>
      </c>
      <c r="BN188" s="148" t="s">
        <v>591</v>
      </c>
    </row>
    <row r="189" spans="1:66" s="2" customFormat="1">
      <c r="A189" s="291"/>
      <c r="B189" s="33"/>
      <c r="C189" s="291"/>
      <c r="D189" s="291"/>
      <c r="E189" s="291"/>
      <c r="F189" s="291"/>
      <c r="G189" s="291"/>
      <c r="H189" s="291"/>
      <c r="I189" s="291"/>
      <c r="J189" s="291"/>
      <c r="K189" s="291"/>
      <c r="L189" s="291"/>
      <c r="M189" s="33"/>
      <c r="N189" s="152"/>
      <c r="O189" s="153"/>
      <c r="P189" s="53"/>
      <c r="Q189" s="53"/>
      <c r="R189" s="53"/>
      <c r="S189" s="53"/>
      <c r="T189" s="53"/>
      <c r="U189" s="54"/>
      <c r="V189" s="291"/>
      <c r="W189" s="291"/>
      <c r="X189" s="291"/>
      <c r="Y189" s="291"/>
      <c r="Z189" s="291"/>
      <c r="AA189" s="291"/>
      <c r="AB189" s="291"/>
      <c r="AC189" s="291"/>
      <c r="AD189" s="291"/>
      <c r="AE189" s="291"/>
      <c r="AF189" s="291"/>
      <c r="AU189" s="19" t="s">
        <v>148</v>
      </c>
      <c r="AV189" s="19" t="s">
        <v>84</v>
      </c>
    </row>
    <row r="190" spans="1:66" s="2" customFormat="1">
      <c r="A190" s="291"/>
      <c r="B190" s="33"/>
      <c r="C190" s="291"/>
      <c r="D190" s="291"/>
      <c r="E190" s="291"/>
      <c r="F190" s="291"/>
      <c r="G190" s="291"/>
      <c r="H190" s="291"/>
      <c r="I190" s="291"/>
      <c r="J190" s="291"/>
      <c r="K190" s="291"/>
      <c r="L190" s="291"/>
      <c r="M190" s="33"/>
      <c r="N190" s="152"/>
      <c r="O190" s="153"/>
      <c r="P190" s="53"/>
      <c r="Q190" s="53"/>
      <c r="R190" s="53"/>
      <c r="S190" s="53"/>
      <c r="T190" s="53"/>
      <c r="U190" s="54"/>
      <c r="V190" s="291"/>
      <c r="W190" s="291"/>
      <c r="X190" s="291"/>
      <c r="Y190" s="291"/>
      <c r="Z190" s="291"/>
      <c r="AA190" s="291"/>
      <c r="AB190" s="291"/>
      <c r="AC190" s="291"/>
      <c r="AD190" s="291"/>
      <c r="AE190" s="291"/>
      <c r="AF190" s="291"/>
      <c r="AU190" s="19" t="s">
        <v>150</v>
      </c>
      <c r="AV190" s="19" t="s">
        <v>84</v>
      </c>
    </row>
    <row r="191" spans="1:66" s="13" customFormat="1">
      <c r="B191" s="155"/>
      <c r="C191" s="291"/>
      <c r="D191" s="291"/>
      <c r="E191" s="291"/>
      <c r="F191" s="291"/>
      <c r="G191" s="291"/>
      <c r="H191" s="291"/>
      <c r="I191" s="291"/>
      <c r="J191" s="291"/>
      <c r="K191" s="291"/>
      <c r="L191" s="291"/>
      <c r="M191" s="155"/>
      <c r="N191" s="158"/>
      <c r="O191" s="159"/>
      <c r="P191" s="159"/>
      <c r="Q191" s="159"/>
      <c r="R191" s="159"/>
      <c r="S191" s="159"/>
      <c r="T191" s="159"/>
      <c r="U191" s="160"/>
      <c r="AU191" s="156" t="s">
        <v>158</v>
      </c>
      <c r="AV191" s="156" t="s">
        <v>84</v>
      </c>
      <c r="AW191" s="13" t="s">
        <v>82</v>
      </c>
      <c r="AX191" s="13" t="s">
        <v>36</v>
      </c>
      <c r="AY191" s="13" t="s">
        <v>74</v>
      </c>
      <c r="AZ191" s="156" t="s">
        <v>139</v>
      </c>
    </row>
    <row r="192" spans="1:66" s="13" customFormat="1">
      <c r="B192" s="155"/>
      <c r="C192" s="291"/>
      <c r="D192" s="291"/>
      <c r="E192" s="291"/>
      <c r="F192" s="291"/>
      <c r="G192" s="291"/>
      <c r="H192" s="291"/>
      <c r="I192" s="291"/>
      <c r="J192" s="291"/>
      <c r="K192" s="291"/>
      <c r="L192" s="291"/>
      <c r="M192" s="155"/>
      <c r="N192" s="158"/>
      <c r="O192" s="159"/>
      <c r="P192" s="159"/>
      <c r="Q192" s="159"/>
      <c r="R192" s="159"/>
      <c r="S192" s="159"/>
      <c r="T192" s="159"/>
      <c r="U192" s="160"/>
      <c r="AU192" s="156" t="s">
        <v>158</v>
      </c>
      <c r="AV192" s="156" t="s">
        <v>84</v>
      </c>
      <c r="AW192" s="13" t="s">
        <v>82</v>
      </c>
      <c r="AX192" s="13" t="s">
        <v>36</v>
      </c>
      <c r="AY192" s="13" t="s">
        <v>74</v>
      </c>
      <c r="AZ192" s="156" t="s">
        <v>139</v>
      </c>
    </row>
    <row r="193" spans="1:66" s="13" customFormat="1">
      <c r="B193" s="155"/>
      <c r="C193" s="291"/>
      <c r="D193" s="291"/>
      <c r="E193" s="291"/>
      <c r="F193" s="291"/>
      <c r="G193" s="291"/>
      <c r="H193" s="291"/>
      <c r="I193" s="291"/>
      <c r="J193" s="291"/>
      <c r="K193" s="291"/>
      <c r="L193" s="291"/>
      <c r="M193" s="155"/>
      <c r="N193" s="158"/>
      <c r="O193" s="159"/>
      <c r="P193" s="159"/>
      <c r="Q193" s="159"/>
      <c r="R193" s="159"/>
      <c r="S193" s="159"/>
      <c r="T193" s="159"/>
      <c r="U193" s="160"/>
      <c r="AU193" s="156" t="s">
        <v>158</v>
      </c>
      <c r="AV193" s="156" t="s">
        <v>84</v>
      </c>
      <c r="AW193" s="13" t="s">
        <v>82</v>
      </c>
      <c r="AX193" s="13" t="s">
        <v>36</v>
      </c>
      <c r="AY193" s="13" t="s">
        <v>74</v>
      </c>
      <c r="AZ193" s="156" t="s">
        <v>139</v>
      </c>
    </row>
    <row r="194" spans="1:66" s="13" customFormat="1">
      <c r="B194" s="155"/>
      <c r="C194" s="291"/>
      <c r="D194" s="291"/>
      <c r="E194" s="291"/>
      <c r="F194" s="291"/>
      <c r="G194" s="291"/>
      <c r="H194" s="291"/>
      <c r="I194" s="291"/>
      <c r="J194" s="291"/>
      <c r="K194" s="291"/>
      <c r="L194" s="291"/>
      <c r="M194" s="155"/>
      <c r="N194" s="158"/>
      <c r="O194" s="159"/>
      <c r="P194" s="159"/>
      <c r="Q194" s="159"/>
      <c r="R194" s="159"/>
      <c r="S194" s="159"/>
      <c r="T194" s="159"/>
      <c r="U194" s="160"/>
      <c r="AU194" s="156" t="s">
        <v>158</v>
      </c>
      <c r="AV194" s="156" t="s">
        <v>84</v>
      </c>
      <c r="AW194" s="13" t="s">
        <v>82</v>
      </c>
      <c r="AX194" s="13" t="s">
        <v>36</v>
      </c>
      <c r="AY194" s="13" t="s">
        <v>74</v>
      </c>
      <c r="AZ194" s="156" t="s">
        <v>139</v>
      </c>
    </row>
    <row r="195" spans="1:66" s="14" customFormat="1">
      <c r="B195" s="161"/>
      <c r="C195" s="291"/>
      <c r="D195" s="291"/>
      <c r="E195" s="291"/>
      <c r="F195" s="291"/>
      <c r="G195" s="291"/>
      <c r="H195" s="291"/>
      <c r="I195" s="291"/>
      <c r="J195" s="291"/>
      <c r="K195" s="291"/>
      <c r="L195" s="291"/>
      <c r="M195" s="161"/>
      <c r="N195" s="165"/>
      <c r="O195" s="166"/>
      <c r="P195" s="166"/>
      <c r="Q195" s="166"/>
      <c r="R195" s="166"/>
      <c r="S195" s="166"/>
      <c r="T195" s="166"/>
      <c r="U195" s="167"/>
      <c r="AU195" s="162" t="s">
        <v>158</v>
      </c>
      <c r="AV195" s="162" t="s">
        <v>84</v>
      </c>
      <c r="AW195" s="14" t="s">
        <v>84</v>
      </c>
      <c r="AX195" s="14" t="s">
        <v>36</v>
      </c>
      <c r="AY195" s="14" t="s">
        <v>82</v>
      </c>
      <c r="AZ195" s="162" t="s">
        <v>139</v>
      </c>
    </row>
    <row r="196" spans="1:66" s="2" customFormat="1" ht="14.45" customHeight="1">
      <c r="A196" s="291"/>
      <c r="B196" s="137"/>
      <c r="C196" s="291"/>
      <c r="D196" s="291"/>
      <c r="E196" s="291"/>
      <c r="F196" s="291"/>
      <c r="G196" s="291"/>
      <c r="H196" s="291"/>
      <c r="I196" s="291"/>
      <c r="J196" s="291"/>
      <c r="K196" s="291"/>
      <c r="L196" s="291"/>
      <c r="M196" s="191"/>
      <c r="N196" s="192" t="s">
        <v>3</v>
      </c>
      <c r="O196" s="193" t="s">
        <v>45</v>
      </c>
      <c r="P196" s="146">
        <v>0</v>
      </c>
      <c r="Q196" s="146">
        <f>P196*I196</f>
        <v>0</v>
      </c>
      <c r="R196" s="146">
        <v>0.75</v>
      </c>
      <c r="S196" s="146">
        <f>R196*I196</f>
        <v>0</v>
      </c>
      <c r="T196" s="146">
        <v>0</v>
      </c>
      <c r="U196" s="147">
        <f>T196*I196</f>
        <v>0</v>
      </c>
      <c r="V196" s="291"/>
      <c r="W196" s="291"/>
      <c r="X196" s="291"/>
      <c r="Y196" s="291"/>
      <c r="Z196" s="291"/>
      <c r="AA196" s="291"/>
      <c r="AB196" s="291"/>
      <c r="AC196" s="291"/>
      <c r="AD196" s="291"/>
      <c r="AE196" s="291"/>
      <c r="AF196" s="291"/>
      <c r="AS196" s="148" t="s">
        <v>192</v>
      </c>
      <c r="AU196" s="148" t="s">
        <v>357</v>
      </c>
      <c r="AV196" s="148" t="s">
        <v>84</v>
      </c>
      <c r="AZ196" s="19" t="s">
        <v>139</v>
      </c>
      <c r="BF196" s="149">
        <f>IF(O196="základní",K196,0)</f>
        <v>0</v>
      </c>
      <c r="BG196" s="149">
        <f>IF(O196="snížená",K196,0)</f>
        <v>0</v>
      </c>
      <c r="BH196" s="149">
        <f>IF(O196="zákl. přenesená",K196,0)</f>
        <v>0</v>
      </c>
      <c r="BI196" s="149">
        <f>IF(O196="sníž. přenesená",K196,0)</f>
        <v>0</v>
      </c>
      <c r="BJ196" s="149">
        <f>IF(O196="nulová",K196,0)</f>
        <v>0</v>
      </c>
      <c r="BK196" s="19" t="s">
        <v>82</v>
      </c>
      <c r="BL196" s="149">
        <f>ROUND(J196*I196,2)</f>
        <v>0</v>
      </c>
      <c r="BM196" s="19" t="s">
        <v>146</v>
      </c>
      <c r="BN196" s="148" t="s">
        <v>601</v>
      </c>
    </row>
    <row r="197" spans="1:66" s="2" customFormat="1">
      <c r="A197" s="291"/>
      <c r="B197" s="33"/>
      <c r="C197" s="291"/>
      <c r="D197" s="291"/>
      <c r="E197" s="291"/>
      <c r="F197" s="291"/>
      <c r="G197" s="291"/>
      <c r="H197" s="291"/>
      <c r="I197" s="291"/>
      <c r="J197" s="291"/>
      <c r="K197" s="291"/>
      <c r="L197" s="291"/>
      <c r="M197" s="33"/>
      <c r="N197" s="152"/>
      <c r="O197" s="153"/>
      <c r="P197" s="53"/>
      <c r="Q197" s="53"/>
      <c r="R197" s="53"/>
      <c r="S197" s="53"/>
      <c r="T197" s="53"/>
      <c r="U197" s="54"/>
      <c r="V197" s="291"/>
      <c r="W197" s="291"/>
      <c r="X197" s="291"/>
      <c r="Y197" s="291"/>
      <c r="Z197" s="291"/>
      <c r="AA197" s="291"/>
      <c r="AB197" s="291"/>
      <c r="AC197" s="291"/>
      <c r="AD197" s="291"/>
      <c r="AE197" s="291"/>
      <c r="AF197" s="291"/>
      <c r="AU197" s="19" t="s">
        <v>148</v>
      </c>
      <c r="AV197" s="19" t="s">
        <v>84</v>
      </c>
    </row>
    <row r="198" spans="1:66" s="14" customFormat="1">
      <c r="B198" s="161"/>
      <c r="C198" s="291"/>
      <c r="D198" s="291"/>
      <c r="E198" s="291"/>
      <c r="F198" s="291"/>
      <c r="G198" s="291"/>
      <c r="H198" s="291"/>
      <c r="I198" s="291"/>
      <c r="J198" s="291"/>
      <c r="K198" s="291"/>
      <c r="L198" s="291"/>
      <c r="M198" s="161"/>
      <c r="N198" s="165"/>
      <c r="O198" s="166"/>
      <c r="P198" s="166"/>
      <c r="Q198" s="166"/>
      <c r="R198" s="166"/>
      <c r="S198" s="166"/>
      <c r="T198" s="166"/>
      <c r="U198" s="167"/>
      <c r="AU198" s="162" t="s">
        <v>158</v>
      </c>
      <c r="AV198" s="162" t="s">
        <v>84</v>
      </c>
      <c r="AW198" s="14" t="s">
        <v>84</v>
      </c>
      <c r="AX198" s="14" t="s">
        <v>36</v>
      </c>
      <c r="AY198" s="14" t="s">
        <v>82</v>
      </c>
      <c r="AZ198" s="162" t="s">
        <v>139</v>
      </c>
    </row>
    <row r="199" spans="1:66" s="12" customFormat="1" ht="22.9" customHeight="1">
      <c r="B199" s="125"/>
      <c r="C199" s="291"/>
      <c r="D199" s="291"/>
      <c r="E199" s="291"/>
      <c r="F199" s="291"/>
      <c r="G199" s="291"/>
      <c r="H199" s="291"/>
      <c r="I199" s="291"/>
      <c r="J199" s="291"/>
      <c r="K199" s="291"/>
      <c r="L199" s="291"/>
      <c r="M199" s="125"/>
      <c r="N199" s="129"/>
      <c r="O199" s="130"/>
      <c r="P199" s="130"/>
      <c r="Q199" s="131">
        <f>SUM(Q200:Q327)</f>
        <v>0</v>
      </c>
      <c r="R199" s="130"/>
      <c r="S199" s="131">
        <f>SUM(S200:S327)</f>
        <v>0</v>
      </c>
      <c r="T199" s="130"/>
      <c r="U199" s="132">
        <f>SUM(U200:U327)</f>
        <v>0</v>
      </c>
      <c r="AS199" s="126" t="s">
        <v>82</v>
      </c>
      <c r="AU199" s="133" t="s">
        <v>73</v>
      </c>
      <c r="AV199" s="133" t="s">
        <v>82</v>
      </c>
      <c r="AZ199" s="126" t="s">
        <v>139</v>
      </c>
      <c r="BL199" s="134">
        <f>SUM(BL200:BL327)</f>
        <v>0</v>
      </c>
    </row>
    <row r="200" spans="1:66" s="2" customFormat="1" ht="14.45" customHeight="1">
      <c r="A200" s="291"/>
      <c r="B200" s="137"/>
      <c r="C200" s="291"/>
      <c r="D200" s="291"/>
      <c r="E200" s="291"/>
      <c r="F200" s="291"/>
      <c r="G200" s="291"/>
      <c r="H200" s="291"/>
      <c r="I200" s="291"/>
      <c r="J200" s="291"/>
      <c r="K200" s="291"/>
      <c r="L200" s="291"/>
      <c r="M200" s="33"/>
      <c r="N200" s="144" t="s">
        <v>3</v>
      </c>
      <c r="O200" s="145" t="s">
        <v>45</v>
      </c>
      <c r="P200" s="146">
        <v>1.04</v>
      </c>
      <c r="Q200" s="146">
        <f>P200*I200</f>
        <v>0</v>
      </c>
      <c r="R200" s="146">
        <v>3.0100000000000001E-3</v>
      </c>
      <c r="S200" s="146">
        <f>R200*I200</f>
        <v>0</v>
      </c>
      <c r="T200" s="146">
        <v>0</v>
      </c>
      <c r="U200" s="147">
        <f>T200*I200</f>
        <v>0</v>
      </c>
      <c r="V200" s="291"/>
      <c r="W200" s="291"/>
      <c r="X200" s="291"/>
      <c r="Y200" s="291"/>
      <c r="Z200" s="291"/>
      <c r="AA200" s="291"/>
      <c r="AB200" s="291"/>
      <c r="AC200" s="291"/>
      <c r="AD200" s="291"/>
      <c r="AE200" s="291"/>
      <c r="AF200" s="291"/>
      <c r="AS200" s="148" t="s">
        <v>146</v>
      </c>
      <c r="AU200" s="148" t="s">
        <v>141</v>
      </c>
      <c r="AV200" s="148" t="s">
        <v>84</v>
      </c>
      <c r="AZ200" s="19" t="s">
        <v>139</v>
      </c>
      <c r="BF200" s="149">
        <f>IF(O200="základní",K200,0)</f>
        <v>0</v>
      </c>
      <c r="BG200" s="149">
        <f>IF(O200="snížená",K200,0)</f>
        <v>0</v>
      </c>
      <c r="BH200" s="149">
        <f>IF(O200="zákl. přenesená",K200,0)</f>
        <v>0</v>
      </c>
      <c r="BI200" s="149">
        <f>IF(O200="sníž. přenesená",K200,0)</f>
        <v>0</v>
      </c>
      <c r="BJ200" s="149">
        <f>IF(O200="nulová",K200,0)</f>
        <v>0</v>
      </c>
      <c r="BK200" s="19" t="s">
        <v>82</v>
      </c>
      <c r="BL200" s="149">
        <f>ROUND(J200*I200,2)</f>
        <v>0</v>
      </c>
      <c r="BM200" s="19" t="s">
        <v>146</v>
      </c>
      <c r="BN200" s="148" t="s">
        <v>606</v>
      </c>
    </row>
    <row r="201" spans="1:66" s="2" customFormat="1">
      <c r="A201" s="291"/>
      <c r="B201" s="33"/>
      <c r="C201" s="291"/>
      <c r="D201" s="291"/>
      <c r="E201" s="291"/>
      <c r="F201" s="291"/>
      <c r="G201" s="291"/>
      <c r="H201" s="291"/>
      <c r="I201" s="291"/>
      <c r="J201" s="291"/>
      <c r="K201" s="291"/>
      <c r="L201" s="291"/>
      <c r="M201" s="33"/>
      <c r="N201" s="152"/>
      <c r="O201" s="153"/>
      <c r="P201" s="53"/>
      <c r="Q201" s="53"/>
      <c r="R201" s="53"/>
      <c r="S201" s="53"/>
      <c r="T201" s="53"/>
      <c r="U201" s="54"/>
      <c r="V201" s="291"/>
      <c r="W201" s="291"/>
      <c r="X201" s="291"/>
      <c r="Y201" s="291"/>
      <c r="Z201" s="291"/>
      <c r="AA201" s="291"/>
      <c r="AB201" s="291"/>
      <c r="AC201" s="291"/>
      <c r="AD201" s="291"/>
      <c r="AE201" s="291"/>
      <c r="AF201" s="291"/>
      <c r="AU201" s="19" t="s">
        <v>148</v>
      </c>
      <c r="AV201" s="19" t="s">
        <v>84</v>
      </c>
    </row>
    <row r="202" spans="1:66" s="2" customFormat="1">
      <c r="A202" s="291"/>
      <c r="B202" s="33"/>
      <c r="C202" s="291"/>
      <c r="D202" s="291"/>
      <c r="E202" s="291"/>
      <c r="F202" s="291"/>
      <c r="G202" s="291"/>
      <c r="H202" s="291"/>
      <c r="I202" s="291"/>
      <c r="J202" s="291"/>
      <c r="K202" s="291"/>
      <c r="L202" s="291"/>
      <c r="M202" s="33"/>
      <c r="N202" s="152"/>
      <c r="O202" s="153"/>
      <c r="P202" s="53"/>
      <c r="Q202" s="53"/>
      <c r="R202" s="53"/>
      <c r="S202" s="53"/>
      <c r="T202" s="53"/>
      <c r="U202" s="54"/>
      <c r="V202" s="291"/>
      <c r="W202" s="291"/>
      <c r="X202" s="291"/>
      <c r="Y202" s="291"/>
      <c r="Z202" s="291"/>
      <c r="AA202" s="291"/>
      <c r="AB202" s="291"/>
      <c r="AC202" s="291"/>
      <c r="AD202" s="291"/>
      <c r="AE202" s="291"/>
      <c r="AF202" s="291"/>
      <c r="AU202" s="19" t="s">
        <v>150</v>
      </c>
      <c r="AV202" s="19" t="s">
        <v>84</v>
      </c>
    </row>
    <row r="203" spans="1:66" s="13" customFormat="1">
      <c r="B203" s="155"/>
      <c r="C203" s="291"/>
      <c r="D203" s="291"/>
      <c r="E203" s="291"/>
      <c r="F203" s="291"/>
      <c r="G203" s="291"/>
      <c r="H203" s="291"/>
      <c r="I203" s="291"/>
      <c r="J203" s="291"/>
      <c r="K203" s="291"/>
      <c r="L203" s="291"/>
      <c r="M203" s="155"/>
      <c r="N203" s="158"/>
      <c r="O203" s="159"/>
      <c r="P203" s="159"/>
      <c r="Q203" s="159"/>
      <c r="R203" s="159"/>
      <c r="S203" s="159"/>
      <c r="T203" s="159"/>
      <c r="U203" s="160"/>
      <c r="AU203" s="156" t="s">
        <v>158</v>
      </c>
      <c r="AV203" s="156" t="s">
        <v>84</v>
      </c>
      <c r="AW203" s="13" t="s">
        <v>82</v>
      </c>
      <c r="AX203" s="13" t="s">
        <v>36</v>
      </c>
      <c r="AY203" s="13" t="s">
        <v>74</v>
      </c>
      <c r="AZ203" s="156" t="s">
        <v>139</v>
      </c>
    </row>
    <row r="204" spans="1:66" s="13" customFormat="1">
      <c r="B204" s="155"/>
      <c r="C204" s="291"/>
      <c r="D204" s="291"/>
      <c r="E204" s="291"/>
      <c r="F204" s="291"/>
      <c r="G204" s="291"/>
      <c r="H204" s="291"/>
      <c r="I204" s="291"/>
      <c r="J204" s="291"/>
      <c r="K204" s="291"/>
      <c r="L204" s="291"/>
      <c r="M204" s="155"/>
      <c r="N204" s="158"/>
      <c r="O204" s="159"/>
      <c r="P204" s="159"/>
      <c r="Q204" s="159"/>
      <c r="R204" s="159"/>
      <c r="S204" s="159"/>
      <c r="T204" s="159"/>
      <c r="U204" s="160"/>
      <c r="AU204" s="156" t="s">
        <v>158</v>
      </c>
      <c r="AV204" s="156" t="s">
        <v>84</v>
      </c>
      <c r="AW204" s="13" t="s">
        <v>82</v>
      </c>
      <c r="AX204" s="13" t="s">
        <v>36</v>
      </c>
      <c r="AY204" s="13" t="s">
        <v>74</v>
      </c>
      <c r="AZ204" s="156" t="s">
        <v>139</v>
      </c>
    </row>
    <row r="205" spans="1:66" s="14" customFormat="1">
      <c r="B205" s="161"/>
      <c r="C205" s="291"/>
      <c r="D205" s="291"/>
      <c r="E205" s="291"/>
      <c r="F205" s="291"/>
      <c r="G205" s="291"/>
      <c r="H205" s="291"/>
      <c r="I205" s="291"/>
      <c r="J205" s="291"/>
      <c r="K205" s="291"/>
      <c r="L205" s="291"/>
      <c r="M205" s="161"/>
      <c r="N205" s="165"/>
      <c r="O205" s="166"/>
      <c r="P205" s="166"/>
      <c r="Q205" s="166"/>
      <c r="R205" s="166"/>
      <c r="S205" s="166"/>
      <c r="T205" s="166"/>
      <c r="U205" s="167"/>
      <c r="AU205" s="162" t="s">
        <v>158</v>
      </c>
      <c r="AV205" s="162" t="s">
        <v>84</v>
      </c>
      <c r="AW205" s="14" t="s">
        <v>84</v>
      </c>
      <c r="AX205" s="14" t="s">
        <v>36</v>
      </c>
      <c r="AY205" s="14" t="s">
        <v>74</v>
      </c>
      <c r="AZ205" s="162" t="s">
        <v>139</v>
      </c>
    </row>
    <row r="206" spans="1:66" s="13" customFormat="1">
      <c r="B206" s="155"/>
      <c r="C206" s="291"/>
      <c r="D206" s="291"/>
      <c r="E206" s="291"/>
      <c r="F206" s="291"/>
      <c r="G206" s="291"/>
      <c r="H206" s="291"/>
      <c r="I206" s="291"/>
      <c r="J206" s="291"/>
      <c r="K206" s="291"/>
      <c r="L206" s="291"/>
      <c r="M206" s="155"/>
      <c r="N206" s="158"/>
      <c r="O206" s="159"/>
      <c r="P206" s="159"/>
      <c r="Q206" s="159"/>
      <c r="R206" s="159"/>
      <c r="S206" s="159"/>
      <c r="T206" s="159"/>
      <c r="U206" s="160"/>
      <c r="AU206" s="156" t="s">
        <v>158</v>
      </c>
      <c r="AV206" s="156" t="s">
        <v>84</v>
      </c>
      <c r="AW206" s="13" t="s">
        <v>82</v>
      </c>
      <c r="AX206" s="13" t="s">
        <v>36</v>
      </c>
      <c r="AY206" s="13" t="s">
        <v>74</v>
      </c>
      <c r="AZ206" s="156" t="s">
        <v>139</v>
      </c>
    </row>
    <row r="207" spans="1:66" s="14" customFormat="1">
      <c r="B207" s="161"/>
      <c r="C207" s="291"/>
      <c r="D207" s="291"/>
      <c r="E207" s="291"/>
      <c r="F207" s="291"/>
      <c r="G207" s="291"/>
      <c r="H207" s="291"/>
      <c r="I207" s="291"/>
      <c r="J207" s="291"/>
      <c r="K207" s="291"/>
      <c r="L207" s="291"/>
      <c r="M207" s="161"/>
      <c r="N207" s="165"/>
      <c r="O207" s="166"/>
      <c r="P207" s="166"/>
      <c r="Q207" s="166"/>
      <c r="R207" s="166"/>
      <c r="S207" s="166"/>
      <c r="T207" s="166"/>
      <c r="U207" s="167"/>
      <c r="AU207" s="162" t="s">
        <v>158</v>
      </c>
      <c r="AV207" s="162" t="s">
        <v>84</v>
      </c>
      <c r="AW207" s="14" t="s">
        <v>84</v>
      </c>
      <c r="AX207" s="14" t="s">
        <v>36</v>
      </c>
      <c r="AY207" s="14" t="s">
        <v>74</v>
      </c>
      <c r="AZ207" s="162" t="s">
        <v>139</v>
      </c>
    </row>
    <row r="208" spans="1:66" s="13" customFormat="1">
      <c r="B208" s="155"/>
      <c r="C208" s="291"/>
      <c r="D208" s="291"/>
      <c r="E208" s="291"/>
      <c r="F208" s="291"/>
      <c r="G208" s="291"/>
      <c r="H208" s="291"/>
      <c r="I208" s="291"/>
      <c r="J208" s="291"/>
      <c r="K208" s="291"/>
      <c r="L208" s="291"/>
      <c r="M208" s="155"/>
      <c r="N208" s="158"/>
      <c r="O208" s="159"/>
      <c r="P208" s="159"/>
      <c r="Q208" s="159"/>
      <c r="R208" s="159"/>
      <c r="S208" s="159"/>
      <c r="T208" s="159"/>
      <c r="U208" s="160"/>
      <c r="AU208" s="156" t="s">
        <v>158</v>
      </c>
      <c r="AV208" s="156" t="s">
        <v>84</v>
      </c>
      <c r="AW208" s="13" t="s">
        <v>82</v>
      </c>
      <c r="AX208" s="13" t="s">
        <v>36</v>
      </c>
      <c r="AY208" s="13" t="s">
        <v>74</v>
      </c>
      <c r="AZ208" s="156" t="s">
        <v>139</v>
      </c>
    </row>
    <row r="209" spans="1:66" s="14" customFormat="1">
      <c r="B209" s="161"/>
      <c r="C209" s="291"/>
      <c r="D209" s="291"/>
      <c r="E209" s="291"/>
      <c r="F209" s="291"/>
      <c r="G209" s="291"/>
      <c r="H209" s="291"/>
      <c r="I209" s="291"/>
      <c r="J209" s="291"/>
      <c r="K209" s="291"/>
      <c r="L209" s="291"/>
      <c r="M209" s="161"/>
      <c r="N209" s="165"/>
      <c r="O209" s="166"/>
      <c r="P209" s="166"/>
      <c r="Q209" s="166"/>
      <c r="R209" s="166"/>
      <c r="S209" s="166"/>
      <c r="T209" s="166"/>
      <c r="U209" s="167"/>
      <c r="AU209" s="162" t="s">
        <v>158</v>
      </c>
      <c r="AV209" s="162" t="s">
        <v>84</v>
      </c>
      <c r="AW209" s="14" t="s">
        <v>84</v>
      </c>
      <c r="AX209" s="14" t="s">
        <v>36</v>
      </c>
      <c r="AY209" s="14" t="s">
        <v>74</v>
      </c>
      <c r="AZ209" s="162" t="s">
        <v>139</v>
      </c>
    </row>
    <row r="210" spans="1:66" s="13" customFormat="1">
      <c r="B210" s="155"/>
      <c r="C210" s="291"/>
      <c r="D210" s="291"/>
      <c r="E210" s="291"/>
      <c r="F210" s="291"/>
      <c r="G210" s="291"/>
      <c r="H210" s="291"/>
      <c r="I210" s="291"/>
      <c r="J210" s="291"/>
      <c r="K210" s="291"/>
      <c r="L210" s="291"/>
      <c r="M210" s="155"/>
      <c r="N210" s="158"/>
      <c r="O210" s="159"/>
      <c r="P210" s="159"/>
      <c r="Q210" s="159"/>
      <c r="R210" s="159"/>
      <c r="S210" s="159"/>
      <c r="T210" s="159"/>
      <c r="U210" s="160"/>
      <c r="AU210" s="156" t="s">
        <v>158</v>
      </c>
      <c r="AV210" s="156" t="s">
        <v>84</v>
      </c>
      <c r="AW210" s="13" t="s">
        <v>82</v>
      </c>
      <c r="AX210" s="13" t="s">
        <v>36</v>
      </c>
      <c r="AY210" s="13" t="s">
        <v>74</v>
      </c>
      <c r="AZ210" s="156" t="s">
        <v>139</v>
      </c>
    </row>
    <row r="211" spans="1:66" s="13" customFormat="1">
      <c r="B211" s="155"/>
      <c r="C211" s="291"/>
      <c r="D211" s="291"/>
      <c r="E211" s="291"/>
      <c r="F211" s="291"/>
      <c r="G211" s="291"/>
      <c r="H211" s="291"/>
      <c r="I211" s="291"/>
      <c r="J211" s="291"/>
      <c r="K211" s="291"/>
      <c r="L211" s="291"/>
      <c r="M211" s="155"/>
      <c r="N211" s="158"/>
      <c r="O211" s="159"/>
      <c r="P211" s="159"/>
      <c r="Q211" s="159"/>
      <c r="R211" s="159"/>
      <c r="S211" s="159"/>
      <c r="T211" s="159"/>
      <c r="U211" s="160"/>
      <c r="AU211" s="156" t="s">
        <v>158</v>
      </c>
      <c r="AV211" s="156" t="s">
        <v>84</v>
      </c>
      <c r="AW211" s="13" t="s">
        <v>82</v>
      </c>
      <c r="AX211" s="13" t="s">
        <v>36</v>
      </c>
      <c r="AY211" s="13" t="s">
        <v>74</v>
      </c>
      <c r="AZ211" s="156" t="s">
        <v>139</v>
      </c>
    </row>
    <row r="212" spans="1:66" s="14" customFormat="1">
      <c r="B212" s="161"/>
      <c r="C212" s="291"/>
      <c r="D212" s="291"/>
      <c r="E212" s="291"/>
      <c r="F212" s="291"/>
      <c r="G212" s="291"/>
      <c r="H212" s="291"/>
      <c r="I212" s="291"/>
      <c r="J212" s="291"/>
      <c r="K212" s="291"/>
      <c r="L212" s="291"/>
      <c r="M212" s="161"/>
      <c r="N212" s="165"/>
      <c r="O212" s="166"/>
      <c r="P212" s="166"/>
      <c r="Q212" s="166"/>
      <c r="R212" s="166"/>
      <c r="S212" s="166"/>
      <c r="T212" s="166"/>
      <c r="U212" s="167"/>
      <c r="AU212" s="162" t="s">
        <v>158</v>
      </c>
      <c r="AV212" s="162" t="s">
        <v>84</v>
      </c>
      <c r="AW212" s="14" t="s">
        <v>84</v>
      </c>
      <c r="AX212" s="14" t="s">
        <v>36</v>
      </c>
      <c r="AY212" s="14" t="s">
        <v>74</v>
      </c>
      <c r="AZ212" s="162" t="s">
        <v>139</v>
      </c>
    </row>
    <row r="213" spans="1:66" s="15" customFormat="1">
      <c r="B213" s="168"/>
      <c r="C213" s="291"/>
      <c r="D213" s="291"/>
      <c r="E213" s="291"/>
      <c r="F213" s="291"/>
      <c r="G213" s="291"/>
      <c r="H213" s="291"/>
      <c r="I213" s="291"/>
      <c r="J213" s="291"/>
      <c r="K213" s="291"/>
      <c r="L213" s="291"/>
      <c r="M213" s="168"/>
      <c r="N213" s="172"/>
      <c r="O213" s="173"/>
      <c r="P213" s="173"/>
      <c r="Q213" s="173"/>
      <c r="R213" s="173"/>
      <c r="S213" s="173"/>
      <c r="T213" s="173"/>
      <c r="U213" s="174"/>
      <c r="AU213" s="169" t="s">
        <v>158</v>
      </c>
      <c r="AV213" s="169" t="s">
        <v>84</v>
      </c>
      <c r="AW213" s="15" t="s">
        <v>146</v>
      </c>
      <c r="AX213" s="15" t="s">
        <v>36</v>
      </c>
      <c r="AY213" s="15" t="s">
        <v>82</v>
      </c>
      <c r="AZ213" s="169" t="s">
        <v>139</v>
      </c>
    </row>
    <row r="214" spans="1:66" s="2" customFormat="1" ht="14.45" customHeight="1">
      <c r="A214" s="291"/>
      <c r="B214" s="137"/>
      <c r="C214" s="291"/>
      <c r="D214" s="291"/>
      <c r="E214" s="291"/>
      <c r="F214" s="291"/>
      <c r="G214" s="291"/>
      <c r="H214" s="291"/>
      <c r="I214" s="291"/>
      <c r="J214" s="291"/>
      <c r="K214" s="291"/>
      <c r="L214" s="291"/>
      <c r="M214" s="191"/>
      <c r="N214" s="192" t="s">
        <v>3</v>
      </c>
      <c r="O214" s="193" t="s">
        <v>45</v>
      </c>
      <c r="P214" s="146">
        <v>0</v>
      </c>
      <c r="Q214" s="146">
        <f>P214*I214</f>
        <v>0</v>
      </c>
      <c r="R214" s="146">
        <v>1.14E-2</v>
      </c>
      <c r="S214" s="146">
        <f>R214*I214</f>
        <v>0</v>
      </c>
      <c r="T214" s="146">
        <v>0</v>
      </c>
      <c r="U214" s="147">
        <f>T214*I214</f>
        <v>0</v>
      </c>
      <c r="V214" s="291"/>
      <c r="W214" s="291"/>
      <c r="X214" s="291"/>
      <c r="Y214" s="291"/>
      <c r="Z214" s="291"/>
      <c r="AA214" s="291"/>
      <c r="AB214" s="291"/>
      <c r="AC214" s="291"/>
      <c r="AD214" s="291"/>
      <c r="AE214" s="291"/>
      <c r="AF214" s="291"/>
      <c r="AS214" s="148" t="s">
        <v>192</v>
      </c>
      <c r="AU214" s="148" t="s">
        <v>357</v>
      </c>
      <c r="AV214" s="148" t="s">
        <v>84</v>
      </c>
      <c r="AZ214" s="19" t="s">
        <v>139</v>
      </c>
      <c r="BF214" s="149">
        <f>IF(O214="základní",K214,0)</f>
        <v>0</v>
      </c>
      <c r="BG214" s="149">
        <f>IF(O214="snížená",K214,0)</f>
        <v>0</v>
      </c>
      <c r="BH214" s="149">
        <f>IF(O214="zákl. přenesená",K214,0)</f>
        <v>0</v>
      </c>
      <c r="BI214" s="149">
        <f>IF(O214="sníž. přenesená",K214,0)</f>
        <v>0</v>
      </c>
      <c r="BJ214" s="149">
        <f>IF(O214="nulová",K214,0)</f>
        <v>0</v>
      </c>
      <c r="BK214" s="19" t="s">
        <v>82</v>
      </c>
      <c r="BL214" s="149">
        <f>ROUND(J214*I214,2)</f>
        <v>0</v>
      </c>
      <c r="BM214" s="19" t="s">
        <v>146</v>
      </c>
      <c r="BN214" s="148" t="s">
        <v>617</v>
      </c>
    </row>
    <row r="215" spans="1:66" s="2" customFormat="1">
      <c r="A215" s="291"/>
      <c r="B215" s="33"/>
      <c r="C215" s="291"/>
      <c r="D215" s="291"/>
      <c r="E215" s="291"/>
      <c r="F215" s="291"/>
      <c r="G215" s="291"/>
      <c r="H215" s="291"/>
      <c r="I215" s="291"/>
      <c r="J215" s="291"/>
      <c r="K215" s="291"/>
      <c r="L215" s="291"/>
      <c r="M215" s="33"/>
      <c r="N215" s="152"/>
      <c r="O215" s="153"/>
      <c r="P215" s="53"/>
      <c r="Q215" s="53"/>
      <c r="R215" s="53"/>
      <c r="S215" s="53"/>
      <c r="T215" s="53"/>
      <c r="U215" s="54"/>
      <c r="V215" s="291"/>
      <c r="W215" s="291"/>
      <c r="X215" s="291"/>
      <c r="Y215" s="291"/>
      <c r="Z215" s="291"/>
      <c r="AA215" s="291"/>
      <c r="AB215" s="291"/>
      <c r="AC215" s="291"/>
      <c r="AD215" s="291"/>
      <c r="AE215" s="291"/>
      <c r="AF215" s="291"/>
      <c r="AU215" s="19" t="s">
        <v>148</v>
      </c>
      <c r="AV215" s="19" t="s">
        <v>84</v>
      </c>
    </row>
    <row r="216" spans="1:66" s="2" customFormat="1" ht="14.45" customHeight="1">
      <c r="A216" s="291"/>
      <c r="B216" s="137"/>
      <c r="C216" s="291"/>
      <c r="D216" s="291"/>
      <c r="E216" s="291"/>
      <c r="F216" s="291"/>
      <c r="G216" s="291"/>
      <c r="H216" s="291"/>
      <c r="I216" s="291"/>
      <c r="J216" s="291"/>
      <c r="K216" s="291"/>
      <c r="L216" s="291"/>
      <c r="M216" s="191"/>
      <c r="N216" s="192" t="s">
        <v>3</v>
      </c>
      <c r="O216" s="193" t="s">
        <v>45</v>
      </c>
      <c r="P216" s="146">
        <v>0</v>
      </c>
      <c r="Q216" s="146">
        <f>P216*I216</f>
        <v>0</v>
      </c>
      <c r="R216" s="146">
        <v>3.5000000000000003E-2</v>
      </c>
      <c r="S216" s="146">
        <f>R216*I216</f>
        <v>0</v>
      </c>
      <c r="T216" s="146">
        <v>0</v>
      </c>
      <c r="U216" s="147">
        <f>T216*I216</f>
        <v>0</v>
      </c>
      <c r="V216" s="291"/>
      <c r="W216" s="291"/>
      <c r="X216" s="291"/>
      <c r="Y216" s="291"/>
      <c r="Z216" s="291"/>
      <c r="AA216" s="291"/>
      <c r="AB216" s="291"/>
      <c r="AC216" s="291"/>
      <c r="AD216" s="291"/>
      <c r="AE216" s="291"/>
      <c r="AF216" s="291"/>
      <c r="AS216" s="148" t="s">
        <v>192</v>
      </c>
      <c r="AU216" s="148" t="s">
        <v>357</v>
      </c>
      <c r="AV216" s="148" t="s">
        <v>84</v>
      </c>
      <c r="AZ216" s="19" t="s">
        <v>139</v>
      </c>
      <c r="BF216" s="149">
        <f>IF(O216="základní",K216,0)</f>
        <v>0</v>
      </c>
      <c r="BG216" s="149">
        <f>IF(O216="snížená",K216,0)</f>
        <v>0</v>
      </c>
      <c r="BH216" s="149">
        <f>IF(O216="zákl. přenesená",K216,0)</f>
        <v>0</v>
      </c>
      <c r="BI216" s="149">
        <f>IF(O216="sníž. přenesená",K216,0)</f>
        <v>0</v>
      </c>
      <c r="BJ216" s="149">
        <f>IF(O216="nulová",K216,0)</f>
        <v>0</v>
      </c>
      <c r="BK216" s="19" t="s">
        <v>82</v>
      </c>
      <c r="BL216" s="149">
        <f>ROUND(J216*I216,2)</f>
        <v>0</v>
      </c>
      <c r="BM216" s="19" t="s">
        <v>146</v>
      </c>
      <c r="BN216" s="148" t="s">
        <v>620</v>
      </c>
    </row>
    <row r="217" spans="1:66" s="2" customFormat="1">
      <c r="A217" s="291"/>
      <c r="B217" s="33"/>
      <c r="C217" s="291"/>
      <c r="D217" s="291"/>
      <c r="E217" s="291"/>
      <c r="F217" s="291"/>
      <c r="G217" s="291"/>
      <c r="H217" s="291"/>
      <c r="I217" s="291"/>
      <c r="J217" s="291"/>
      <c r="K217" s="291"/>
      <c r="L217" s="291"/>
      <c r="M217" s="33"/>
      <c r="N217" s="152"/>
      <c r="O217" s="153"/>
      <c r="P217" s="53"/>
      <c r="Q217" s="53"/>
      <c r="R217" s="53"/>
      <c r="S217" s="53"/>
      <c r="T217" s="53"/>
      <c r="U217" s="54"/>
      <c r="V217" s="291"/>
      <c r="W217" s="291"/>
      <c r="X217" s="291"/>
      <c r="Y217" s="291"/>
      <c r="Z217" s="291"/>
      <c r="AA217" s="291"/>
      <c r="AB217" s="291"/>
      <c r="AC217" s="291"/>
      <c r="AD217" s="291"/>
      <c r="AE217" s="291"/>
      <c r="AF217" s="291"/>
      <c r="AU217" s="19" t="s">
        <v>148</v>
      </c>
      <c r="AV217" s="19" t="s">
        <v>84</v>
      </c>
    </row>
    <row r="218" spans="1:66" s="2" customFormat="1" ht="14.45" customHeight="1">
      <c r="A218" s="291"/>
      <c r="B218" s="137"/>
      <c r="C218" s="291"/>
      <c r="D218" s="291"/>
      <c r="E218" s="291"/>
      <c r="F218" s="291"/>
      <c r="G218" s="291"/>
      <c r="H218" s="291"/>
      <c r="I218" s="291"/>
      <c r="J218" s="291"/>
      <c r="K218" s="291"/>
      <c r="L218" s="291"/>
      <c r="M218" s="191"/>
      <c r="N218" s="192" t="s">
        <v>3</v>
      </c>
      <c r="O218" s="193" t="s">
        <v>45</v>
      </c>
      <c r="P218" s="146">
        <v>0</v>
      </c>
      <c r="Q218" s="146">
        <f>P218*I218</f>
        <v>0</v>
      </c>
      <c r="R218" s="146">
        <v>5.7799999999999997E-2</v>
      </c>
      <c r="S218" s="146">
        <f>R218*I218</f>
        <v>0</v>
      </c>
      <c r="T218" s="146">
        <v>0</v>
      </c>
      <c r="U218" s="147">
        <f>T218*I218</f>
        <v>0</v>
      </c>
      <c r="V218" s="291"/>
      <c r="W218" s="291"/>
      <c r="X218" s="291"/>
      <c r="Y218" s="291"/>
      <c r="Z218" s="291"/>
      <c r="AA218" s="291"/>
      <c r="AB218" s="291"/>
      <c r="AC218" s="291"/>
      <c r="AD218" s="291"/>
      <c r="AE218" s="291"/>
      <c r="AF218" s="291"/>
      <c r="AS218" s="148" t="s">
        <v>192</v>
      </c>
      <c r="AU218" s="148" t="s">
        <v>357</v>
      </c>
      <c r="AV218" s="148" t="s">
        <v>84</v>
      </c>
      <c r="AZ218" s="19" t="s">
        <v>139</v>
      </c>
      <c r="BF218" s="149">
        <f>IF(O218="základní",K218,0)</f>
        <v>0</v>
      </c>
      <c r="BG218" s="149">
        <f>IF(O218="snížená",K218,0)</f>
        <v>0</v>
      </c>
      <c r="BH218" s="149">
        <f>IF(O218="zákl. přenesená",K218,0)</f>
        <v>0</v>
      </c>
      <c r="BI218" s="149">
        <f>IF(O218="sníž. přenesená",K218,0)</f>
        <v>0</v>
      </c>
      <c r="BJ218" s="149">
        <f>IF(O218="nulová",K218,0)</f>
        <v>0</v>
      </c>
      <c r="BK218" s="19" t="s">
        <v>82</v>
      </c>
      <c r="BL218" s="149">
        <f>ROUND(J218*I218,2)</f>
        <v>0</v>
      </c>
      <c r="BM218" s="19" t="s">
        <v>146</v>
      </c>
      <c r="BN218" s="148" t="s">
        <v>623</v>
      </c>
    </row>
    <row r="219" spans="1:66" s="2" customFormat="1">
      <c r="A219" s="291"/>
      <c r="B219" s="33"/>
      <c r="C219" s="291"/>
      <c r="D219" s="291"/>
      <c r="E219" s="291"/>
      <c r="F219" s="291"/>
      <c r="G219" s="291"/>
      <c r="H219" s="291"/>
      <c r="I219" s="291"/>
      <c r="J219" s="291"/>
      <c r="K219" s="291"/>
      <c r="L219" s="291"/>
      <c r="M219" s="33"/>
      <c r="N219" s="152"/>
      <c r="O219" s="153"/>
      <c r="P219" s="53"/>
      <c r="Q219" s="53"/>
      <c r="R219" s="53"/>
      <c r="S219" s="53"/>
      <c r="T219" s="53"/>
      <c r="U219" s="54"/>
      <c r="V219" s="291"/>
      <c r="W219" s="291"/>
      <c r="X219" s="291"/>
      <c r="Y219" s="291"/>
      <c r="Z219" s="291"/>
      <c r="AA219" s="291"/>
      <c r="AB219" s="291"/>
      <c r="AC219" s="291"/>
      <c r="AD219" s="291"/>
      <c r="AE219" s="291"/>
      <c r="AF219" s="291"/>
      <c r="AU219" s="19" t="s">
        <v>148</v>
      </c>
      <c r="AV219" s="19" t="s">
        <v>84</v>
      </c>
    </row>
    <row r="220" spans="1:66" s="2" customFormat="1" ht="14.45" customHeight="1">
      <c r="A220" s="291"/>
      <c r="B220" s="137"/>
      <c r="C220" s="291"/>
      <c r="D220" s="291"/>
      <c r="E220" s="291"/>
      <c r="F220" s="291"/>
      <c r="G220" s="291"/>
      <c r="H220" s="291"/>
      <c r="I220" s="291"/>
      <c r="J220" s="291"/>
      <c r="K220" s="291"/>
      <c r="L220" s="291"/>
      <c r="M220" s="191"/>
      <c r="N220" s="192" t="s">
        <v>3</v>
      </c>
      <c r="O220" s="193" t="s">
        <v>45</v>
      </c>
      <c r="P220" s="146">
        <v>0</v>
      </c>
      <c r="Q220" s="146">
        <f>P220*I220</f>
        <v>0</v>
      </c>
      <c r="R220" s="146">
        <v>0</v>
      </c>
      <c r="S220" s="146">
        <f>R220*I220</f>
        <v>0</v>
      </c>
      <c r="T220" s="146">
        <v>0</v>
      </c>
      <c r="U220" s="147">
        <f>T220*I220</f>
        <v>0</v>
      </c>
      <c r="V220" s="291"/>
      <c r="W220" s="291"/>
      <c r="X220" s="291"/>
      <c r="Y220" s="291"/>
      <c r="Z220" s="291"/>
      <c r="AA220" s="291"/>
      <c r="AB220" s="291"/>
      <c r="AC220" s="291"/>
      <c r="AD220" s="291"/>
      <c r="AE220" s="291"/>
      <c r="AF220" s="291"/>
      <c r="AS220" s="148" t="s">
        <v>192</v>
      </c>
      <c r="AU220" s="148" t="s">
        <v>357</v>
      </c>
      <c r="AV220" s="148" t="s">
        <v>84</v>
      </c>
      <c r="AZ220" s="19" t="s">
        <v>139</v>
      </c>
      <c r="BF220" s="149">
        <f>IF(O220="základní",K220,0)</f>
        <v>0</v>
      </c>
      <c r="BG220" s="149">
        <f>IF(O220="snížená",K220,0)</f>
        <v>0</v>
      </c>
      <c r="BH220" s="149">
        <f>IF(O220="zákl. přenesená",K220,0)</f>
        <v>0</v>
      </c>
      <c r="BI220" s="149">
        <f>IF(O220="sníž. přenesená",K220,0)</f>
        <v>0</v>
      </c>
      <c r="BJ220" s="149">
        <f>IF(O220="nulová",K220,0)</f>
        <v>0</v>
      </c>
      <c r="BK220" s="19" t="s">
        <v>82</v>
      </c>
      <c r="BL220" s="149">
        <f>ROUND(J220*I220,2)</f>
        <v>0</v>
      </c>
      <c r="BM220" s="19" t="s">
        <v>146</v>
      </c>
      <c r="BN220" s="148" t="s">
        <v>627</v>
      </c>
    </row>
    <row r="221" spans="1:66" s="2" customFormat="1">
      <c r="A221" s="291"/>
      <c r="B221" s="33"/>
      <c r="C221" s="291"/>
      <c r="D221" s="291"/>
      <c r="E221" s="291"/>
      <c r="F221" s="291"/>
      <c r="G221" s="291"/>
      <c r="H221" s="291"/>
      <c r="I221" s="291"/>
      <c r="J221" s="291"/>
      <c r="K221" s="291"/>
      <c r="L221" s="291"/>
      <c r="M221" s="33"/>
      <c r="N221" s="152"/>
      <c r="O221" s="153"/>
      <c r="P221" s="53"/>
      <c r="Q221" s="53"/>
      <c r="R221" s="53"/>
      <c r="S221" s="53"/>
      <c r="T221" s="53"/>
      <c r="U221" s="54"/>
      <c r="V221" s="291"/>
      <c r="W221" s="291"/>
      <c r="X221" s="291"/>
      <c r="Y221" s="291"/>
      <c r="Z221" s="291"/>
      <c r="AA221" s="291"/>
      <c r="AB221" s="291"/>
      <c r="AC221" s="291"/>
      <c r="AD221" s="291"/>
      <c r="AE221" s="291"/>
      <c r="AF221" s="291"/>
      <c r="AU221" s="19" t="s">
        <v>148</v>
      </c>
      <c r="AV221" s="19" t="s">
        <v>84</v>
      </c>
    </row>
    <row r="222" spans="1:66" s="2" customFormat="1" ht="14.45" customHeight="1">
      <c r="A222" s="291"/>
      <c r="B222" s="137"/>
      <c r="C222" s="291"/>
      <c r="D222" s="291"/>
      <c r="E222" s="291"/>
      <c r="F222" s="291"/>
      <c r="G222" s="291"/>
      <c r="H222" s="291"/>
      <c r="I222" s="291"/>
      <c r="J222" s="291"/>
      <c r="K222" s="291"/>
      <c r="L222" s="291"/>
      <c r="M222" s="33"/>
      <c r="N222" s="144" t="s">
        <v>3</v>
      </c>
      <c r="O222" s="145" t="s">
        <v>45</v>
      </c>
      <c r="P222" s="146">
        <v>1.4350000000000001</v>
      </c>
      <c r="Q222" s="146">
        <f>P222*I222</f>
        <v>0</v>
      </c>
      <c r="R222" s="146">
        <v>4.4999999999999997E-3</v>
      </c>
      <c r="S222" s="146">
        <f>R222*I222</f>
        <v>0</v>
      </c>
      <c r="T222" s="146">
        <v>0</v>
      </c>
      <c r="U222" s="147">
        <f>T222*I222</f>
        <v>0</v>
      </c>
      <c r="V222" s="291"/>
      <c r="W222" s="291"/>
      <c r="X222" s="291"/>
      <c r="Y222" s="291"/>
      <c r="Z222" s="291"/>
      <c r="AA222" s="291"/>
      <c r="AB222" s="291"/>
      <c r="AC222" s="291"/>
      <c r="AD222" s="291"/>
      <c r="AE222" s="291"/>
      <c r="AF222" s="291"/>
      <c r="AS222" s="148" t="s">
        <v>146</v>
      </c>
      <c r="AU222" s="148" t="s">
        <v>141</v>
      </c>
      <c r="AV222" s="148" t="s">
        <v>84</v>
      </c>
      <c r="AZ222" s="19" t="s">
        <v>139</v>
      </c>
      <c r="BF222" s="149">
        <f>IF(O222="základní",K222,0)</f>
        <v>0</v>
      </c>
      <c r="BG222" s="149">
        <f>IF(O222="snížená",K222,0)</f>
        <v>0</v>
      </c>
      <c r="BH222" s="149">
        <f>IF(O222="zákl. přenesená",K222,0)</f>
        <v>0</v>
      </c>
      <c r="BI222" s="149">
        <f>IF(O222="sníž. přenesená",K222,0)</f>
        <v>0</v>
      </c>
      <c r="BJ222" s="149">
        <f>IF(O222="nulová",K222,0)</f>
        <v>0</v>
      </c>
      <c r="BK222" s="19" t="s">
        <v>82</v>
      </c>
      <c r="BL222" s="149">
        <f>ROUND(J222*I222,2)</f>
        <v>0</v>
      </c>
      <c r="BM222" s="19" t="s">
        <v>146</v>
      </c>
      <c r="BN222" s="148" t="s">
        <v>632</v>
      </c>
    </row>
    <row r="223" spans="1:66" s="2" customFormat="1">
      <c r="A223" s="291"/>
      <c r="B223" s="33"/>
      <c r="C223" s="291"/>
      <c r="D223" s="291"/>
      <c r="E223" s="291"/>
      <c r="F223" s="291"/>
      <c r="G223" s="291"/>
      <c r="H223" s="291"/>
      <c r="I223" s="291"/>
      <c r="J223" s="291"/>
      <c r="K223" s="291"/>
      <c r="L223" s="291"/>
      <c r="M223" s="33"/>
      <c r="N223" s="152"/>
      <c r="O223" s="153"/>
      <c r="P223" s="53"/>
      <c r="Q223" s="53"/>
      <c r="R223" s="53"/>
      <c r="S223" s="53"/>
      <c r="T223" s="53"/>
      <c r="U223" s="54"/>
      <c r="V223" s="291"/>
      <c r="W223" s="291"/>
      <c r="X223" s="291"/>
      <c r="Y223" s="291"/>
      <c r="Z223" s="291"/>
      <c r="AA223" s="291"/>
      <c r="AB223" s="291"/>
      <c r="AC223" s="291"/>
      <c r="AD223" s="291"/>
      <c r="AE223" s="291"/>
      <c r="AF223" s="291"/>
      <c r="AU223" s="19" t="s">
        <v>148</v>
      </c>
      <c r="AV223" s="19" t="s">
        <v>84</v>
      </c>
    </row>
    <row r="224" spans="1:66" s="2" customFormat="1">
      <c r="A224" s="291"/>
      <c r="B224" s="33"/>
      <c r="C224" s="291"/>
      <c r="D224" s="291"/>
      <c r="E224" s="291"/>
      <c r="F224" s="291"/>
      <c r="G224" s="291"/>
      <c r="H224" s="291"/>
      <c r="I224" s="291"/>
      <c r="J224" s="291"/>
      <c r="K224" s="291"/>
      <c r="L224" s="291"/>
      <c r="M224" s="33"/>
      <c r="N224" s="152"/>
      <c r="O224" s="153"/>
      <c r="P224" s="53"/>
      <c r="Q224" s="53"/>
      <c r="R224" s="53"/>
      <c r="S224" s="53"/>
      <c r="T224" s="53"/>
      <c r="U224" s="54"/>
      <c r="V224" s="291"/>
      <c r="W224" s="291"/>
      <c r="X224" s="291"/>
      <c r="Y224" s="291"/>
      <c r="Z224" s="291"/>
      <c r="AA224" s="291"/>
      <c r="AB224" s="291"/>
      <c r="AC224" s="291"/>
      <c r="AD224" s="291"/>
      <c r="AE224" s="291"/>
      <c r="AF224" s="291"/>
      <c r="AU224" s="19" t="s">
        <v>150</v>
      </c>
      <c r="AV224" s="19" t="s">
        <v>84</v>
      </c>
    </row>
    <row r="225" spans="1:66" s="13" customFormat="1">
      <c r="B225" s="155"/>
      <c r="C225" s="291"/>
      <c r="D225" s="291"/>
      <c r="E225" s="291"/>
      <c r="F225" s="291"/>
      <c r="G225" s="291"/>
      <c r="H225" s="291"/>
      <c r="I225" s="291"/>
      <c r="J225" s="291"/>
      <c r="K225" s="291"/>
      <c r="L225" s="291"/>
      <c r="M225" s="155"/>
      <c r="N225" s="158"/>
      <c r="O225" s="159"/>
      <c r="P225" s="159"/>
      <c r="Q225" s="159"/>
      <c r="R225" s="159"/>
      <c r="S225" s="159"/>
      <c r="T225" s="159"/>
      <c r="U225" s="160"/>
      <c r="AU225" s="156" t="s">
        <v>158</v>
      </c>
      <c r="AV225" s="156" t="s">
        <v>84</v>
      </c>
      <c r="AW225" s="13" t="s">
        <v>82</v>
      </c>
      <c r="AX225" s="13" t="s">
        <v>36</v>
      </c>
      <c r="AY225" s="13" t="s">
        <v>74</v>
      </c>
      <c r="AZ225" s="156" t="s">
        <v>139</v>
      </c>
    </row>
    <row r="226" spans="1:66" s="13" customFormat="1">
      <c r="B226" s="155"/>
      <c r="C226" s="291"/>
      <c r="D226" s="291"/>
      <c r="E226" s="291"/>
      <c r="F226" s="291"/>
      <c r="G226" s="291"/>
      <c r="H226" s="291"/>
      <c r="I226" s="291"/>
      <c r="J226" s="291"/>
      <c r="K226" s="291"/>
      <c r="L226" s="291"/>
      <c r="M226" s="155"/>
      <c r="N226" s="158"/>
      <c r="O226" s="159"/>
      <c r="P226" s="159"/>
      <c r="Q226" s="159"/>
      <c r="R226" s="159"/>
      <c r="S226" s="159"/>
      <c r="T226" s="159"/>
      <c r="U226" s="160"/>
      <c r="AU226" s="156" t="s">
        <v>158</v>
      </c>
      <c r="AV226" s="156" t="s">
        <v>84</v>
      </c>
      <c r="AW226" s="13" t="s">
        <v>82</v>
      </c>
      <c r="AX226" s="13" t="s">
        <v>36</v>
      </c>
      <c r="AY226" s="13" t="s">
        <v>74</v>
      </c>
      <c r="AZ226" s="156" t="s">
        <v>139</v>
      </c>
    </row>
    <row r="227" spans="1:66" s="14" customFormat="1">
      <c r="B227" s="161"/>
      <c r="C227" s="291"/>
      <c r="D227" s="291"/>
      <c r="E227" s="291"/>
      <c r="F227" s="291"/>
      <c r="G227" s="291"/>
      <c r="H227" s="291"/>
      <c r="I227" s="291"/>
      <c r="J227" s="291"/>
      <c r="K227" s="291"/>
      <c r="L227" s="291"/>
      <c r="M227" s="161"/>
      <c r="N227" s="165"/>
      <c r="O227" s="166"/>
      <c r="P227" s="166"/>
      <c r="Q227" s="166"/>
      <c r="R227" s="166"/>
      <c r="S227" s="166"/>
      <c r="T227" s="166"/>
      <c r="U227" s="167"/>
      <c r="AU227" s="162" t="s">
        <v>158</v>
      </c>
      <c r="AV227" s="162" t="s">
        <v>84</v>
      </c>
      <c r="AW227" s="14" t="s">
        <v>84</v>
      </c>
      <c r="AX227" s="14" t="s">
        <v>36</v>
      </c>
      <c r="AY227" s="14" t="s">
        <v>82</v>
      </c>
      <c r="AZ227" s="162" t="s">
        <v>139</v>
      </c>
    </row>
    <row r="228" spans="1:66" s="2" customFormat="1" ht="14.45" customHeight="1">
      <c r="A228" s="291"/>
      <c r="B228" s="137"/>
      <c r="C228" s="291"/>
      <c r="D228" s="291"/>
      <c r="E228" s="291"/>
      <c r="F228" s="291"/>
      <c r="G228" s="291"/>
      <c r="H228" s="291"/>
      <c r="I228" s="291"/>
      <c r="J228" s="291"/>
      <c r="K228" s="291"/>
      <c r="L228" s="291"/>
      <c r="M228" s="191"/>
      <c r="N228" s="192" t="s">
        <v>3</v>
      </c>
      <c r="O228" s="193" t="s">
        <v>45</v>
      </c>
      <c r="P228" s="146">
        <v>0</v>
      </c>
      <c r="Q228" s="146">
        <f>P228*I228</f>
        <v>0</v>
      </c>
      <c r="R228" s="146">
        <v>0.05</v>
      </c>
      <c r="S228" s="146">
        <f>R228*I228</f>
        <v>0</v>
      </c>
      <c r="T228" s="146">
        <v>0</v>
      </c>
      <c r="U228" s="147">
        <f>T228*I228</f>
        <v>0</v>
      </c>
      <c r="V228" s="291"/>
      <c r="W228" s="291"/>
      <c r="X228" s="291"/>
      <c r="Y228" s="291"/>
      <c r="Z228" s="291"/>
      <c r="AA228" s="291"/>
      <c r="AB228" s="291"/>
      <c r="AC228" s="291"/>
      <c r="AD228" s="291"/>
      <c r="AE228" s="291"/>
      <c r="AF228" s="291"/>
      <c r="AS228" s="148" t="s">
        <v>192</v>
      </c>
      <c r="AU228" s="148" t="s">
        <v>357</v>
      </c>
      <c r="AV228" s="148" t="s">
        <v>84</v>
      </c>
      <c r="AZ228" s="19" t="s">
        <v>139</v>
      </c>
      <c r="BF228" s="149">
        <f>IF(O228="základní",K228,0)</f>
        <v>0</v>
      </c>
      <c r="BG228" s="149">
        <f>IF(O228="snížená",K228,0)</f>
        <v>0</v>
      </c>
      <c r="BH228" s="149">
        <f>IF(O228="zákl. přenesená",K228,0)</f>
        <v>0</v>
      </c>
      <c r="BI228" s="149">
        <f>IF(O228="sníž. přenesená",K228,0)</f>
        <v>0</v>
      </c>
      <c r="BJ228" s="149">
        <f>IF(O228="nulová",K228,0)</f>
        <v>0</v>
      </c>
      <c r="BK228" s="19" t="s">
        <v>82</v>
      </c>
      <c r="BL228" s="149">
        <f>ROUND(J228*I228,2)</f>
        <v>0</v>
      </c>
      <c r="BM228" s="19" t="s">
        <v>146</v>
      </c>
      <c r="BN228" s="148" t="s">
        <v>638</v>
      </c>
    </row>
    <row r="229" spans="1:66" s="2" customFormat="1">
      <c r="A229" s="291"/>
      <c r="B229" s="33"/>
      <c r="C229" s="291"/>
      <c r="D229" s="291"/>
      <c r="E229" s="291"/>
      <c r="F229" s="291"/>
      <c r="G229" s="291"/>
      <c r="H229" s="291"/>
      <c r="I229" s="291"/>
      <c r="J229" s="291"/>
      <c r="K229" s="291"/>
      <c r="L229" s="291"/>
      <c r="M229" s="33"/>
      <c r="N229" s="152"/>
      <c r="O229" s="153"/>
      <c r="P229" s="53"/>
      <c r="Q229" s="53"/>
      <c r="R229" s="53"/>
      <c r="S229" s="53"/>
      <c r="T229" s="53"/>
      <c r="U229" s="54"/>
      <c r="V229" s="291"/>
      <c r="W229" s="291"/>
      <c r="X229" s="291"/>
      <c r="Y229" s="291"/>
      <c r="Z229" s="291"/>
      <c r="AA229" s="291"/>
      <c r="AB229" s="291"/>
      <c r="AC229" s="291"/>
      <c r="AD229" s="291"/>
      <c r="AE229" s="291"/>
      <c r="AF229" s="291"/>
      <c r="AU229" s="19" t="s">
        <v>148</v>
      </c>
      <c r="AV229" s="19" t="s">
        <v>84</v>
      </c>
    </row>
    <row r="230" spans="1:66" s="2" customFormat="1" ht="14.45" customHeight="1">
      <c r="A230" s="291"/>
      <c r="B230" s="137"/>
      <c r="C230" s="291"/>
      <c r="D230" s="291"/>
      <c r="E230" s="291"/>
      <c r="F230" s="291"/>
      <c r="G230" s="291"/>
      <c r="H230" s="291"/>
      <c r="I230" s="291"/>
      <c r="J230" s="291"/>
      <c r="K230" s="291"/>
      <c r="L230" s="291"/>
      <c r="M230" s="33"/>
      <c r="N230" s="144" t="s">
        <v>3</v>
      </c>
      <c r="O230" s="145" t="s">
        <v>45</v>
      </c>
      <c r="P230" s="146">
        <v>1.4530000000000001</v>
      </c>
      <c r="Q230" s="146">
        <f>P230*I230</f>
        <v>0</v>
      </c>
      <c r="R230" s="146">
        <v>5.4200000000000003E-3</v>
      </c>
      <c r="S230" s="146">
        <f>R230*I230</f>
        <v>0</v>
      </c>
      <c r="T230" s="146">
        <v>0</v>
      </c>
      <c r="U230" s="147">
        <f>T230*I230</f>
        <v>0</v>
      </c>
      <c r="V230" s="291"/>
      <c r="W230" s="291"/>
      <c r="X230" s="291"/>
      <c r="Y230" s="291"/>
      <c r="Z230" s="291"/>
      <c r="AA230" s="291"/>
      <c r="AB230" s="291"/>
      <c r="AC230" s="291"/>
      <c r="AD230" s="291"/>
      <c r="AE230" s="291"/>
      <c r="AF230" s="291"/>
      <c r="AS230" s="148" t="s">
        <v>146</v>
      </c>
      <c r="AU230" s="148" t="s">
        <v>141</v>
      </c>
      <c r="AV230" s="148" t="s">
        <v>84</v>
      </c>
      <c r="AZ230" s="19" t="s">
        <v>139</v>
      </c>
      <c r="BF230" s="149">
        <f>IF(O230="základní",K230,0)</f>
        <v>0</v>
      </c>
      <c r="BG230" s="149">
        <f>IF(O230="snížená",K230,0)</f>
        <v>0</v>
      </c>
      <c r="BH230" s="149">
        <f>IF(O230="zákl. přenesená",K230,0)</f>
        <v>0</v>
      </c>
      <c r="BI230" s="149">
        <f>IF(O230="sníž. přenesená",K230,0)</f>
        <v>0</v>
      </c>
      <c r="BJ230" s="149">
        <f>IF(O230="nulová",K230,0)</f>
        <v>0</v>
      </c>
      <c r="BK230" s="19" t="s">
        <v>82</v>
      </c>
      <c r="BL230" s="149">
        <f>ROUND(J230*I230,2)</f>
        <v>0</v>
      </c>
      <c r="BM230" s="19" t="s">
        <v>146</v>
      </c>
      <c r="BN230" s="148" t="s">
        <v>642</v>
      </c>
    </row>
    <row r="231" spans="1:66" s="2" customFormat="1">
      <c r="A231" s="291"/>
      <c r="B231" s="33"/>
      <c r="C231" s="291"/>
      <c r="D231" s="291"/>
      <c r="E231" s="291"/>
      <c r="F231" s="291"/>
      <c r="G231" s="291"/>
      <c r="H231" s="291"/>
      <c r="I231" s="291"/>
      <c r="J231" s="291"/>
      <c r="K231" s="291"/>
      <c r="L231" s="291"/>
      <c r="M231" s="33"/>
      <c r="N231" s="152"/>
      <c r="O231" s="153"/>
      <c r="P231" s="53"/>
      <c r="Q231" s="53"/>
      <c r="R231" s="53"/>
      <c r="S231" s="53"/>
      <c r="T231" s="53"/>
      <c r="U231" s="54"/>
      <c r="V231" s="291"/>
      <c r="W231" s="291"/>
      <c r="X231" s="291"/>
      <c r="Y231" s="291"/>
      <c r="Z231" s="291"/>
      <c r="AA231" s="291"/>
      <c r="AB231" s="291"/>
      <c r="AC231" s="291"/>
      <c r="AD231" s="291"/>
      <c r="AE231" s="291"/>
      <c r="AF231" s="291"/>
      <c r="AU231" s="19" t="s">
        <v>148</v>
      </c>
      <c r="AV231" s="19" t="s">
        <v>84</v>
      </c>
    </row>
    <row r="232" spans="1:66" s="2" customFormat="1">
      <c r="A232" s="291"/>
      <c r="B232" s="33"/>
      <c r="C232" s="291"/>
      <c r="D232" s="291"/>
      <c r="E232" s="291"/>
      <c r="F232" s="291"/>
      <c r="G232" s="291"/>
      <c r="H232" s="291"/>
      <c r="I232" s="291"/>
      <c r="J232" s="291"/>
      <c r="K232" s="291"/>
      <c r="L232" s="291"/>
      <c r="M232" s="33"/>
      <c r="N232" s="152"/>
      <c r="O232" s="153"/>
      <c r="P232" s="53"/>
      <c r="Q232" s="53"/>
      <c r="R232" s="53"/>
      <c r="S232" s="53"/>
      <c r="T232" s="53"/>
      <c r="U232" s="54"/>
      <c r="V232" s="291"/>
      <c r="W232" s="291"/>
      <c r="X232" s="291"/>
      <c r="Y232" s="291"/>
      <c r="Z232" s="291"/>
      <c r="AA232" s="291"/>
      <c r="AB232" s="291"/>
      <c r="AC232" s="291"/>
      <c r="AD232" s="291"/>
      <c r="AE232" s="291"/>
      <c r="AF232" s="291"/>
      <c r="AU232" s="19" t="s">
        <v>150</v>
      </c>
      <c r="AV232" s="19" t="s">
        <v>84</v>
      </c>
    </row>
    <row r="233" spans="1:66" s="13" customFormat="1">
      <c r="B233" s="155"/>
      <c r="C233" s="291"/>
      <c r="D233" s="291"/>
      <c r="E233" s="291"/>
      <c r="F233" s="291"/>
      <c r="G233" s="291"/>
      <c r="H233" s="291"/>
      <c r="I233" s="291"/>
      <c r="J233" s="291"/>
      <c r="K233" s="291"/>
      <c r="L233" s="291"/>
      <c r="M233" s="155"/>
      <c r="N233" s="158"/>
      <c r="O233" s="159"/>
      <c r="P233" s="159"/>
      <c r="Q233" s="159"/>
      <c r="R233" s="159"/>
      <c r="S233" s="159"/>
      <c r="T233" s="159"/>
      <c r="U233" s="160"/>
      <c r="AU233" s="156" t="s">
        <v>158</v>
      </c>
      <c r="AV233" s="156" t="s">
        <v>84</v>
      </c>
      <c r="AW233" s="13" t="s">
        <v>82</v>
      </c>
      <c r="AX233" s="13" t="s">
        <v>36</v>
      </c>
      <c r="AY233" s="13" t="s">
        <v>74</v>
      </c>
      <c r="AZ233" s="156" t="s">
        <v>139</v>
      </c>
    </row>
    <row r="234" spans="1:66" s="13" customFormat="1">
      <c r="B234" s="155"/>
      <c r="C234" s="291"/>
      <c r="D234" s="291"/>
      <c r="E234" s="291"/>
      <c r="F234" s="291"/>
      <c r="G234" s="291"/>
      <c r="H234" s="291"/>
      <c r="I234" s="291"/>
      <c r="J234" s="291"/>
      <c r="K234" s="291"/>
      <c r="L234" s="291"/>
      <c r="M234" s="155"/>
      <c r="N234" s="158"/>
      <c r="O234" s="159"/>
      <c r="P234" s="159"/>
      <c r="Q234" s="159"/>
      <c r="R234" s="159"/>
      <c r="S234" s="159"/>
      <c r="T234" s="159"/>
      <c r="U234" s="160"/>
      <c r="AU234" s="156" t="s">
        <v>158</v>
      </c>
      <c r="AV234" s="156" t="s">
        <v>84</v>
      </c>
      <c r="AW234" s="13" t="s">
        <v>82</v>
      </c>
      <c r="AX234" s="13" t="s">
        <v>36</v>
      </c>
      <c r="AY234" s="13" t="s">
        <v>74</v>
      </c>
      <c r="AZ234" s="156" t="s">
        <v>139</v>
      </c>
    </row>
    <row r="235" spans="1:66" s="14" customFormat="1">
      <c r="B235" s="161"/>
      <c r="C235" s="291"/>
      <c r="D235" s="291"/>
      <c r="E235" s="291"/>
      <c r="F235" s="291"/>
      <c r="G235" s="291"/>
      <c r="H235" s="291"/>
      <c r="I235" s="291"/>
      <c r="J235" s="291"/>
      <c r="K235" s="291"/>
      <c r="L235" s="291"/>
      <c r="M235" s="161"/>
      <c r="N235" s="165"/>
      <c r="O235" s="166"/>
      <c r="P235" s="166"/>
      <c r="Q235" s="166"/>
      <c r="R235" s="166"/>
      <c r="S235" s="166"/>
      <c r="T235" s="166"/>
      <c r="U235" s="167"/>
      <c r="AU235" s="162" t="s">
        <v>158</v>
      </c>
      <c r="AV235" s="162" t="s">
        <v>84</v>
      </c>
      <c r="AW235" s="14" t="s">
        <v>84</v>
      </c>
      <c r="AX235" s="14" t="s">
        <v>36</v>
      </c>
      <c r="AY235" s="14" t="s">
        <v>74</v>
      </c>
      <c r="AZ235" s="162" t="s">
        <v>139</v>
      </c>
    </row>
    <row r="236" spans="1:66" s="13" customFormat="1">
      <c r="B236" s="155"/>
      <c r="C236" s="291"/>
      <c r="D236" s="291"/>
      <c r="E236" s="291"/>
      <c r="F236" s="291"/>
      <c r="G236" s="291"/>
      <c r="H236" s="291"/>
      <c r="I236" s="291"/>
      <c r="J236" s="291"/>
      <c r="K236" s="291"/>
      <c r="L236" s="291"/>
      <c r="M236" s="155"/>
      <c r="N236" s="158"/>
      <c r="O236" s="159"/>
      <c r="P236" s="159"/>
      <c r="Q236" s="159"/>
      <c r="R236" s="159"/>
      <c r="S236" s="159"/>
      <c r="T236" s="159"/>
      <c r="U236" s="160"/>
      <c r="AU236" s="156" t="s">
        <v>158</v>
      </c>
      <c r="AV236" s="156" t="s">
        <v>84</v>
      </c>
      <c r="AW236" s="13" t="s">
        <v>82</v>
      </c>
      <c r="AX236" s="13" t="s">
        <v>36</v>
      </c>
      <c r="AY236" s="13" t="s">
        <v>74</v>
      </c>
      <c r="AZ236" s="156" t="s">
        <v>139</v>
      </c>
    </row>
    <row r="237" spans="1:66" s="14" customFormat="1">
      <c r="B237" s="161"/>
      <c r="C237" s="291"/>
      <c r="D237" s="291"/>
      <c r="E237" s="291"/>
      <c r="F237" s="291"/>
      <c r="G237" s="291"/>
      <c r="H237" s="291"/>
      <c r="I237" s="291"/>
      <c r="J237" s="291"/>
      <c r="K237" s="291"/>
      <c r="L237" s="291"/>
      <c r="M237" s="161"/>
      <c r="N237" s="165"/>
      <c r="O237" s="166"/>
      <c r="P237" s="166"/>
      <c r="Q237" s="166"/>
      <c r="R237" s="166"/>
      <c r="S237" s="166"/>
      <c r="T237" s="166"/>
      <c r="U237" s="167"/>
      <c r="AU237" s="162" t="s">
        <v>158</v>
      </c>
      <c r="AV237" s="162" t="s">
        <v>84</v>
      </c>
      <c r="AW237" s="14" t="s">
        <v>84</v>
      </c>
      <c r="AX237" s="14" t="s">
        <v>36</v>
      </c>
      <c r="AY237" s="14" t="s">
        <v>74</v>
      </c>
      <c r="AZ237" s="162" t="s">
        <v>139</v>
      </c>
    </row>
    <row r="238" spans="1:66" s="13" customFormat="1">
      <c r="B238" s="155"/>
      <c r="C238" s="291"/>
      <c r="D238" s="291"/>
      <c r="E238" s="291"/>
      <c r="F238" s="291"/>
      <c r="G238" s="291"/>
      <c r="H238" s="291"/>
      <c r="I238" s="291"/>
      <c r="J238" s="291"/>
      <c r="K238" s="291"/>
      <c r="L238" s="291"/>
      <c r="M238" s="155"/>
      <c r="N238" s="158"/>
      <c r="O238" s="159"/>
      <c r="P238" s="159"/>
      <c r="Q238" s="159"/>
      <c r="R238" s="159"/>
      <c r="S238" s="159"/>
      <c r="T238" s="159"/>
      <c r="U238" s="160"/>
      <c r="AU238" s="156" t="s">
        <v>158</v>
      </c>
      <c r="AV238" s="156" t="s">
        <v>84</v>
      </c>
      <c r="AW238" s="13" t="s">
        <v>82</v>
      </c>
      <c r="AX238" s="13" t="s">
        <v>36</v>
      </c>
      <c r="AY238" s="13" t="s">
        <v>74</v>
      </c>
      <c r="AZ238" s="156" t="s">
        <v>139</v>
      </c>
    </row>
    <row r="239" spans="1:66" s="14" customFormat="1">
      <c r="B239" s="161"/>
      <c r="C239" s="291"/>
      <c r="D239" s="291"/>
      <c r="E239" s="291"/>
      <c r="F239" s="291"/>
      <c r="G239" s="291"/>
      <c r="H239" s="291"/>
      <c r="I239" s="291"/>
      <c r="J239" s="291"/>
      <c r="K239" s="291"/>
      <c r="L239" s="291"/>
      <c r="M239" s="161"/>
      <c r="N239" s="165"/>
      <c r="O239" s="166"/>
      <c r="P239" s="166"/>
      <c r="Q239" s="166"/>
      <c r="R239" s="166"/>
      <c r="S239" s="166"/>
      <c r="T239" s="166"/>
      <c r="U239" s="167"/>
      <c r="AU239" s="162" t="s">
        <v>158</v>
      </c>
      <c r="AV239" s="162" t="s">
        <v>84</v>
      </c>
      <c r="AW239" s="14" t="s">
        <v>84</v>
      </c>
      <c r="AX239" s="14" t="s">
        <v>36</v>
      </c>
      <c r="AY239" s="14" t="s">
        <v>74</v>
      </c>
      <c r="AZ239" s="162" t="s">
        <v>139</v>
      </c>
    </row>
    <row r="240" spans="1:66" s="13" customFormat="1">
      <c r="B240" s="155"/>
      <c r="C240" s="291"/>
      <c r="D240" s="291"/>
      <c r="E240" s="291"/>
      <c r="F240" s="291"/>
      <c r="G240" s="291"/>
      <c r="H240" s="291"/>
      <c r="I240" s="291"/>
      <c r="J240" s="291"/>
      <c r="K240" s="291"/>
      <c r="L240" s="291"/>
      <c r="M240" s="155"/>
      <c r="N240" s="158"/>
      <c r="O240" s="159"/>
      <c r="P240" s="159"/>
      <c r="Q240" s="159"/>
      <c r="R240" s="159"/>
      <c r="S240" s="159"/>
      <c r="T240" s="159"/>
      <c r="U240" s="160"/>
      <c r="AU240" s="156" t="s">
        <v>158</v>
      </c>
      <c r="AV240" s="156" t="s">
        <v>84</v>
      </c>
      <c r="AW240" s="13" t="s">
        <v>82</v>
      </c>
      <c r="AX240" s="13" t="s">
        <v>36</v>
      </c>
      <c r="AY240" s="13" t="s">
        <v>74</v>
      </c>
      <c r="AZ240" s="156" t="s">
        <v>139</v>
      </c>
    </row>
    <row r="241" spans="1:66" s="13" customFormat="1">
      <c r="B241" s="155"/>
      <c r="C241" s="291"/>
      <c r="D241" s="291"/>
      <c r="E241" s="291"/>
      <c r="F241" s="291"/>
      <c r="G241" s="291"/>
      <c r="H241" s="291"/>
      <c r="I241" s="291"/>
      <c r="J241" s="291"/>
      <c r="K241" s="291"/>
      <c r="L241" s="291"/>
      <c r="M241" s="155"/>
      <c r="N241" s="158"/>
      <c r="O241" s="159"/>
      <c r="P241" s="159"/>
      <c r="Q241" s="159"/>
      <c r="R241" s="159"/>
      <c r="S241" s="159"/>
      <c r="T241" s="159"/>
      <c r="U241" s="160"/>
      <c r="AU241" s="156" t="s">
        <v>158</v>
      </c>
      <c r="AV241" s="156" t="s">
        <v>84</v>
      </c>
      <c r="AW241" s="13" t="s">
        <v>82</v>
      </c>
      <c r="AX241" s="13" t="s">
        <v>36</v>
      </c>
      <c r="AY241" s="13" t="s">
        <v>74</v>
      </c>
      <c r="AZ241" s="156" t="s">
        <v>139</v>
      </c>
    </row>
    <row r="242" spans="1:66" s="14" customFormat="1">
      <c r="B242" s="161"/>
      <c r="C242" s="291"/>
      <c r="D242" s="291"/>
      <c r="E242" s="291"/>
      <c r="F242" s="291"/>
      <c r="G242" s="291"/>
      <c r="H242" s="291"/>
      <c r="I242" s="291"/>
      <c r="J242" s="291"/>
      <c r="K242" s="291"/>
      <c r="L242" s="291"/>
      <c r="M242" s="161"/>
      <c r="N242" s="165"/>
      <c r="O242" s="166"/>
      <c r="P242" s="166"/>
      <c r="Q242" s="166"/>
      <c r="R242" s="166"/>
      <c r="S242" s="166"/>
      <c r="T242" s="166"/>
      <c r="U242" s="167"/>
      <c r="AU242" s="162" t="s">
        <v>158</v>
      </c>
      <c r="AV242" s="162" t="s">
        <v>84</v>
      </c>
      <c r="AW242" s="14" t="s">
        <v>84</v>
      </c>
      <c r="AX242" s="14" t="s">
        <v>36</v>
      </c>
      <c r="AY242" s="14" t="s">
        <v>74</v>
      </c>
      <c r="AZ242" s="162" t="s">
        <v>139</v>
      </c>
    </row>
    <row r="243" spans="1:66" s="13" customFormat="1">
      <c r="B243" s="155"/>
      <c r="C243" s="291"/>
      <c r="D243" s="291"/>
      <c r="E243" s="291"/>
      <c r="F243" s="291"/>
      <c r="G243" s="291"/>
      <c r="H243" s="291"/>
      <c r="I243" s="291"/>
      <c r="J243" s="291"/>
      <c r="K243" s="291"/>
      <c r="L243" s="291"/>
      <c r="M243" s="155"/>
      <c r="N243" s="158"/>
      <c r="O243" s="159"/>
      <c r="P243" s="159"/>
      <c r="Q243" s="159"/>
      <c r="R243" s="159"/>
      <c r="S243" s="159"/>
      <c r="T243" s="159"/>
      <c r="U243" s="160"/>
      <c r="AU243" s="156" t="s">
        <v>158</v>
      </c>
      <c r="AV243" s="156" t="s">
        <v>84</v>
      </c>
      <c r="AW243" s="13" t="s">
        <v>82</v>
      </c>
      <c r="AX243" s="13" t="s">
        <v>36</v>
      </c>
      <c r="AY243" s="13" t="s">
        <v>74</v>
      </c>
      <c r="AZ243" s="156" t="s">
        <v>139</v>
      </c>
    </row>
    <row r="244" spans="1:66" s="14" customFormat="1">
      <c r="B244" s="161"/>
      <c r="C244" s="291"/>
      <c r="D244" s="291"/>
      <c r="E244" s="291"/>
      <c r="F244" s="291"/>
      <c r="G244" s="291"/>
      <c r="H244" s="291"/>
      <c r="I244" s="291"/>
      <c r="J244" s="291"/>
      <c r="K244" s="291"/>
      <c r="L244" s="291"/>
      <c r="M244" s="161"/>
      <c r="N244" s="165"/>
      <c r="O244" s="166"/>
      <c r="P244" s="166"/>
      <c r="Q244" s="166"/>
      <c r="R244" s="166"/>
      <c r="S244" s="166"/>
      <c r="T244" s="166"/>
      <c r="U244" s="167"/>
      <c r="AU244" s="162" t="s">
        <v>158</v>
      </c>
      <c r="AV244" s="162" t="s">
        <v>84</v>
      </c>
      <c r="AW244" s="14" t="s">
        <v>84</v>
      </c>
      <c r="AX244" s="14" t="s">
        <v>36</v>
      </c>
      <c r="AY244" s="14" t="s">
        <v>74</v>
      </c>
      <c r="AZ244" s="162" t="s">
        <v>139</v>
      </c>
    </row>
    <row r="245" spans="1:66" s="13" customFormat="1">
      <c r="B245" s="155"/>
      <c r="C245" s="291"/>
      <c r="D245" s="291"/>
      <c r="E245" s="291"/>
      <c r="F245" s="291"/>
      <c r="G245" s="291"/>
      <c r="H245" s="291"/>
      <c r="I245" s="291"/>
      <c r="J245" s="291"/>
      <c r="K245" s="291"/>
      <c r="L245" s="291"/>
      <c r="M245" s="155"/>
      <c r="N245" s="158"/>
      <c r="O245" s="159"/>
      <c r="P245" s="159"/>
      <c r="Q245" s="159"/>
      <c r="R245" s="159"/>
      <c r="S245" s="159"/>
      <c r="T245" s="159"/>
      <c r="U245" s="160"/>
      <c r="AU245" s="156" t="s">
        <v>158</v>
      </c>
      <c r="AV245" s="156" t="s">
        <v>84</v>
      </c>
      <c r="AW245" s="13" t="s">
        <v>82</v>
      </c>
      <c r="AX245" s="13" t="s">
        <v>36</v>
      </c>
      <c r="AY245" s="13" t="s">
        <v>74</v>
      </c>
      <c r="AZ245" s="156" t="s">
        <v>139</v>
      </c>
    </row>
    <row r="246" spans="1:66" s="14" customFormat="1">
      <c r="B246" s="161"/>
      <c r="C246" s="291"/>
      <c r="D246" s="291"/>
      <c r="E246" s="291"/>
      <c r="F246" s="291"/>
      <c r="G246" s="291"/>
      <c r="H246" s="291"/>
      <c r="I246" s="291"/>
      <c r="J246" s="291"/>
      <c r="K246" s="291"/>
      <c r="L246" s="291"/>
      <c r="M246" s="161"/>
      <c r="N246" s="165"/>
      <c r="O246" s="166"/>
      <c r="P246" s="166"/>
      <c r="Q246" s="166"/>
      <c r="R246" s="166"/>
      <c r="S246" s="166"/>
      <c r="T246" s="166"/>
      <c r="U246" s="167"/>
      <c r="AU246" s="162" t="s">
        <v>158</v>
      </c>
      <c r="AV246" s="162" t="s">
        <v>84</v>
      </c>
      <c r="AW246" s="14" t="s">
        <v>84</v>
      </c>
      <c r="AX246" s="14" t="s">
        <v>36</v>
      </c>
      <c r="AY246" s="14" t="s">
        <v>74</v>
      </c>
      <c r="AZ246" s="162" t="s">
        <v>139</v>
      </c>
    </row>
    <row r="247" spans="1:66" s="15" customFormat="1">
      <c r="B247" s="168"/>
      <c r="C247" s="291"/>
      <c r="D247" s="291"/>
      <c r="E247" s="291"/>
      <c r="F247" s="291"/>
      <c r="G247" s="291"/>
      <c r="H247" s="291"/>
      <c r="I247" s="291"/>
      <c r="J247" s="291"/>
      <c r="K247" s="291"/>
      <c r="L247" s="291"/>
      <c r="M247" s="168"/>
      <c r="N247" s="172"/>
      <c r="O247" s="173"/>
      <c r="P247" s="173"/>
      <c r="Q247" s="173"/>
      <c r="R247" s="173"/>
      <c r="S247" s="173"/>
      <c r="T247" s="173"/>
      <c r="U247" s="174"/>
      <c r="AU247" s="169" t="s">
        <v>158</v>
      </c>
      <c r="AV247" s="169" t="s">
        <v>84</v>
      </c>
      <c r="AW247" s="15" t="s">
        <v>146</v>
      </c>
      <c r="AX247" s="15" t="s">
        <v>36</v>
      </c>
      <c r="AY247" s="15" t="s">
        <v>82</v>
      </c>
      <c r="AZ247" s="169" t="s">
        <v>139</v>
      </c>
    </row>
    <row r="248" spans="1:66" s="2" customFormat="1" ht="14.45" customHeight="1">
      <c r="A248" s="291"/>
      <c r="B248" s="137"/>
      <c r="C248" s="291"/>
      <c r="D248" s="291"/>
      <c r="E248" s="291"/>
      <c r="F248" s="291"/>
      <c r="G248" s="291"/>
      <c r="H248" s="291"/>
      <c r="I248" s="291"/>
      <c r="J248" s="291"/>
      <c r="K248" s="291"/>
      <c r="L248" s="291"/>
      <c r="M248" s="191"/>
      <c r="N248" s="192" t="s">
        <v>3</v>
      </c>
      <c r="O248" s="193" t="s">
        <v>45</v>
      </c>
      <c r="P248" s="146">
        <v>0</v>
      </c>
      <c r="Q248" s="146">
        <f>P248*I248</f>
        <v>0</v>
      </c>
      <c r="R248" s="146">
        <v>6.5000000000000002E-2</v>
      </c>
      <c r="S248" s="146">
        <f>R248*I248</f>
        <v>0</v>
      </c>
      <c r="T248" s="146">
        <v>0</v>
      </c>
      <c r="U248" s="147">
        <f>T248*I248</f>
        <v>0</v>
      </c>
      <c r="V248" s="291"/>
      <c r="W248" s="291"/>
      <c r="X248" s="291"/>
      <c r="Y248" s="291"/>
      <c r="Z248" s="291"/>
      <c r="AA248" s="291"/>
      <c r="AB248" s="291"/>
      <c r="AC248" s="291"/>
      <c r="AD248" s="291"/>
      <c r="AE248" s="291"/>
      <c r="AF248" s="291"/>
      <c r="AS248" s="148" t="s">
        <v>192</v>
      </c>
      <c r="AU248" s="148" t="s">
        <v>357</v>
      </c>
      <c r="AV248" s="148" t="s">
        <v>84</v>
      </c>
      <c r="AZ248" s="19" t="s">
        <v>139</v>
      </c>
      <c r="BF248" s="149">
        <f>IF(O248="základní",K248,0)</f>
        <v>0</v>
      </c>
      <c r="BG248" s="149">
        <f>IF(O248="snížená",K248,0)</f>
        <v>0</v>
      </c>
      <c r="BH248" s="149">
        <f>IF(O248="zákl. přenesená",K248,0)</f>
        <v>0</v>
      </c>
      <c r="BI248" s="149">
        <f>IF(O248="sníž. přenesená",K248,0)</f>
        <v>0</v>
      </c>
      <c r="BJ248" s="149">
        <f>IF(O248="nulová",K248,0)</f>
        <v>0</v>
      </c>
      <c r="BK248" s="19" t="s">
        <v>82</v>
      </c>
      <c r="BL248" s="149">
        <f>ROUND(J248*I248,2)</f>
        <v>0</v>
      </c>
      <c r="BM248" s="19" t="s">
        <v>146</v>
      </c>
      <c r="BN248" s="148" t="s">
        <v>654</v>
      </c>
    </row>
    <row r="249" spans="1:66" s="2" customFormat="1">
      <c r="A249" s="291"/>
      <c r="B249" s="33"/>
      <c r="C249" s="291"/>
      <c r="D249" s="291"/>
      <c r="E249" s="291"/>
      <c r="F249" s="291"/>
      <c r="G249" s="291"/>
      <c r="H249" s="291"/>
      <c r="I249" s="291"/>
      <c r="J249" s="291"/>
      <c r="K249" s="291"/>
      <c r="L249" s="291"/>
      <c r="M249" s="33"/>
      <c r="N249" s="152"/>
      <c r="O249" s="153"/>
      <c r="P249" s="53"/>
      <c r="Q249" s="53"/>
      <c r="R249" s="53"/>
      <c r="S249" s="53"/>
      <c r="T249" s="53"/>
      <c r="U249" s="54"/>
      <c r="V249" s="291"/>
      <c r="W249" s="291"/>
      <c r="X249" s="291"/>
      <c r="Y249" s="291"/>
      <c r="Z249" s="291"/>
      <c r="AA249" s="291"/>
      <c r="AB249" s="291"/>
      <c r="AC249" s="291"/>
      <c r="AD249" s="291"/>
      <c r="AE249" s="291"/>
      <c r="AF249" s="291"/>
      <c r="AU249" s="19" t="s">
        <v>148</v>
      </c>
      <c r="AV249" s="19" t="s">
        <v>84</v>
      </c>
    </row>
    <row r="250" spans="1:66" s="2" customFormat="1" ht="14.45" customHeight="1">
      <c r="A250" s="291"/>
      <c r="B250" s="137"/>
      <c r="C250" s="291"/>
      <c r="D250" s="291"/>
      <c r="E250" s="291"/>
      <c r="F250" s="291"/>
      <c r="G250" s="291"/>
      <c r="H250" s="291"/>
      <c r="I250" s="291"/>
      <c r="J250" s="291"/>
      <c r="K250" s="291"/>
      <c r="L250" s="291"/>
      <c r="M250" s="191"/>
      <c r="N250" s="192" t="s">
        <v>3</v>
      </c>
      <c r="O250" s="193" t="s">
        <v>45</v>
      </c>
      <c r="P250" s="146">
        <v>0</v>
      </c>
      <c r="Q250" s="146">
        <f>P250*I250</f>
        <v>0</v>
      </c>
      <c r="R250" s="146">
        <v>6.0900000000000003E-2</v>
      </c>
      <c r="S250" s="146">
        <f>R250*I250</f>
        <v>0</v>
      </c>
      <c r="T250" s="146">
        <v>0</v>
      </c>
      <c r="U250" s="147">
        <f>T250*I250</f>
        <v>0</v>
      </c>
      <c r="V250" s="291"/>
      <c r="W250" s="291"/>
      <c r="X250" s="291"/>
      <c r="Y250" s="291"/>
      <c r="Z250" s="291"/>
      <c r="AA250" s="291"/>
      <c r="AB250" s="291"/>
      <c r="AC250" s="291"/>
      <c r="AD250" s="291"/>
      <c r="AE250" s="291"/>
      <c r="AF250" s="291"/>
      <c r="AS250" s="148" t="s">
        <v>192</v>
      </c>
      <c r="AU250" s="148" t="s">
        <v>357</v>
      </c>
      <c r="AV250" s="148" t="s">
        <v>84</v>
      </c>
      <c r="AZ250" s="19" t="s">
        <v>139</v>
      </c>
      <c r="BF250" s="149">
        <f>IF(O250="základní",K250,0)</f>
        <v>0</v>
      </c>
      <c r="BG250" s="149">
        <f>IF(O250="snížená",K250,0)</f>
        <v>0</v>
      </c>
      <c r="BH250" s="149">
        <f>IF(O250="zákl. přenesená",K250,0)</f>
        <v>0</v>
      </c>
      <c r="BI250" s="149">
        <f>IF(O250="sníž. přenesená",K250,0)</f>
        <v>0</v>
      </c>
      <c r="BJ250" s="149">
        <f>IF(O250="nulová",K250,0)</f>
        <v>0</v>
      </c>
      <c r="BK250" s="19" t="s">
        <v>82</v>
      </c>
      <c r="BL250" s="149">
        <f>ROUND(J250*I250,2)</f>
        <v>0</v>
      </c>
      <c r="BM250" s="19" t="s">
        <v>146</v>
      </c>
      <c r="BN250" s="148" t="s">
        <v>658</v>
      </c>
    </row>
    <row r="251" spans="1:66" s="2" customFormat="1">
      <c r="A251" s="291"/>
      <c r="B251" s="33"/>
      <c r="C251" s="291"/>
      <c r="D251" s="291"/>
      <c r="E251" s="291"/>
      <c r="F251" s="291"/>
      <c r="G251" s="291"/>
      <c r="H251" s="291"/>
      <c r="I251" s="291"/>
      <c r="J251" s="291"/>
      <c r="K251" s="291"/>
      <c r="L251" s="291"/>
      <c r="M251" s="33"/>
      <c r="N251" s="152"/>
      <c r="O251" s="153"/>
      <c r="P251" s="53"/>
      <c r="Q251" s="53"/>
      <c r="R251" s="53"/>
      <c r="S251" s="53"/>
      <c r="T251" s="53"/>
      <c r="U251" s="54"/>
      <c r="V251" s="291"/>
      <c r="W251" s="291"/>
      <c r="X251" s="291"/>
      <c r="Y251" s="291"/>
      <c r="Z251" s="291"/>
      <c r="AA251" s="291"/>
      <c r="AB251" s="291"/>
      <c r="AC251" s="291"/>
      <c r="AD251" s="291"/>
      <c r="AE251" s="291"/>
      <c r="AF251" s="291"/>
      <c r="AU251" s="19" t="s">
        <v>148</v>
      </c>
      <c r="AV251" s="19" t="s">
        <v>84</v>
      </c>
    </row>
    <row r="252" spans="1:66" s="2" customFormat="1" ht="14.45" customHeight="1">
      <c r="A252" s="291"/>
      <c r="B252" s="137"/>
      <c r="C252" s="291"/>
      <c r="D252" s="291"/>
      <c r="E252" s="291"/>
      <c r="F252" s="291"/>
      <c r="G252" s="291"/>
      <c r="H252" s="291"/>
      <c r="I252" s="291"/>
      <c r="J252" s="291"/>
      <c r="K252" s="291"/>
      <c r="L252" s="291"/>
      <c r="M252" s="191"/>
      <c r="N252" s="192" t="s">
        <v>3</v>
      </c>
      <c r="O252" s="193" t="s">
        <v>45</v>
      </c>
      <c r="P252" s="146">
        <v>0</v>
      </c>
      <c r="Q252" s="146">
        <f>P252*I252</f>
        <v>0</v>
      </c>
      <c r="R252" s="146">
        <v>8.2299999999999998E-2</v>
      </c>
      <c r="S252" s="146">
        <f>R252*I252</f>
        <v>0</v>
      </c>
      <c r="T252" s="146">
        <v>0</v>
      </c>
      <c r="U252" s="147">
        <f>T252*I252</f>
        <v>0</v>
      </c>
      <c r="V252" s="291"/>
      <c r="W252" s="291"/>
      <c r="X252" s="291"/>
      <c r="Y252" s="291"/>
      <c r="Z252" s="291"/>
      <c r="AA252" s="291"/>
      <c r="AB252" s="291"/>
      <c r="AC252" s="291"/>
      <c r="AD252" s="291"/>
      <c r="AE252" s="291"/>
      <c r="AF252" s="291"/>
      <c r="AS252" s="148" t="s">
        <v>192</v>
      </c>
      <c r="AU252" s="148" t="s">
        <v>357</v>
      </c>
      <c r="AV252" s="148" t="s">
        <v>84</v>
      </c>
      <c r="AZ252" s="19" t="s">
        <v>139</v>
      </c>
      <c r="BF252" s="149">
        <f>IF(O252="základní",K252,0)</f>
        <v>0</v>
      </c>
      <c r="BG252" s="149">
        <f>IF(O252="snížená",K252,0)</f>
        <v>0</v>
      </c>
      <c r="BH252" s="149">
        <f>IF(O252="zákl. přenesená",K252,0)</f>
        <v>0</v>
      </c>
      <c r="BI252" s="149">
        <f>IF(O252="sníž. přenesená",K252,0)</f>
        <v>0</v>
      </c>
      <c r="BJ252" s="149">
        <f>IF(O252="nulová",K252,0)</f>
        <v>0</v>
      </c>
      <c r="BK252" s="19" t="s">
        <v>82</v>
      </c>
      <c r="BL252" s="149">
        <f>ROUND(J252*I252,2)</f>
        <v>0</v>
      </c>
      <c r="BM252" s="19" t="s">
        <v>146</v>
      </c>
      <c r="BN252" s="148" t="s">
        <v>662</v>
      </c>
    </row>
    <row r="253" spans="1:66" s="2" customFormat="1">
      <c r="A253" s="291"/>
      <c r="B253" s="33"/>
      <c r="C253" s="291"/>
      <c r="D253" s="291"/>
      <c r="E253" s="291"/>
      <c r="F253" s="291"/>
      <c r="G253" s="291"/>
      <c r="H253" s="291"/>
      <c r="I253" s="291"/>
      <c r="J253" s="291"/>
      <c r="K253" s="291"/>
      <c r="L253" s="291"/>
      <c r="M253" s="33"/>
      <c r="N253" s="152"/>
      <c r="O253" s="153"/>
      <c r="P253" s="53"/>
      <c r="Q253" s="53"/>
      <c r="R253" s="53"/>
      <c r="S253" s="53"/>
      <c r="T253" s="53"/>
      <c r="U253" s="54"/>
      <c r="V253" s="291"/>
      <c r="W253" s="291"/>
      <c r="X253" s="291"/>
      <c r="Y253" s="291"/>
      <c r="Z253" s="291"/>
      <c r="AA253" s="291"/>
      <c r="AB253" s="291"/>
      <c r="AC253" s="291"/>
      <c r="AD253" s="291"/>
      <c r="AE253" s="291"/>
      <c r="AF253" s="291"/>
      <c r="AU253" s="19" t="s">
        <v>148</v>
      </c>
      <c r="AV253" s="19" t="s">
        <v>84</v>
      </c>
    </row>
    <row r="254" spans="1:66" s="2" customFormat="1" ht="14.45" customHeight="1">
      <c r="A254" s="291"/>
      <c r="B254" s="137"/>
      <c r="C254" s="291"/>
      <c r="D254" s="291"/>
      <c r="E254" s="291"/>
      <c r="F254" s="291"/>
      <c r="G254" s="291"/>
      <c r="H254" s="291"/>
      <c r="I254" s="291"/>
      <c r="J254" s="291"/>
      <c r="K254" s="291"/>
      <c r="L254" s="291"/>
      <c r="M254" s="191"/>
      <c r="N254" s="192" t="s">
        <v>3</v>
      </c>
      <c r="O254" s="193" t="s">
        <v>45</v>
      </c>
      <c r="P254" s="146">
        <v>0</v>
      </c>
      <c r="Q254" s="146">
        <f>P254*I254</f>
        <v>0</v>
      </c>
      <c r="R254" s="146">
        <v>0</v>
      </c>
      <c r="S254" s="146">
        <f>R254*I254</f>
        <v>0</v>
      </c>
      <c r="T254" s="146">
        <v>0</v>
      </c>
      <c r="U254" s="147">
        <f>T254*I254</f>
        <v>0</v>
      </c>
      <c r="V254" s="291"/>
      <c r="W254" s="291"/>
      <c r="X254" s="291"/>
      <c r="Y254" s="291"/>
      <c r="Z254" s="291"/>
      <c r="AA254" s="291"/>
      <c r="AB254" s="291"/>
      <c r="AC254" s="291"/>
      <c r="AD254" s="291"/>
      <c r="AE254" s="291"/>
      <c r="AF254" s="291"/>
      <c r="AS254" s="148" t="s">
        <v>192</v>
      </c>
      <c r="AU254" s="148" t="s">
        <v>357</v>
      </c>
      <c r="AV254" s="148" t="s">
        <v>84</v>
      </c>
      <c r="AZ254" s="19" t="s">
        <v>139</v>
      </c>
      <c r="BF254" s="149">
        <f>IF(O254="základní",K254,0)</f>
        <v>0</v>
      </c>
      <c r="BG254" s="149">
        <f>IF(O254="snížená",K254,0)</f>
        <v>0</v>
      </c>
      <c r="BH254" s="149">
        <f>IF(O254="zákl. přenesená",K254,0)</f>
        <v>0</v>
      </c>
      <c r="BI254" s="149">
        <f>IF(O254="sníž. přenesená",K254,0)</f>
        <v>0</v>
      </c>
      <c r="BJ254" s="149">
        <f>IF(O254="nulová",K254,0)</f>
        <v>0</v>
      </c>
      <c r="BK254" s="19" t="s">
        <v>82</v>
      </c>
      <c r="BL254" s="149">
        <f>ROUND(J254*I254,2)</f>
        <v>0</v>
      </c>
      <c r="BM254" s="19" t="s">
        <v>146</v>
      </c>
      <c r="BN254" s="148" t="s">
        <v>666</v>
      </c>
    </row>
    <row r="255" spans="1:66" s="2" customFormat="1">
      <c r="A255" s="291"/>
      <c r="B255" s="33"/>
      <c r="C255" s="291"/>
      <c r="D255" s="291"/>
      <c r="E255" s="291"/>
      <c r="F255" s="291"/>
      <c r="G255" s="291"/>
      <c r="H255" s="291"/>
      <c r="I255" s="291"/>
      <c r="J255" s="291"/>
      <c r="K255" s="291"/>
      <c r="L255" s="291"/>
      <c r="M255" s="33"/>
      <c r="N255" s="152"/>
      <c r="O255" s="153"/>
      <c r="P255" s="53"/>
      <c r="Q255" s="53"/>
      <c r="R255" s="53"/>
      <c r="S255" s="53"/>
      <c r="T255" s="53"/>
      <c r="U255" s="54"/>
      <c r="V255" s="291"/>
      <c r="W255" s="291"/>
      <c r="X255" s="291"/>
      <c r="Y255" s="291"/>
      <c r="Z255" s="291"/>
      <c r="AA255" s="291"/>
      <c r="AB255" s="291"/>
      <c r="AC255" s="291"/>
      <c r="AD255" s="291"/>
      <c r="AE255" s="291"/>
      <c r="AF255" s="291"/>
      <c r="AU255" s="19" t="s">
        <v>148</v>
      </c>
      <c r="AV255" s="19" t="s">
        <v>84</v>
      </c>
    </row>
    <row r="256" spans="1:66" s="2" customFormat="1" ht="14.45" customHeight="1">
      <c r="A256" s="291"/>
      <c r="B256" s="137"/>
      <c r="C256" s="291"/>
      <c r="D256" s="291"/>
      <c r="E256" s="291"/>
      <c r="F256" s="291"/>
      <c r="G256" s="291"/>
      <c r="H256" s="291"/>
      <c r="I256" s="291"/>
      <c r="J256" s="291"/>
      <c r="K256" s="291"/>
      <c r="L256" s="291"/>
      <c r="M256" s="33"/>
      <c r="N256" s="144" t="s">
        <v>3</v>
      </c>
      <c r="O256" s="145" t="s">
        <v>45</v>
      </c>
      <c r="P256" s="146">
        <v>2.0579999999999998</v>
      </c>
      <c r="Q256" s="146">
        <f>P256*I256</f>
        <v>0</v>
      </c>
      <c r="R256" s="146">
        <v>7.9600000000000001E-3</v>
      </c>
      <c r="S256" s="146">
        <f>R256*I256</f>
        <v>0</v>
      </c>
      <c r="T256" s="146">
        <v>0</v>
      </c>
      <c r="U256" s="147">
        <f>T256*I256</f>
        <v>0</v>
      </c>
      <c r="V256" s="291"/>
      <c r="W256" s="291"/>
      <c r="X256" s="291"/>
      <c r="Y256" s="291"/>
      <c r="Z256" s="291"/>
      <c r="AA256" s="291"/>
      <c r="AB256" s="291"/>
      <c r="AC256" s="291"/>
      <c r="AD256" s="291"/>
      <c r="AE256" s="291"/>
      <c r="AF256" s="291"/>
      <c r="AS256" s="148" t="s">
        <v>146</v>
      </c>
      <c r="AU256" s="148" t="s">
        <v>141</v>
      </c>
      <c r="AV256" s="148" t="s">
        <v>84</v>
      </c>
      <c r="AZ256" s="19" t="s">
        <v>139</v>
      </c>
      <c r="BF256" s="149">
        <f>IF(O256="základní",K256,0)</f>
        <v>0</v>
      </c>
      <c r="BG256" s="149">
        <f>IF(O256="snížená",K256,0)</f>
        <v>0</v>
      </c>
      <c r="BH256" s="149">
        <f>IF(O256="zákl. přenesená",K256,0)</f>
        <v>0</v>
      </c>
      <c r="BI256" s="149">
        <f>IF(O256="sníž. přenesená",K256,0)</f>
        <v>0</v>
      </c>
      <c r="BJ256" s="149">
        <f>IF(O256="nulová",K256,0)</f>
        <v>0</v>
      </c>
      <c r="BK256" s="19" t="s">
        <v>82</v>
      </c>
      <c r="BL256" s="149">
        <f>ROUND(J256*I256,2)</f>
        <v>0</v>
      </c>
      <c r="BM256" s="19" t="s">
        <v>146</v>
      </c>
      <c r="BN256" s="148" t="s">
        <v>670</v>
      </c>
    </row>
    <row r="257" spans="1:66" s="2" customFormat="1">
      <c r="A257" s="291"/>
      <c r="B257" s="33"/>
      <c r="C257" s="291"/>
      <c r="D257" s="291"/>
      <c r="E257" s="291"/>
      <c r="F257" s="291"/>
      <c r="G257" s="291"/>
      <c r="H257" s="291"/>
      <c r="I257" s="291"/>
      <c r="J257" s="291"/>
      <c r="K257" s="291"/>
      <c r="L257" s="291"/>
      <c r="M257" s="33"/>
      <c r="N257" s="152"/>
      <c r="O257" s="153"/>
      <c r="P257" s="53"/>
      <c r="Q257" s="53"/>
      <c r="R257" s="53"/>
      <c r="S257" s="53"/>
      <c r="T257" s="53"/>
      <c r="U257" s="54"/>
      <c r="V257" s="291"/>
      <c r="W257" s="291"/>
      <c r="X257" s="291"/>
      <c r="Y257" s="291"/>
      <c r="Z257" s="291"/>
      <c r="AA257" s="291"/>
      <c r="AB257" s="291"/>
      <c r="AC257" s="291"/>
      <c r="AD257" s="291"/>
      <c r="AE257" s="291"/>
      <c r="AF257" s="291"/>
      <c r="AU257" s="19" t="s">
        <v>148</v>
      </c>
      <c r="AV257" s="19" t="s">
        <v>84</v>
      </c>
    </row>
    <row r="258" spans="1:66" s="2" customFormat="1">
      <c r="A258" s="291"/>
      <c r="B258" s="33"/>
      <c r="C258" s="291"/>
      <c r="D258" s="291"/>
      <c r="E258" s="291"/>
      <c r="F258" s="291"/>
      <c r="G258" s="291"/>
      <c r="H258" s="291"/>
      <c r="I258" s="291"/>
      <c r="J258" s="291"/>
      <c r="K258" s="291"/>
      <c r="L258" s="291"/>
      <c r="M258" s="33"/>
      <c r="N258" s="152"/>
      <c r="O258" s="153"/>
      <c r="P258" s="53"/>
      <c r="Q258" s="53"/>
      <c r="R258" s="53"/>
      <c r="S258" s="53"/>
      <c r="T258" s="53"/>
      <c r="U258" s="54"/>
      <c r="V258" s="291"/>
      <c r="W258" s="291"/>
      <c r="X258" s="291"/>
      <c r="Y258" s="291"/>
      <c r="Z258" s="291"/>
      <c r="AA258" s="291"/>
      <c r="AB258" s="291"/>
      <c r="AC258" s="291"/>
      <c r="AD258" s="291"/>
      <c r="AE258" s="291"/>
      <c r="AF258" s="291"/>
      <c r="AU258" s="19" t="s">
        <v>150</v>
      </c>
      <c r="AV258" s="19" t="s">
        <v>84</v>
      </c>
    </row>
    <row r="259" spans="1:66" s="13" customFormat="1">
      <c r="B259" s="155"/>
      <c r="C259" s="291"/>
      <c r="D259" s="291"/>
      <c r="E259" s="291"/>
      <c r="F259" s="291"/>
      <c r="G259" s="291"/>
      <c r="H259" s="291"/>
      <c r="I259" s="291"/>
      <c r="J259" s="291"/>
      <c r="K259" s="291"/>
      <c r="L259" s="291"/>
      <c r="M259" s="155"/>
      <c r="N259" s="158"/>
      <c r="O259" s="159"/>
      <c r="P259" s="159"/>
      <c r="Q259" s="159"/>
      <c r="R259" s="159"/>
      <c r="S259" s="159"/>
      <c r="T259" s="159"/>
      <c r="U259" s="160"/>
      <c r="AU259" s="156" t="s">
        <v>158</v>
      </c>
      <c r="AV259" s="156" t="s">
        <v>84</v>
      </c>
      <c r="AW259" s="13" t="s">
        <v>82</v>
      </c>
      <c r="AX259" s="13" t="s">
        <v>36</v>
      </c>
      <c r="AY259" s="13" t="s">
        <v>74</v>
      </c>
      <c r="AZ259" s="156" t="s">
        <v>139</v>
      </c>
    </row>
    <row r="260" spans="1:66" s="13" customFormat="1">
      <c r="B260" s="155"/>
      <c r="C260" s="291"/>
      <c r="D260" s="291"/>
      <c r="E260" s="291"/>
      <c r="F260" s="291"/>
      <c r="G260" s="291"/>
      <c r="H260" s="291"/>
      <c r="I260" s="291"/>
      <c r="J260" s="291"/>
      <c r="K260" s="291"/>
      <c r="L260" s="291"/>
      <c r="M260" s="155"/>
      <c r="N260" s="158"/>
      <c r="O260" s="159"/>
      <c r="P260" s="159"/>
      <c r="Q260" s="159"/>
      <c r="R260" s="159"/>
      <c r="S260" s="159"/>
      <c r="T260" s="159"/>
      <c r="U260" s="160"/>
      <c r="AU260" s="156" t="s">
        <v>158</v>
      </c>
      <c r="AV260" s="156" t="s">
        <v>84</v>
      </c>
      <c r="AW260" s="13" t="s">
        <v>82</v>
      </c>
      <c r="AX260" s="13" t="s">
        <v>36</v>
      </c>
      <c r="AY260" s="13" t="s">
        <v>74</v>
      </c>
      <c r="AZ260" s="156" t="s">
        <v>139</v>
      </c>
    </row>
    <row r="261" spans="1:66" s="14" customFormat="1">
      <c r="B261" s="161"/>
      <c r="C261" s="291"/>
      <c r="D261" s="291"/>
      <c r="E261" s="291"/>
      <c r="F261" s="291"/>
      <c r="G261" s="291"/>
      <c r="H261" s="291"/>
      <c r="I261" s="291"/>
      <c r="J261" s="291"/>
      <c r="K261" s="291"/>
      <c r="L261" s="291"/>
      <c r="M261" s="161"/>
      <c r="N261" s="165"/>
      <c r="O261" s="166"/>
      <c r="P261" s="166"/>
      <c r="Q261" s="166"/>
      <c r="R261" s="166"/>
      <c r="S261" s="166"/>
      <c r="T261" s="166"/>
      <c r="U261" s="167"/>
      <c r="AU261" s="162" t="s">
        <v>158</v>
      </c>
      <c r="AV261" s="162" t="s">
        <v>84</v>
      </c>
      <c r="AW261" s="14" t="s">
        <v>84</v>
      </c>
      <c r="AX261" s="14" t="s">
        <v>36</v>
      </c>
      <c r="AY261" s="14" t="s">
        <v>82</v>
      </c>
      <c r="AZ261" s="162" t="s">
        <v>139</v>
      </c>
    </row>
    <row r="262" spans="1:66" s="2" customFormat="1" ht="14.45" customHeight="1">
      <c r="A262" s="291"/>
      <c r="B262" s="137"/>
      <c r="C262" s="291"/>
      <c r="D262" s="291"/>
      <c r="E262" s="291"/>
      <c r="F262" s="291"/>
      <c r="G262" s="291"/>
      <c r="H262" s="291"/>
      <c r="I262" s="291"/>
      <c r="J262" s="291"/>
      <c r="K262" s="291"/>
      <c r="L262" s="291"/>
      <c r="M262" s="191"/>
      <c r="N262" s="192" t="s">
        <v>3</v>
      </c>
      <c r="O262" s="193" t="s">
        <v>45</v>
      </c>
      <c r="P262" s="146">
        <v>0</v>
      </c>
      <c r="Q262" s="146">
        <f>P262*I262</f>
        <v>0</v>
      </c>
      <c r="R262" s="146">
        <v>0.106</v>
      </c>
      <c r="S262" s="146">
        <f>R262*I262</f>
        <v>0</v>
      </c>
      <c r="T262" s="146">
        <v>0</v>
      </c>
      <c r="U262" s="147">
        <f>T262*I262</f>
        <v>0</v>
      </c>
      <c r="V262" s="291"/>
      <c r="W262" s="291"/>
      <c r="X262" s="291"/>
      <c r="Y262" s="291"/>
      <c r="Z262" s="291"/>
      <c r="AA262" s="291"/>
      <c r="AB262" s="291"/>
      <c r="AC262" s="291"/>
      <c r="AD262" s="291"/>
      <c r="AE262" s="291"/>
      <c r="AF262" s="291"/>
      <c r="AS262" s="148" t="s">
        <v>192</v>
      </c>
      <c r="AU262" s="148" t="s">
        <v>357</v>
      </c>
      <c r="AV262" s="148" t="s">
        <v>84</v>
      </c>
      <c r="AZ262" s="19" t="s">
        <v>139</v>
      </c>
      <c r="BF262" s="149">
        <f>IF(O262="základní",K262,0)</f>
        <v>0</v>
      </c>
      <c r="BG262" s="149">
        <f>IF(O262="snížená",K262,0)</f>
        <v>0</v>
      </c>
      <c r="BH262" s="149">
        <f>IF(O262="zákl. přenesená",K262,0)</f>
        <v>0</v>
      </c>
      <c r="BI262" s="149">
        <f>IF(O262="sníž. přenesená",K262,0)</f>
        <v>0</v>
      </c>
      <c r="BJ262" s="149">
        <f>IF(O262="nulová",K262,0)</f>
        <v>0</v>
      </c>
      <c r="BK262" s="19" t="s">
        <v>82</v>
      </c>
      <c r="BL262" s="149">
        <f>ROUND(J262*I262,2)</f>
        <v>0</v>
      </c>
      <c r="BM262" s="19" t="s">
        <v>146</v>
      </c>
      <c r="BN262" s="148" t="s">
        <v>675</v>
      </c>
    </row>
    <row r="263" spans="1:66" s="2" customFormat="1">
      <c r="A263" s="291"/>
      <c r="B263" s="33"/>
      <c r="C263" s="291"/>
      <c r="D263" s="291"/>
      <c r="E263" s="291"/>
      <c r="F263" s="291"/>
      <c r="G263" s="291"/>
      <c r="H263" s="291"/>
      <c r="I263" s="291"/>
      <c r="J263" s="291"/>
      <c r="K263" s="291"/>
      <c r="L263" s="291"/>
      <c r="M263" s="33"/>
      <c r="N263" s="152"/>
      <c r="O263" s="153"/>
      <c r="P263" s="53"/>
      <c r="Q263" s="53"/>
      <c r="R263" s="53"/>
      <c r="S263" s="53"/>
      <c r="T263" s="53"/>
      <c r="U263" s="54"/>
      <c r="V263" s="291"/>
      <c r="W263" s="291"/>
      <c r="X263" s="291"/>
      <c r="Y263" s="291"/>
      <c r="Z263" s="291"/>
      <c r="AA263" s="291"/>
      <c r="AB263" s="291"/>
      <c r="AC263" s="291"/>
      <c r="AD263" s="291"/>
      <c r="AE263" s="291"/>
      <c r="AF263" s="291"/>
      <c r="AU263" s="19" t="s">
        <v>148</v>
      </c>
      <c r="AV263" s="19" t="s">
        <v>84</v>
      </c>
    </row>
    <row r="264" spans="1:66" s="2" customFormat="1" ht="14.45" customHeight="1">
      <c r="A264" s="291"/>
      <c r="B264" s="137"/>
      <c r="C264" s="291"/>
      <c r="D264" s="291"/>
      <c r="E264" s="291"/>
      <c r="F264" s="291"/>
      <c r="G264" s="291"/>
      <c r="H264" s="291"/>
      <c r="I264" s="291"/>
      <c r="J264" s="291"/>
      <c r="K264" s="291"/>
      <c r="L264" s="291"/>
      <c r="M264" s="33"/>
      <c r="N264" s="144" t="s">
        <v>3</v>
      </c>
      <c r="O264" s="145" t="s">
        <v>45</v>
      </c>
      <c r="P264" s="146">
        <v>0.46</v>
      </c>
      <c r="Q264" s="146">
        <f>P264*I264</f>
        <v>0</v>
      </c>
      <c r="R264" s="146">
        <v>0</v>
      </c>
      <c r="S264" s="146">
        <f>R264*I264</f>
        <v>0</v>
      </c>
      <c r="T264" s="146">
        <v>0</v>
      </c>
      <c r="U264" s="147">
        <f>T264*I264</f>
        <v>0</v>
      </c>
      <c r="V264" s="291"/>
      <c r="W264" s="291"/>
      <c r="X264" s="291"/>
      <c r="Y264" s="291"/>
      <c r="Z264" s="291"/>
      <c r="AA264" s="291"/>
      <c r="AB264" s="291"/>
      <c r="AC264" s="291"/>
      <c r="AD264" s="291"/>
      <c r="AE264" s="291"/>
      <c r="AF264" s="291"/>
      <c r="AS264" s="148" t="s">
        <v>146</v>
      </c>
      <c r="AU264" s="148" t="s">
        <v>141</v>
      </c>
      <c r="AV264" s="148" t="s">
        <v>84</v>
      </c>
      <c r="AZ264" s="19" t="s">
        <v>139</v>
      </c>
      <c r="BF264" s="149">
        <f>IF(O264="základní",K264,0)</f>
        <v>0</v>
      </c>
      <c r="BG264" s="149">
        <f>IF(O264="snížená",K264,0)</f>
        <v>0</v>
      </c>
      <c r="BH264" s="149">
        <f>IF(O264="zákl. přenesená",K264,0)</f>
        <v>0</v>
      </c>
      <c r="BI264" s="149">
        <f>IF(O264="sníž. přenesená",K264,0)</f>
        <v>0</v>
      </c>
      <c r="BJ264" s="149">
        <f>IF(O264="nulová",K264,0)</f>
        <v>0</v>
      </c>
      <c r="BK264" s="19" t="s">
        <v>82</v>
      </c>
      <c r="BL264" s="149">
        <f>ROUND(J264*I264,2)</f>
        <v>0</v>
      </c>
      <c r="BM264" s="19" t="s">
        <v>146</v>
      </c>
      <c r="BN264" s="148" t="s">
        <v>679</v>
      </c>
    </row>
    <row r="265" spans="1:66" s="2" customFormat="1">
      <c r="A265" s="291"/>
      <c r="B265" s="33"/>
      <c r="C265" s="291"/>
      <c r="D265" s="291"/>
      <c r="E265" s="291"/>
      <c r="F265" s="291"/>
      <c r="G265" s="291"/>
      <c r="H265" s="291"/>
      <c r="I265" s="291"/>
      <c r="J265" s="291"/>
      <c r="K265" s="291"/>
      <c r="L265" s="291"/>
      <c r="M265" s="33"/>
      <c r="N265" s="152"/>
      <c r="O265" s="153"/>
      <c r="P265" s="53"/>
      <c r="Q265" s="53"/>
      <c r="R265" s="53"/>
      <c r="S265" s="53"/>
      <c r="T265" s="53"/>
      <c r="U265" s="54"/>
      <c r="V265" s="291"/>
      <c r="W265" s="291"/>
      <c r="X265" s="291"/>
      <c r="Y265" s="291"/>
      <c r="Z265" s="291"/>
      <c r="AA265" s="291"/>
      <c r="AB265" s="291"/>
      <c r="AC265" s="291"/>
      <c r="AD265" s="291"/>
      <c r="AE265" s="291"/>
      <c r="AF265" s="291"/>
      <c r="AU265" s="19" t="s">
        <v>148</v>
      </c>
      <c r="AV265" s="19" t="s">
        <v>84</v>
      </c>
    </row>
    <row r="266" spans="1:66" s="2" customFormat="1">
      <c r="A266" s="291"/>
      <c r="B266" s="33"/>
      <c r="C266" s="291"/>
      <c r="D266" s="291"/>
      <c r="E266" s="291"/>
      <c r="F266" s="291"/>
      <c r="G266" s="291"/>
      <c r="H266" s="291"/>
      <c r="I266" s="291"/>
      <c r="J266" s="291"/>
      <c r="K266" s="291"/>
      <c r="L266" s="291"/>
      <c r="M266" s="33"/>
      <c r="N266" s="152"/>
      <c r="O266" s="153"/>
      <c r="P266" s="53"/>
      <c r="Q266" s="53"/>
      <c r="R266" s="53"/>
      <c r="S266" s="53"/>
      <c r="T266" s="53"/>
      <c r="U266" s="54"/>
      <c r="V266" s="291"/>
      <c r="W266" s="291"/>
      <c r="X266" s="291"/>
      <c r="Y266" s="291"/>
      <c r="Z266" s="291"/>
      <c r="AA266" s="291"/>
      <c r="AB266" s="291"/>
      <c r="AC266" s="291"/>
      <c r="AD266" s="291"/>
      <c r="AE266" s="291"/>
      <c r="AF266" s="291"/>
      <c r="AU266" s="19" t="s">
        <v>150</v>
      </c>
      <c r="AV266" s="19" t="s">
        <v>84</v>
      </c>
    </row>
    <row r="267" spans="1:66" s="13" customFormat="1">
      <c r="B267" s="155"/>
      <c r="C267" s="291"/>
      <c r="D267" s="291"/>
      <c r="E267" s="291"/>
      <c r="F267" s="291"/>
      <c r="G267" s="291"/>
      <c r="H267" s="291"/>
      <c r="I267" s="291"/>
      <c r="J267" s="291"/>
      <c r="K267" s="291"/>
      <c r="L267" s="291"/>
      <c r="M267" s="155"/>
      <c r="N267" s="158"/>
      <c r="O267" s="159"/>
      <c r="P267" s="159"/>
      <c r="Q267" s="159"/>
      <c r="R267" s="159"/>
      <c r="S267" s="159"/>
      <c r="T267" s="159"/>
      <c r="U267" s="160"/>
      <c r="AU267" s="156" t="s">
        <v>158</v>
      </c>
      <c r="AV267" s="156" t="s">
        <v>84</v>
      </c>
      <c r="AW267" s="13" t="s">
        <v>82</v>
      </c>
      <c r="AX267" s="13" t="s">
        <v>36</v>
      </c>
      <c r="AY267" s="13" t="s">
        <v>74</v>
      </c>
      <c r="AZ267" s="156" t="s">
        <v>139</v>
      </c>
    </row>
    <row r="268" spans="1:66" s="13" customFormat="1">
      <c r="B268" s="155"/>
      <c r="C268" s="291"/>
      <c r="D268" s="291"/>
      <c r="E268" s="291"/>
      <c r="F268" s="291"/>
      <c r="G268" s="291"/>
      <c r="H268" s="291"/>
      <c r="I268" s="291"/>
      <c r="J268" s="291"/>
      <c r="K268" s="291"/>
      <c r="L268" s="291"/>
      <c r="M268" s="155"/>
      <c r="N268" s="158"/>
      <c r="O268" s="159"/>
      <c r="P268" s="159"/>
      <c r="Q268" s="159"/>
      <c r="R268" s="159"/>
      <c r="S268" s="159"/>
      <c r="T268" s="159"/>
      <c r="U268" s="160"/>
      <c r="AU268" s="156" t="s">
        <v>158</v>
      </c>
      <c r="AV268" s="156" t="s">
        <v>84</v>
      </c>
      <c r="AW268" s="13" t="s">
        <v>82</v>
      </c>
      <c r="AX268" s="13" t="s">
        <v>36</v>
      </c>
      <c r="AY268" s="13" t="s">
        <v>74</v>
      </c>
      <c r="AZ268" s="156" t="s">
        <v>139</v>
      </c>
    </row>
    <row r="269" spans="1:66" s="13" customFormat="1">
      <c r="B269" s="155"/>
      <c r="C269" s="291"/>
      <c r="D269" s="291"/>
      <c r="E269" s="291"/>
      <c r="F269" s="291"/>
      <c r="G269" s="291"/>
      <c r="H269" s="291"/>
      <c r="I269" s="291"/>
      <c r="J269" s="291"/>
      <c r="K269" s="291"/>
      <c r="L269" s="291"/>
      <c r="M269" s="155"/>
      <c r="N269" s="158"/>
      <c r="O269" s="159"/>
      <c r="P269" s="159"/>
      <c r="Q269" s="159"/>
      <c r="R269" s="159"/>
      <c r="S269" s="159"/>
      <c r="T269" s="159"/>
      <c r="U269" s="160"/>
      <c r="AU269" s="156" t="s">
        <v>158</v>
      </c>
      <c r="AV269" s="156" t="s">
        <v>84</v>
      </c>
      <c r="AW269" s="13" t="s">
        <v>82</v>
      </c>
      <c r="AX269" s="13" t="s">
        <v>36</v>
      </c>
      <c r="AY269" s="13" t="s">
        <v>74</v>
      </c>
      <c r="AZ269" s="156" t="s">
        <v>139</v>
      </c>
    </row>
    <row r="270" spans="1:66" s="13" customFormat="1">
      <c r="B270" s="155"/>
      <c r="C270" s="291"/>
      <c r="D270" s="291"/>
      <c r="E270" s="291"/>
      <c r="F270" s="291"/>
      <c r="G270" s="291"/>
      <c r="H270" s="291"/>
      <c r="I270" s="291"/>
      <c r="J270" s="291"/>
      <c r="K270" s="291"/>
      <c r="L270" s="291"/>
      <c r="M270" s="155"/>
      <c r="N270" s="158"/>
      <c r="O270" s="159"/>
      <c r="P270" s="159"/>
      <c r="Q270" s="159"/>
      <c r="R270" s="159"/>
      <c r="S270" s="159"/>
      <c r="T270" s="159"/>
      <c r="U270" s="160"/>
      <c r="AU270" s="156" t="s">
        <v>158</v>
      </c>
      <c r="AV270" s="156" t="s">
        <v>84</v>
      </c>
      <c r="AW270" s="13" t="s">
        <v>82</v>
      </c>
      <c r="AX270" s="13" t="s">
        <v>36</v>
      </c>
      <c r="AY270" s="13" t="s">
        <v>74</v>
      </c>
      <c r="AZ270" s="156" t="s">
        <v>139</v>
      </c>
    </row>
    <row r="271" spans="1:66" s="13" customFormat="1">
      <c r="B271" s="155"/>
      <c r="C271" s="291"/>
      <c r="D271" s="291"/>
      <c r="E271" s="291"/>
      <c r="F271" s="291"/>
      <c r="G271" s="291"/>
      <c r="H271" s="291"/>
      <c r="I271" s="291"/>
      <c r="J271" s="291"/>
      <c r="K271" s="291"/>
      <c r="L271" s="291"/>
      <c r="M271" s="155"/>
      <c r="N271" s="158"/>
      <c r="O271" s="159"/>
      <c r="P271" s="159"/>
      <c r="Q271" s="159"/>
      <c r="R271" s="159"/>
      <c r="S271" s="159"/>
      <c r="T271" s="159"/>
      <c r="U271" s="160"/>
      <c r="AU271" s="156" t="s">
        <v>158</v>
      </c>
      <c r="AV271" s="156" t="s">
        <v>84</v>
      </c>
      <c r="AW271" s="13" t="s">
        <v>82</v>
      </c>
      <c r="AX271" s="13" t="s">
        <v>36</v>
      </c>
      <c r="AY271" s="13" t="s">
        <v>74</v>
      </c>
      <c r="AZ271" s="156" t="s">
        <v>139</v>
      </c>
    </row>
    <row r="272" spans="1:66" s="13" customFormat="1">
      <c r="B272" s="155"/>
      <c r="C272" s="291"/>
      <c r="D272" s="291"/>
      <c r="E272" s="291"/>
      <c r="F272" s="291"/>
      <c r="G272" s="291"/>
      <c r="H272" s="291"/>
      <c r="I272" s="291"/>
      <c r="J272" s="291"/>
      <c r="K272" s="291"/>
      <c r="L272" s="291"/>
      <c r="M272" s="155"/>
      <c r="N272" s="158"/>
      <c r="O272" s="159"/>
      <c r="P272" s="159"/>
      <c r="Q272" s="159"/>
      <c r="R272" s="159"/>
      <c r="S272" s="159"/>
      <c r="T272" s="159"/>
      <c r="U272" s="160"/>
      <c r="AU272" s="156" t="s">
        <v>158</v>
      </c>
      <c r="AV272" s="156" t="s">
        <v>84</v>
      </c>
      <c r="AW272" s="13" t="s">
        <v>82</v>
      </c>
      <c r="AX272" s="13" t="s">
        <v>36</v>
      </c>
      <c r="AY272" s="13" t="s">
        <v>74</v>
      </c>
      <c r="AZ272" s="156" t="s">
        <v>139</v>
      </c>
    </row>
    <row r="273" spans="1:66" s="14" customFormat="1">
      <c r="B273" s="161"/>
      <c r="C273" s="291"/>
      <c r="D273" s="291"/>
      <c r="E273" s="291"/>
      <c r="F273" s="291"/>
      <c r="G273" s="291"/>
      <c r="H273" s="291"/>
      <c r="I273" s="291"/>
      <c r="J273" s="291"/>
      <c r="K273" s="291"/>
      <c r="L273" s="291"/>
      <c r="M273" s="161"/>
      <c r="N273" s="165"/>
      <c r="O273" s="166"/>
      <c r="P273" s="166"/>
      <c r="Q273" s="166"/>
      <c r="R273" s="166"/>
      <c r="S273" s="166"/>
      <c r="T273" s="166"/>
      <c r="U273" s="167"/>
      <c r="AU273" s="162" t="s">
        <v>158</v>
      </c>
      <c r="AV273" s="162" t="s">
        <v>84</v>
      </c>
      <c r="AW273" s="14" t="s">
        <v>84</v>
      </c>
      <c r="AX273" s="14" t="s">
        <v>36</v>
      </c>
      <c r="AY273" s="14" t="s">
        <v>74</v>
      </c>
      <c r="AZ273" s="162" t="s">
        <v>139</v>
      </c>
    </row>
    <row r="274" spans="1:66" s="13" customFormat="1">
      <c r="B274" s="155"/>
      <c r="C274" s="291"/>
      <c r="D274" s="291"/>
      <c r="E274" s="291"/>
      <c r="F274" s="291"/>
      <c r="G274" s="291"/>
      <c r="H274" s="291"/>
      <c r="I274" s="291"/>
      <c r="J274" s="291"/>
      <c r="K274" s="291"/>
      <c r="L274" s="291"/>
      <c r="M274" s="155"/>
      <c r="N274" s="158"/>
      <c r="O274" s="159"/>
      <c r="P274" s="159"/>
      <c r="Q274" s="159"/>
      <c r="R274" s="159"/>
      <c r="S274" s="159"/>
      <c r="T274" s="159"/>
      <c r="U274" s="160"/>
      <c r="AU274" s="156" t="s">
        <v>158</v>
      </c>
      <c r="AV274" s="156" t="s">
        <v>84</v>
      </c>
      <c r="AW274" s="13" t="s">
        <v>82</v>
      </c>
      <c r="AX274" s="13" t="s">
        <v>36</v>
      </c>
      <c r="AY274" s="13" t="s">
        <v>74</v>
      </c>
      <c r="AZ274" s="156" t="s">
        <v>139</v>
      </c>
    </row>
    <row r="275" spans="1:66" s="14" customFormat="1">
      <c r="B275" s="161"/>
      <c r="C275" s="291"/>
      <c r="D275" s="291"/>
      <c r="E275" s="291"/>
      <c r="F275" s="291"/>
      <c r="G275" s="291"/>
      <c r="H275" s="291"/>
      <c r="I275" s="291"/>
      <c r="J275" s="291"/>
      <c r="K275" s="291"/>
      <c r="L275" s="291"/>
      <c r="M275" s="161"/>
      <c r="N275" s="165"/>
      <c r="O275" s="166"/>
      <c r="P275" s="166"/>
      <c r="Q275" s="166"/>
      <c r="R275" s="166"/>
      <c r="S275" s="166"/>
      <c r="T275" s="166"/>
      <c r="U275" s="167"/>
      <c r="AU275" s="162" t="s">
        <v>158</v>
      </c>
      <c r="AV275" s="162" t="s">
        <v>84</v>
      </c>
      <c r="AW275" s="14" t="s">
        <v>84</v>
      </c>
      <c r="AX275" s="14" t="s">
        <v>36</v>
      </c>
      <c r="AY275" s="14" t="s">
        <v>74</v>
      </c>
      <c r="AZ275" s="162" t="s">
        <v>139</v>
      </c>
    </row>
    <row r="276" spans="1:66" s="16" customFormat="1">
      <c r="B276" s="175"/>
      <c r="C276" s="291"/>
      <c r="D276" s="291"/>
      <c r="E276" s="291"/>
      <c r="F276" s="291"/>
      <c r="G276" s="291"/>
      <c r="H276" s="291"/>
      <c r="I276" s="291"/>
      <c r="J276" s="291"/>
      <c r="K276" s="291"/>
      <c r="L276" s="291"/>
      <c r="M276" s="175"/>
      <c r="N276" s="179"/>
      <c r="O276" s="180"/>
      <c r="P276" s="180"/>
      <c r="Q276" s="180"/>
      <c r="R276" s="180"/>
      <c r="S276" s="180"/>
      <c r="T276" s="180"/>
      <c r="U276" s="181"/>
      <c r="AU276" s="176" t="s">
        <v>158</v>
      </c>
      <c r="AV276" s="176" t="s">
        <v>84</v>
      </c>
      <c r="AW276" s="16" t="s">
        <v>161</v>
      </c>
      <c r="AX276" s="16" t="s">
        <v>36</v>
      </c>
      <c r="AY276" s="16" t="s">
        <v>74</v>
      </c>
      <c r="AZ276" s="176" t="s">
        <v>139</v>
      </c>
    </row>
    <row r="277" spans="1:66" s="13" customFormat="1">
      <c r="B277" s="155"/>
      <c r="C277" s="291"/>
      <c r="D277" s="291"/>
      <c r="E277" s="291"/>
      <c r="F277" s="291"/>
      <c r="G277" s="291"/>
      <c r="H277" s="291"/>
      <c r="I277" s="291"/>
      <c r="J277" s="291"/>
      <c r="K277" s="291"/>
      <c r="L277" s="291"/>
      <c r="M277" s="155"/>
      <c r="N277" s="158"/>
      <c r="O277" s="159"/>
      <c r="P277" s="159"/>
      <c r="Q277" s="159"/>
      <c r="R277" s="159"/>
      <c r="S277" s="159"/>
      <c r="T277" s="159"/>
      <c r="U277" s="160"/>
      <c r="AU277" s="156" t="s">
        <v>158</v>
      </c>
      <c r="AV277" s="156" t="s">
        <v>84</v>
      </c>
      <c r="AW277" s="13" t="s">
        <v>82</v>
      </c>
      <c r="AX277" s="13" t="s">
        <v>36</v>
      </c>
      <c r="AY277" s="13" t="s">
        <v>74</v>
      </c>
      <c r="AZ277" s="156" t="s">
        <v>139</v>
      </c>
    </row>
    <row r="278" spans="1:66" s="13" customFormat="1">
      <c r="B278" s="155"/>
      <c r="C278" s="291"/>
      <c r="D278" s="291"/>
      <c r="E278" s="291"/>
      <c r="F278" s="291"/>
      <c r="G278" s="291"/>
      <c r="H278" s="291"/>
      <c r="I278" s="291"/>
      <c r="J278" s="291"/>
      <c r="K278" s="291"/>
      <c r="L278" s="291"/>
      <c r="M278" s="155"/>
      <c r="N278" s="158"/>
      <c r="O278" s="159"/>
      <c r="P278" s="159"/>
      <c r="Q278" s="159"/>
      <c r="R278" s="159"/>
      <c r="S278" s="159"/>
      <c r="T278" s="159"/>
      <c r="U278" s="160"/>
      <c r="AU278" s="156" t="s">
        <v>158</v>
      </c>
      <c r="AV278" s="156" t="s">
        <v>84</v>
      </c>
      <c r="AW278" s="13" t="s">
        <v>82</v>
      </c>
      <c r="AX278" s="13" t="s">
        <v>36</v>
      </c>
      <c r="AY278" s="13" t="s">
        <v>74</v>
      </c>
      <c r="AZ278" s="156" t="s">
        <v>139</v>
      </c>
    </row>
    <row r="279" spans="1:66" s="14" customFormat="1">
      <c r="B279" s="161"/>
      <c r="C279" s="291"/>
      <c r="D279" s="291"/>
      <c r="E279" s="291"/>
      <c r="F279" s="291"/>
      <c r="G279" s="291"/>
      <c r="H279" s="291"/>
      <c r="I279" s="291"/>
      <c r="J279" s="291"/>
      <c r="K279" s="291"/>
      <c r="L279" s="291"/>
      <c r="M279" s="161"/>
      <c r="N279" s="165"/>
      <c r="O279" s="166"/>
      <c r="P279" s="166"/>
      <c r="Q279" s="166"/>
      <c r="R279" s="166"/>
      <c r="S279" s="166"/>
      <c r="T279" s="166"/>
      <c r="U279" s="167"/>
      <c r="AU279" s="162" t="s">
        <v>158</v>
      </c>
      <c r="AV279" s="162" t="s">
        <v>84</v>
      </c>
      <c r="AW279" s="14" t="s">
        <v>84</v>
      </c>
      <c r="AX279" s="14" t="s">
        <v>36</v>
      </c>
      <c r="AY279" s="14" t="s">
        <v>74</v>
      </c>
      <c r="AZ279" s="162" t="s">
        <v>139</v>
      </c>
    </row>
    <row r="280" spans="1:66" s="16" customFormat="1">
      <c r="B280" s="175"/>
      <c r="C280" s="291"/>
      <c r="D280" s="291"/>
      <c r="E280" s="291"/>
      <c r="F280" s="291"/>
      <c r="G280" s="291"/>
      <c r="H280" s="291"/>
      <c r="I280" s="291"/>
      <c r="J280" s="291"/>
      <c r="K280" s="291"/>
      <c r="L280" s="291"/>
      <c r="M280" s="175"/>
      <c r="N280" s="179"/>
      <c r="O280" s="180"/>
      <c r="P280" s="180"/>
      <c r="Q280" s="180"/>
      <c r="R280" s="180"/>
      <c r="S280" s="180"/>
      <c r="T280" s="180"/>
      <c r="U280" s="181"/>
      <c r="AU280" s="176" t="s">
        <v>158</v>
      </c>
      <c r="AV280" s="176" t="s">
        <v>84</v>
      </c>
      <c r="AW280" s="16" t="s">
        <v>161</v>
      </c>
      <c r="AX280" s="16" t="s">
        <v>36</v>
      </c>
      <c r="AY280" s="16" t="s">
        <v>74</v>
      </c>
      <c r="AZ280" s="176" t="s">
        <v>139</v>
      </c>
    </row>
    <row r="281" spans="1:66" s="15" customFormat="1">
      <c r="B281" s="168"/>
      <c r="C281" s="291"/>
      <c r="D281" s="291"/>
      <c r="E281" s="291"/>
      <c r="F281" s="291"/>
      <c r="G281" s="291"/>
      <c r="H281" s="291"/>
      <c r="I281" s="291"/>
      <c r="J281" s="291"/>
      <c r="K281" s="291"/>
      <c r="L281" s="291"/>
      <c r="M281" s="168"/>
      <c r="N281" s="172"/>
      <c r="O281" s="173"/>
      <c r="P281" s="173"/>
      <c r="Q281" s="173"/>
      <c r="R281" s="173"/>
      <c r="S281" s="173"/>
      <c r="T281" s="173"/>
      <c r="U281" s="174"/>
      <c r="AU281" s="169" t="s">
        <v>158</v>
      </c>
      <c r="AV281" s="169" t="s">
        <v>84</v>
      </c>
      <c r="AW281" s="15" t="s">
        <v>146</v>
      </c>
      <c r="AX281" s="15" t="s">
        <v>36</v>
      </c>
      <c r="AY281" s="15" t="s">
        <v>82</v>
      </c>
      <c r="AZ281" s="169" t="s">
        <v>139</v>
      </c>
    </row>
    <row r="282" spans="1:66" s="2" customFormat="1" ht="14.45" customHeight="1">
      <c r="A282" s="291"/>
      <c r="B282" s="137"/>
      <c r="C282" s="291"/>
      <c r="D282" s="291"/>
      <c r="E282" s="291"/>
      <c r="F282" s="291"/>
      <c r="G282" s="291"/>
      <c r="H282" s="291"/>
      <c r="I282" s="291"/>
      <c r="J282" s="291"/>
      <c r="K282" s="291"/>
      <c r="L282" s="291"/>
      <c r="M282" s="191"/>
      <c r="N282" s="192" t="s">
        <v>3</v>
      </c>
      <c r="O282" s="193" t="s">
        <v>45</v>
      </c>
      <c r="P282" s="146">
        <v>0</v>
      </c>
      <c r="Q282" s="146">
        <f>P282*I282</f>
        <v>0</v>
      </c>
      <c r="R282" s="146">
        <v>1.328E-2</v>
      </c>
      <c r="S282" s="146">
        <f>R282*I282</f>
        <v>0</v>
      </c>
      <c r="T282" s="146">
        <v>0</v>
      </c>
      <c r="U282" s="147">
        <f>T282*I282</f>
        <v>0</v>
      </c>
      <c r="V282" s="291"/>
      <c r="W282" s="291"/>
      <c r="X282" s="291"/>
      <c r="Y282" s="291"/>
      <c r="Z282" s="291"/>
      <c r="AA282" s="291"/>
      <c r="AB282" s="291"/>
      <c r="AC282" s="291"/>
      <c r="AD282" s="291"/>
      <c r="AE282" s="291"/>
      <c r="AF282" s="291"/>
      <c r="AS282" s="148" t="s">
        <v>192</v>
      </c>
      <c r="AU282" s="148" t="s">
        <v>357</v>
      </c>
      <c r="AV282" s="148" t="s">
        <v>84</v>
      </c>
      <c r="AZ282" s="19" t="s">
        <v>139</v>
      </c>
      <c r="BF282" s="149">
        <f>IF(O282="základní",K282,0)</f>
        <v>0</v>
      </c>
      <c r="BG282" s="149">
        <f>IF(O282="snížená",K282,0)</f>
        <v>0</v>
      </c>
      <c r="BH282" s="149">
        <f>IF(O282="zákl. přenesená",K282,0)</f>
        <v>0</v>
      </c>
      <c r="BI282" s="149">
        <f>IF(O282="sníž. přenesená",K282,0)</f>
        <v>0</v>
      </c>
      <c r="BJ282" s="149">
        <f>IF(O282="nulová",K282,0)</f>
        <v>0</v>
      </c>
      <c r="BK282" s="19" t="s">
        <v>82</v>
      </c>
      <c r="BL282" s="149">
        <f>ROUND(J282*I282,2)</f>
        <v>0</v>
      </c>
      <c r="BM282" s="19" t="s">
        <v>146</v>
      </c>
      <c r="BN282" s="148" t="s">
        <v>695</v>
      </c>
    </row>
    <row r="283" spans="1:66" s="2" customFormat="1">
      <c r="A283" s="291"/>
      <c r="B283" s="33"/>
      <c r="C283" s="291"/>
      <c r="D283" s="291"/>
      <c r="E283" s="291"/>
      <c r="F283" s="291"/>
      <c r="G283" s="291"/>
      <c r="H283" s="291"/>
      <c r="I283" s="291"/>
      <c r="J283" s="291"/>
      <c r="K283" s="291"/>
      <c r="L283" s="291"/>
      <c r="M283" s="33"/>
      <c r="N283" s="152"/>
      <c r="O283" s="153"/>
      <c r="P283" s="53"/>
      <c r="Q283" s="53"/>
      <c r="R283" s="53"/>
      <c r="S283" s="53"/>
      <c r="T283" s="53"/>
      <c r="U283" s="54"/>
      <c r="V283" s="291"/>
      <c r="W283" s="291"/>
      <c r="X283" s="291"/>
      <c r="Y283" s="291"/>
      <c r="Z283" s="291"/>
      <c r="AA283" s="291"/>
      <c r="AB283" s="291"/>
      <c r="AC283" s="291"/>
      <c r="AD283" s="291"/>
      <c r="AE283" s="291"/>
      <c r="AF283" s="291"/>
      <c r="AU283" s="19" t="s">
        <v>148</v>
      </c>
      <c r="AV283" s="19" t="s">
        <v>84</v>
      </c>
    </row>
    <row r="284" spans="1:66" s="14" customFormat="1">
      <c r="B284" s="161"/>
      <c r="C284" s="291"/>
      <c r="D284" s="291"/>
      <c r="E284" s="291"/>
      <c r="F284" s="291"/>
      <c r="G284" s="291"/>
      <c r="H284" s="291"/>
      <c r="I284" s="291"/>
      <c r="J284" s="291"/>
      <c r="K284" s="291"/>
      <c r="L284" s="291"/>
      <c r="M284" s="161"/>
      <c r="N284" s="165"/>
      <c r="O284" s="166"/>
      <c r="P284" s="166"/>
      <c r="Q284" s="166"/>
      <c r="R284" s="166"/>
      <c r="S284" s="166"/>
      <c r="T284" s="166"/>
      <c r="U284" s="167"/>
      <c r="AU284" s="162" t="s">
        <v>158</v>
      </c>
      <c r="AV284" s="162" t="s">
        <v>84</v>
      </c>
      <c r="AW284" s="14" t="s">
        <v>84</v>
      </c>
      <c r="AX284" s="14" t="s">
        <v>4</v>
      </c>
      <c r="AY284" s="14" t="s">
        <v>82</v>
      </c>
      <c r="AZ284" s="162" t="s">
        <v>139</v>
      </c>
    </row>
    <row r="285" spans="1:66" s="2" customFormat="1" ht="24.2" customHeight="1">
      <c r="A285" s="291"/>
      <c r="B285" s="137"/>
      <c r="C285" s="291"/>
      <c r="D285" s="291"/>
      <c r="E285" s="291"/>
      <c r="F285" s="291"/>
      <c r="G285" s="291"/>
      <c r="H285" s="291"/>
      <c r="I285" s="291"/>
      <c r="J285" s="291"/>
      <c r="K285" s="291"/>
      <c r="L285" s="291"/>
      <c r="M285" s="191"/>
      <c r="N285" s="192" t="s">
        <v>3</v>
      </c>
      <c r="O285" s="193" t="s">
        <v>45</v>
      </c>
      <c r="P285" s="146">
        <v>0</v>
      </c>
      <c r="Q285" s="146">
        <f>P285*I285</f>
        <v>0</v>
      </c>
      <c r="R285" s="146">
        <v>2.8000000000000001E-2</v>
      </c>
      <c r="S285" s="146">
        <f>R285*I285</f>
        <v>0</v>
      </c>
      <c r="T285" s="146">
        <v>0</v>
      </c>
      <c r="U285" s="147">
        <f>T285*I285</f>
        <v>0</v>
      </c>
      <c r="V285" s="291"/>
      <c r="W285" s="291"/>
      <c r="X285" s="291"/>
      <c r="Y285" s="291"/>
      <c r="Z285" s="291"/>
      <c r="AA285" s="291"/>
      <c r="AB285" s="291"/>
      <c r="AC285" s="291"/>
      <c r="AD285" s="291"/>
      <c r="AE285" s="291"/>
      <c r="AF285" s="291"/>
      <c r="AS285" s="148" t="s">
        <v>192</v>
      </c>
      <c r="AU285" s="148" t="s">
        <v>357</v>
      </c>
      <c r="AV285" s="148" t="s">
        <v>84</v>
      </c>
      <c r="AZ285" s="19" t="s">
        <v>139</v>
      </c>
      <c r="BF285" s="149">
        <f>IF(O285="základní",K285,0)</f>
        <v>0</v>
      </c>
      <c r="BG285" s="149">
        <f>IF(O285="snížená",K285,0)</f>
        <v>0</v>
      </c>
      <c r="BH285" s="149">
        <f>IF(O285="zákl. přenesená",K285,0)</f>
        <v>0</v>
      </c>
      <c r="BI285" s="149">
        <f>IF(O285="sníž. přenesená",K285,0)</f>
        <v>0</v>
      </c>
      <c r="BJ285" s="149">
        <f>IF(O285="nulová",K285,0)</f>
        <v>0</v>
      </c>
      <c r="BK285" s="19" t="s">
        <v>82</v>
      </c>
      <c r="BL285" s="149">
        <f>ROUND(J285*I285,2)</f>
        <v>0</v>
      </c>
      <c r="BM285" s="19" t="s">
        <v>146</v>
      </c>
      <c r="BN285" s="148" t="s">
        <v>700</v>
      </c>
    </row>
    <row r="286" spans="1:66" s="2" customFormat="1">
      <c r="A286" s="291"/>
      <c r="B286" s="33"/>
      <c r="C286" s="291"/>
      <c r="D286" s="291"/>
      <c r="E286" s="291"/>
      <c r="F286" s="291"/>
      <c r="G286" s="291"/>
      <c r="H286" s="291"/>
      <c r="I286" s="291"/>
      <c r="J286" s="291"/>
      <c r="K286" s="291"/>
      <c r="L286" s="291"/>
      <c r="M286" s="33"/>
      <c r="N286" s="152"/>
      <c r="O286" s="153"/>
      <c r="P286" s="53"/>
      <c r="Q286" s="53"/>
      <c r="R286" s="53"/>
      <c r="S286" s="53"/>
      <c r="T286" s="53"/>
      <c r="U286" s="54"/>
      <c r="V286" s="291"/>
      <c r="W286" s="291"/>
      <c r="X286" s="291"/>
      <c r="Y286" s="291"/>
      <c r="Z286" s="291"/>
      <c r="AA286" s="291"/>
      <c r="AB286" s="291"/>
      <c r="AC286" s="291"/>
      <c r="AD286" s="291"/>
      <c r="AE286" s="291"/>
      <c r="AF286" s="291"/>
      <c r="AU286" s="19" t="s">
        <v>148</v>
      </c>
      <c r="AV286" s="19" t="s">
        <v>84</v>
      </c>
    </row>
    <row r="287" spans="1:66" s="2" customFormat="1" ht="24.2" customHeight="1">
      <c r="A287" s="291"/>
      <c r="B287" s="137"/>
      <c r="C287" s="291"/>
      <c r="D287" s="291"/>
      <c r="E287" s="291"/>
      <c r="F287" s="291"/>
      <c r="G287" s="291"/>
      <c r="H287" s="291"/>
      <c r="I287" s="291"/>
      <c r="J287" s="291"/>
      <c r="K287" s="291"/>
      <c r="L287" s="291"/>
      <c r="M287" s="191"/>
      <c r="N287" s="192" t="s">
        <v>3</v>
      </c>
      <c r="O287" s="193" t="s">
        <v>45</v>
      </c>
      <c r="P287" s="146">
        <v>0</v>
      </c>
      <c r="Q287" s="146">
        <f>P287*I287</f>
        <v>0</v>
      </c>
      <c r="R287" s="146">
        <v>2.3E-3</v>
      </c>
      <c r="S287" s="146">
        <f>R287*I287</f>
        <v>0</v>
      </c>
      <c r="T287" s="146">
        <v>0</v>
      </c>
      <c r="U287" s="147">
        <f>T287*I287</f>
        <v>0</v>
      </c>
      <c r="V287" s="291"/>
      <c r="W287" s="291"/>
      <c r="X287" s="291"/>
      <c r="Y287" s="291"/>
      <c r="Z287" s="291"/>
      <c r="AA287" s="291"/>
      <c r="AB287" s="291"/>
      <c r="AC287" s="291"/>
      <c r="AD287" s="291"/>
      <c r="AE287" s="291"/>
      <c r="AF287" s="291"/>
      <c r="AS287" s="148" t="s">
        <v>192</v>
      </c>
      <c r="AU287" s="148" t="s">
        <v>357</v>
      </c>
      <c r="AV287" s="148" t="s">
        <v>84</v>
      </c>
      <c r="AZ287" s="19" t="s">
        <v>139</v>
      </c>
      <c r="BF287" s="149">
        <f>IF(O287="základní",K287,0)</f>
        <v>0</v>
      </c>
      <c r="BG287" s="149">
        <f>IF(O287="snížená",K287,0)</f>
        <v>0</v>
      </c>
      <c r="BH287" s="149">
        <f>IF(O287="zákl. přenesená",K287,0)</f>
        <v>0</v>
      </c>
      <c r="BI287" s="149">
        <f>IF(O287="sníž. přenesená",K287,0)</f>
        <v>0</v>
      </c>
      <c r="BJ287" s="149">
        <f>IF(O287="nulová",K287,0)</f>
        <v>0</v>
      </c>
      <c r="BK287" s="19" t="s">
        <v>82</v>
      </c>
      <c r="BL287" s="149">
        <f>ROUND(J287*I287,2)</f>
        <v>0</v>
      </c>
      <c r="BM287" s="19" t="s">
        <v>146</v>
      </c>
      <c r="BN287" s="148" t="s">
        <v>705</v>
      </c>
    </row>
    <row r="288" spans="1:66" s="2" customFormat="1">
      <c r="A288" s="291"/>
      <c r="B288" s="33"/>
      <c r="C288" s="291"/>
      <c r="D288" s="291"/>
      <c r="E288" s="291"/>
      <c r="F288" s="291"/>
      <c r="G288" s="291"/>
      <c r="H288" s="291"/>
      <c r="I288" s="291"/>
      <c r="J288" s="291"/>
      <c r="K288" s="291"/>
      <c r="L288" s="291"/>
      <c r="M288" s="33"/>
      <c r="N288" s="152"/>
      <c r="O288" s="153"/>
      <c r="P288" s="53"/>
      <c r="Q288" s="53"/>
      <c r="R288" s="53"/>
      <c r="S288" s="53"/>
      <c r="T288" s="53"/>
      <c r="U288" s="54"/>
      <c r="V288" s="291"/>
      <c r="W288" s="291"/>
      <c r="X288" s="291"/>
      <c r="Y288" s="291"/>
      <c r="Z288" s="291"/>
      <c r="AA288" s="291"/>
      <c r="AB288" s="291"/>
      <c r="AC288" s="291"/>
      <c r="AD288" s="291"/>
      <c r="AE288" s="291"/>
      <c r="AF288" s="291"/>
      <c r="AU288" s="19" t="s">
        <v>148</v>
      </c>
      <c r="AV288" s="19" t="s">
        <v>84</v>
      </c>
    </row>
    <row r="289" spans="1:66" s="2" customFormat="1" ht="14.45" customHeight="1">
      <c r="A289" s="291"/>
      <c r="B289" s="137"/>
      <c r="C289" s="291"/>
      <c r="D289" s="291"/>
      <c r="E289" s="291"/>
      <c r="F289" s="291"/>
      <c r="G289" s="291"/>
      <c r="H289" s="291"/>
      <c r="I289" s="291"/>
      <c r="J289" s="291"/>
      <c r="K289" s="291"/>
      <c r="L289" s="291"/>
      <c r="M289" s="33"/>
      <c r="N289" s="144" t="s">
        <v>3</v>
      </c>
      <c r="O289" s="145" t="s">
        <v>45</v>
      </c>
      <c r="P289" s="146">
        <v>0.505</v>
      </c>
      <c r="Q289" s="146">
        <f>P289*I289</f>
        <v>0</v>
      </c>
      <c r="R289" s="146">
        <v>0</v>
      </c>
      <c r="S289" s="146">
        <f>R289*I289</f>
        <v>0</v>
      </c>
      <c r="T289" s="146">
        <v>0</v>
      </c>
      <c r="U289" s="147">
        <f>T289*I289</f>
        <v>0</v>
      </c>
      <c r="V289" s="291"/>
      <c r="W289" s="291"/>
      <c r="X289" s="291"/>
      <c r="Y289" s="291"/>
      <c r="Z289" s="291"/>
      <c r="AA289" s="291"/>
      <c r="AB289" s="291"/>
      <c r="AC289" s="291"/>
      <c r="AD289" s="291"/>
      <c r="AE289" s="291"/>
      <c r="AF289" s="291"/>
      <c r="AS289" s="148" t="s">
        <v>146</v>
      </c>
      <c r="AU289" s="148" t="s">
        <v>141</v>
      </c>
      <c r="AV289" s="148" t="s">
        <v>84</v>
      </c>
      <c r="AZ289" s="19" t="s">
        <v>139</v>
      </c>
      <c r="BF289" s="149">
        <f>IF(O289="základní",K289,0)</f>
        <v>0</v>
      </c>
      <c r="BG289" s="149">
        <f>IF(O289="snížená",K289,0)</f>
        <v>0</v>
      </c>
      <c r="BH289" s="149">
        <f>IF(O289="zákl. přenesená",K289,0)</f>
        <v>0</v>
      </c>
      <c r="BI289" s="149">
        <f>IF(O289="sníž. přenesená",K289,0)</f>
        <v>0</v>
      </c>
      <c r="BJ289" s="149">
        <f>IF(O289="nulová",K289,0)</f>
        <v>0</v>
      </c>
      <c r="BK289" s="19" t="s">
        <v>82</v>
      </c>
      <c r="BL289" s="149">
        <f>ROUND(J289*I289,2)</f>
        <v>0</v>
      </c>
      <c r="BM289" s="19" t="s">
        <v>146</v>
      </c>
      <c r="BN289" s="148" t="s">
        <v>710</v>
      </c>
    </row>
    <row r="290" spans="1:66" s="2" customFormat="1">
      <c r="A290" s="291"/>
      <c r="B290" s="33"/>
      <c r="C290" s="291"/>
      <c r="D290" s="291"/>
      <c r="E290" s="291"/>
      <c r="F290" s="291"/>
      <c r="G290" s="291"/>
      <c r="H290" s="291"/>
      <c r="I290" s="291"/>
      <c r="J290" s="291"/>
      <c r="K290" s="291"/>
      <c r="L290" s="291"/>
      <c r="M290" s="33"/>
      <c r="N290" s="152"/>
      <c r="O290" s="153"/>
      <c r="P290" s="53"/>
      <c r="Q290" s="53"/>
      <c r="R290" s="53"/>
      <c r="S290" s="53"/>
      <c r="T290" s="53"/>
      <c r="U290" s="54"/>
      <c r="V290" s="291"/>
      <c r="W290" s="291"/>
      <c r="X290" s="291"/>
      <c r="Y290" s="291"/>
      <c r="Z290" s="291"/>
      <c r="AA290" s="291"/>
      <c r="AB290" s="291"/>
      <c r="AC290" s="291"/>
      <c r="AD290" s="291"/>
      <c r="AE290" s="291"/>
      <c r="AF290" s="291"/>
      <c r="AU290" s="19" t="s">
        <v>148</v>
      </c>
      <c r="AV290" s="19" t="s">
        <v>84</v>
      </c>
    </row>
    <row r="291" spans="1:66" s="2" customFormat="1">
      <c r="A291" s="291"/>
      <c r="B291" s="33"/>
      <c r="C291" s="291"/>
      <c r="D291" s="291"/>
      <c r="E291" s="291"/>
      <c r="F291" s="291"/>
      <c r="G291" s="291"/>
      <c r="H291" s="291"/>
      <c r="I291" s="291"/>
      <c r="J291" s="291"/>
      <c r="K291" s="291"/>
      <c r="L291" s="291"/>
      <c r="M291" s="33"/>
      <c r="N291" s="152"/>
      <c r="O291" s="153"/>
      <c r="P291" s="53"/>
      <c r="Q291" s="53"/>
      <c r="R291" s="53"/>
      <c r="S291" s="53"/>
      <c r="T291" s="53"/>
      <c r="U291" s="54"/>
      <c r="V291" s="291"/>
      <c r="W291" s="291"/>
      <c r="X291" s="291"/>
      <c r="Y291" s="291"/>
      <c r="Z291" s="291"/>
      <c r="AA291" s="291"/>
      <c r="AB291" s="291"/>
      <c r="AC291" s="291"/>
      <c r="AD291" s="291"/>
      <c r="AE291" s="291"/>
      <c r="AF291" s="291"/>
      <c r="AU291" s="19" t="s">
        <v>150</v>
      </c>
      <c r="AV291" s="19" t="s">
        <v>84</v>
      </c>
    </row>
    <row r="292" spans="1:66" s="13" customFormat="1">
      <c r="B292" s="155"/>
      <c r="C292" s="291"/>
      <c r="D292" s="291"/>
      <c r="E292" s="291"/>
      <c r="F292" s="291"/>
      <c r="G292" s="291"/>
      <c r="H292" s="291"/>
      <c r="I292" s="291"/>
      <c r="J292" s="291"/>
      <c r="K292" s="291"/>
      <c r="L292" s="291"/>
      <c r="M292" s="155"/>
      <c r="N292" s="158"/>
      <c r="O292" s="159"/>
      <c r="P292" s="159"/>
      <c r="Q292" s="159"/>
      <c r="R292" s="159"/>
      <c r="S292" s="159"/>
      <c r="T292" s="159"/>
      <c r="U292" s="160"/>
      <c r="AU292" s="156" t="s">
        <v>158</v>
      </c>
      <c r="AV292" s="156" t="s">
        <v>84</v>
      </c>
      <c r="AW292" s="13" t="s">
        <v>82</v>
      </c>
      <c r="AX292" s="13" t="s">
        <v>36</v>
      </c>
      <c r="AY292" s="13" t="s">
        <v>74</v>
      </c>
      <c r="AZ292" s="156" t="s">
        <v>139</v>
      </c>
    </row>
    <row r="293" spans="1:66" s="14" customFormat="1">
      <c r="B293" s="161"/>
      <c r="C293" s="291"/>
      <c r="D293" s="291"/>
      <c r="E293" s="291"/>
      <c r="F293" s="291"/>
      <c r="G293" s="291"/>
      <c r="H293" s="291"/>
      <c r="I293" s="291"/>
      <c r="J293" s="291"/>
      <c r="K293" s="291"/>
      <c r="L293" s="291"/>
      <c r="M293" s="161"/>
      <c r="N293" s="165"/>
      <c r="O293" s="166"/>
      <c r="P293" s="166"/>
      <c r="Q293" s="166"/>
      <c r="R293" s="166"/>
      <c r="S293" s="166"/>
      <c r="T293" s="166"/>
      <c r="U293" s="167"/>
      <c r="AU293" s="162" t="s">
        <v>158</v>
      </c>
      <c r="AV293" s="162" t="s">
        <v>84</v>
      </c>
      <c r="AW293" s="14" t="s">
        <v>84</v>
      </c>
      <c r="AX293" s="14" t="s">
        <v>36</v>
      </c>
      <c r="AY293" s="14" t="s">
        <v>82</v>
      </c>
      <c r="AZ293" s="162" t="s">
        <v>139</v>
      </c>
    </row>
    <row r="294" spans="1:66" s="2" customFormat="1" ht="14.45" customHeight="1">
      <c r="A294" s="291"/>
      <c r="B294" s="137"/>
      <c r="C294" s="291"/>
      <c r="D294" s="291"/>
      <c r="E294" s="291"/>
      <c r="F294" s="291"/>
      <c r="G294" s="291"/>
      <c r="H294" s="291"/>
      <c r="I294" s="291"/>
      <c r="J294" s="291"/>
      <c r="K294" s="291"/>
      <c r="L294" s="291"/>
      <c r="M294" s="191"/>
      <c r="N294" s="192" t="s">
        <v>3</v>
      </c>
      <c r="O294" s="193" t="s">
        <v>45</v>
      </c>
      <c r="P294" s="146">
        <v>0</v>
      </c>
      <c r="Q294" s="146">
        <f>P294*I294</f>
        <v>0</v>
      </c>
      <c r="R294" s="146">
        <v>2.5899999999999999E-2</v>
      </c>
      <c r="S294" s="146">
        <f>R294*I294</f>
        <v>0</v>
      </c>
      <c r="T294" s="146">
        <v>0</v>
      </c>
      <c r="U294" s="147">
        <f>T294*I294</f>
        <v>0</v>
      </c>
      <c r="V294" s="291"/>
      <c r="W294" s="291"/>
      <c r="X294" s="291"/>
      <c r="Y294" s="291"/>
      <c r="Z294" s="291"/>
      <c r="AA294" s="291"/>
      <c r="AB294" s="291"/>
      <c r="AC294" s="291"/>
      <c r="AD294" s="291"/>
      <c r="AE294" s="291"/>
      <c r="AF294" s="291"/>
      <c r="AS294" s="148" t="s">
        <v>192</v>
      </c>
      <c r="AU294" s="148" t="s">
        <v>357</v>
      </c>
      <c r="AV294" s="148" t="s">
        <v>84</v>
      </c>
      <c r="AZ294" s="19" t="s">
        <v>139</v>
      </c>
      <c r="BF294" s="149">
        <f>IF(O294="základní",K294,0)</f>
        <v>0</v>
      </c>
      <c r="BG294" s="149">
        <f>IF(O294="snížená",K294,0)</f>
        <v>0</v>
      </c>
      <c r="BH294" s="149">
        <f>IF(O294="zákl. přenesená",K294,0)</f>
        <v>0</v>
      </c>
      <c r="BI294" s="149">
        <f>IF(O294="sníž. přenesená",K294,0)</f>
        <v>0</v>
      </c>
      <c r="BJ294" s="149">
        <f>IF(O294="nulová",K294,0)</f>
        <v>0</v>
      </c>
      <c r="BK294" s="19" t="s">
        <v>82</v>
      </c>
      <c r="BL294" s="149">
        <f>ROUND(J294*I294,2)</f>
        <v>0</v>
      </c>
      <c r="BM294" s="19" t="s">
        <v>146</v>
      </c>
      <c r="BN294" s="148" t="s">
        <v>717</v>
      </c>
    </row>
    <row r="295" spans="1:66" s="2" customFormat="1">
      <c r="A295" s="291"/>
      <c r="B295" s="33"/>
      <c r="C295" s="291"/>
      <c r="D295" s="291"/>
      <c r="E295" s="291"/>
      <c r="F295" s="291"/>
      <c r="G295" s="291"/>
      <c r="H295" s="291"/>
      <c r="I295" s="291"/>
      <c r="J295" s="291"/>
      <c r="K295" s="291"/>
      <c r="L295" s="291"/>
      <c r="M295" s="33"/>
      <c r="N295" s="152"/>
      <c r="O295" s="153"/>
      <c r="P295" s="53"/>
      <c r="Q295" s="53"/>
      <c r="R295" s="53"/>
      <c r="S295" s="53"/>
      <c r="T295" s="53"/>
      <c r="U295" s="54"/>
      <c r="V295" s="291"/>
      <c r="W295" s="291"/>
      <c r="X295" s="291"/>
      <c r="Y295" s="291"/>
      <c r="Z295" s="291"/>
      <c r="AA295" s="291"/>
      <c r="AB295" s="291"/>
      <c r="AC295" s="291"/>
      <c r="AD295" s="291"/>
      <c r="AE295" s="291"/>
      <c r="AF295" s="291"/>
      <c r="AU295" s="19" t="s">
        <v>148</v>
      </c>
      <c r="AV295" s="19" t="s">
        <v>84</v>
      </c>
    </row>
    <row r="296" spans="1:66" s="14" customFormat="1">
      <c r="B296" s="161"/>
      <c r="C296" s="291"/>
      <c r="D296" s="291"/>
      <c r="E296" s="291"/>
      <c r="F296" s="291"/>
      <c r="G296" s="291"/>
      <c r="H296" s="291"/>
      <c r="I296" s="291"/>
      <c r="J296" s="291"/>
      <c r="K296" s="291"/>
      <c r="L296" s="291"/>
      <c r="M296" s="161"/>
      <c r="N296" s="165"/>
      <c r="O296" s="166"/>
      <c r="P296" s="166"/>
      <c r="Q296" s="166"/>
      <c r="R296" s="166"/>
      <c r="S296" s="166"/>
      <c r="T296" s="166"/>
      <c r="U296" s="167"/>
      <c r="AU296" s="162" t="s">
        <v>158</v>
      </c>
      <c r="AV296" s="162" t="s">
        <v>84</v>
      </c>
      <c r="AW296" s="14" t="s">
        <v>84</v>
      </c>
      <c r="AX296" s="14" t="s">
        <v>4</v>
      </c>
      <c r="AY296" s="14" t="s">
        <v>82</v>
      </c>
      <c r="AZ296" s="162" t="s">
        <v>139</v>
      </c>
    </row>
    <row r="297" spans="1:66" s="2" customFormat="1" ht="14.45" customHeight="1">
      <c r="A297" s="291"/>
      <c r="B297" s="137"/>
      <c r="C297" s="291"/>
      <c r="D297" s="291"/>
      <c r="E297" s="291"/>
      <c r="F297" s="291"/>
      <c r="G297" s="291"/>
      <c r="H297" s="291"/>
      <c r="I297" s="291"/>
      <c r="J297" s="291"/>
      <c r="K297" s="291"/>
      <c r="L297" s="291"/>
      <c r="M297" s="33"/>
      <c r="N297" s="144" t="s">
        <v>3</v>
      </c>
      <c r="O297" s="145" t="s">
        <v>45</v>
      </c>
      <c r="P297" s="146">
        <v>0</v>
      </c>
      <c r="Q297" s="146">
        <f>P297*I297</f>
        <v>0</v>
      </c>
      <c r="R297" s="146">
        <v>0</v>
      </c>
      <c r="S297" s="146">
        <f>R297*I297</f>
        <v>0</v>
      </c>
      <c r="T297" s="146">
        <v>0</v>
      </c>
      <c r="U297" s="147">
        <f>T297*I297</f>
        <v>0</v>
      </c>
      <c r="V297" s="291"/>
      <c r="W297" s="291"/>
      <c r="X297" s="291"/>
      <c r="Y297" s="291"/>
      <c r="Z297" s="291"/>
      <c r="AA297" s="291"/>
      <c r="AB297" s="291"/>
      <c r="AC297" s="291"/>
      <c r="AD297" s="291"/>
      <c r="AE297" s="291"/>
      <c r="AF297" s="291"/>
      <c r="AS297" s="148" t="s">
        <v>146</v>
      </c>
      <c r="AU297" s="148" t="s">
        <v>141</v>
      </c>
      <c r="AV297" s="148" t="s">
        <v>84</v>
      </c>
      <c r="AZ297" s="19" t="s">
        <v>139</v>
      </c>
      <c r="BF297" s="149">
        <f>IF(O297="základní",K297,0)</f>
        <v>0</v>
      </c>
      <c r="BG297" s="149">
        <f>IF(O297="snížená",K297,0)</f>
        <v>0</v>
      </c>
      <c r="BH297" s="149">
        <f>IF(O297="zákl. přenesená",K297,0)</f>
        <v>0</v>
      </c>
      <c r="BI297" s="149">
        <f>IF(O297="sníž. přenesená",K297,0)</f>
        <v>0</v>
      </c>
      <c r="BJ297" s="149">
        <f>IF(O297="nulová",K297,0)</f>
        <v>0</v>
      </c>
      <c r="BK297" s="19" t="s">
        <v>82</v>
      </c>
      <c r="BL297" s="149">
        <f>ROUND(J297*I297,2)</f>
        <v>0</v>
      </c>
      <c r="BM297" s="19" t="s">
        <v>146</v>
      </c>
      <c r="BN297" s="148" t="s">
        <v>722</v>
      </c>
    </row>
    <row r="298" spans="1:66" s="2" customFormat="1">
      <c r="A298" s="291"/>
      <c r="B298" s="33"/>
      <c r="C298" s="291"/>
      <c r="D298" s="291"/>
      <c r="E298" s="291"/>
      <c r="F298" s="291"/>
      <c r="G298" s="291"/>
      <c r="H298" s="291"/>
      <c r="I298" s="291"/>
      <c r="J298" s="291"/>
      <c r="K298" s="291"/>
      <c r="L298" s="291"/>
      <c r="M298" s="33"/>
      <c r="N298" s="152"/>
      <c r="O298" s="153"/>
      <c r="P298" s="53"/>
      <c r="Q298" s="53"/>
      <c r="R298" s="53"/>
      <c r="S298" s="53"/>
      <c r="T298" s="53"/>
      <c r="U298" s="54"/>
      <c r="V298" s="291"/>
      <c r="W298" s="291"/>
      <c r="X298" s="291"/>
      <c r="Y298" s="291"/>
      <c r="Z298" s="291"/>
      <c r="AA298" s="291"/>
      <c r="AB298" s="291"/>
      <c r="AC298" s="291"/>
      <c r="AD298" s="291"/>
      <c r="AE298" s="291"/>
      <c r="AF298" s="291"/>
      <c r="AU298" s="19" t="s">
        <v>148</v>
      </c>
      <c r="AV298" s="19" t="s">
        <v>84</v>
      </c>
    </row>
    <row r="299" spans="1:66" s="13" customFormat="1">
      <c r="B299" s="155"/>
      <c r="C299" s="291"/>
      <c r="D299" s="291"/>
      <c r="E299" s="291"/>
      <c r="F299" s="291"/>
      <c r="G299" s="291"/>
      <c r="H299" s="291"/>
      <c r="I299" s="291"/>
      <c r="J299" s="291"/>
      <c r="K299" s="291"/>
      <c r="L299" s="291"/>
      <c r="M299" s="155"/>
      <c r="N299" s="158"/>
      <c r="O299" s="159"/>
      <c r="P299" s="159"/>
      <c r="Q299" s="159"/>
      <c r="R299" s="159"/>
      <c r="S299" s="159"/>
      <c r="T299" s="159"/>
      <c r="U299" s="160"/>
      <c r="AU299" s="156" t="s">
        <v>158</v>
      </c>
      <c r="AV299" s="156" t="s">
        <v>84</v>
      </c>
      <c r="AW299" s="13" t="s">
        <v>82</v>
      </c>
      <c r="AX299" s="13" t="s">
        <v>36</v>
      </c>
      <c r="AY299" s="13" t="s">
        <v>74</v>
      </c>
      <c r="AZ299" s="156" t="s">
        <v>139</v>
      </c>
    </row>
    <row r="300" spans="1:66" s="13" customFormat="1">
      <c r="B300" s="155"/>
      <c r="C300" s="291"/>
      <c r="D300" s="291"/>
      <c r="E300" s="291"/>
      <c r="F300" s="291"/>
      <c r="G300" s="291"/>
      <c r="H300" s="291"/>
      <c r="I300" s="291"/>
      <c r="J300" s="291"/>
      <c r="K300" s="291"/>
      <c r="L300" s="291"/>
      <c r="M300" s="155"/>
      <c r="N300" s="158"/>
      <c r="O300" s="159"/>
      <c r="P300" s="159"/>
      <c r="Q300" s="159"/>
      <c r="R300" s="159"/>
      <c r="S300" s="159"/>
      <c r="T300" s="159"/>
      <c r="U300" s="160"/>
      <c r="AU300" s="156" t="s">
        <v>158</v>
      </c>
      <c r="AV300" s="156" t="s">
        <v>84</v>
      </c>
      <c r="AW300" s="13" t="s">
        <v>82</v>
      </c>
      <c r="AX300" s="13" t="s">
        <v>36</v>
      </c>
      <c r="AY300" s="13" t="s">
        <v>74</v>
      </c>
      <c r="AZ300" s="156" t="s">
        <v>139</v>
      </c>
    </row>
    <row r="301" spans="1:66" s="14" customFormat="1">
      <c r="B301" s="161"/>
      <c r="C301" s="291"/>
      <c r="D301" s="291"/>
      <c r="E301" s="291"/>
      <c r="F301" s="291"/>
      <c r="G301" s="291"/>
      <c r="H301" s="291"/>
      <c r="I301" s="291"/>
      <c r="J301" s="291"/>
      <c r="K301" s="291"/>
      <c r="L301" s="291"/>
      <c r="M301" s="161"/>
      <c r="N301" s="165"/>
      <c r="O301" s="166"/>
      <c r="P301" s="166"/>
      <c r="Q301" s="166"/>
      <c r="R301" s="166"/>
      <c r="S301" s="166"/>
      <c r="T301" s="166"/>
      <c r="U301" s="167"/>
      <c r="AU301" s="162" t="s">
        <v>158</v>
      </c>
      <c r="AV301" s="162" t="s">
        <v>84</v>
      </c>
      <c r="AW301" s="14" t="s">
        <v>84</v>
      </c>
      <c r="AX301" s="14" t="s">
        <v>36</v>
      </c>
      <c r="AY301" s="14" t="s">
        <v>74</v>
      </c>
      <c r="AZ301" s="162" t="s">
        <v>139</v>
      </c>
    </row>
    <row r="302" spans="1:66" s="13" customFormat="1">
      <c r="B302" s="155"/>
      <c r="C302" s="291"/>
      <c r="D302" s="291"/>
      <c r="E302" s="291"/>
      <c r="F302" s="291"/>
      <c r="G302" s="291"/>
      <c r="H302" s="291"/>
      <c r="I302" s="291"/>
      <c r="J302" s="291"/>
      <c r="K302" s="291"/>
      <c r="L302" s="291"/>
      <c r="M302" s="155"/>
      <c r="N302" s="158"/>
      <c r="O302" s="159"/>
      <c r="P302" s="159"/>
      <c r="Q302" s="159"/>
      <c r="R302" s="159"/>
      <c r="S302" s="159"/>
      <c r="T302" s="159"/>
      <c r="U302" s="160"/>
      <c r="AU302" s="156" t="s">
        <v>158</v>
      </c>
      <c r="AV302" s="156" t="s">
        <v>84</v>
      </c>
      <c r="AW302" s="13" t="s">
        <v>82</v>
      </c>
      <c r="AX302" s="13" t="s">
        <v>36</v>
      </c>
      <c r="AY302" s="13" t="s">
        <v>74</v>
      </c>
      <c r="AZ302" s="156" t="s">
        <v>139</v>
      </c>
    </row>
    <row r="303" spans="1:66" s="14" customFormat="1">
      <c r="B303" s="161"/>
      <c r="C303" s="291"/>
      <c r="D303" s="291"/>
      <c r="E303" s="291"/>
      <c r="F303" s="291"/>
      <c r="G303" s="291"/>
      <c r="H303" s="291"/>
      <c r="I303" s="291"/>
      <c r="J303" s="291"/>
      <c r="K303" s="291"/>
      <c r="L303" s="291"/>
      <c r="M303" s="161"/>
      <c r="N303" s="165"/>
      <c r="O303" s="166"/>
      <c r="P303" s="166"/>
      <c r="Q303" s="166"/>
      <c r="R303" s="166"/>
      <c r="S303" s="166"/>
      <c r="T303" s="166"/>
      <c r="U303" s="167"/>
      <c r="AU303" s="162" t="s">
        <v>158</v>
      </c>
      <c r="AV303" s="162" t="s">
        <v>84</v>
      </c>
      <c r="AW303" s="14" t="s">
        <v>84</v>
      </c>
      <c r="AX303" s="14" t="s">
        <v>36</v>
      </c>
      <c r="AY303" s="14" t="s">
        <v>74</v>
      </c>
      <c r="AZ303" s="162" t="s">
        <v>139</v>
      </c>
    </row>
    <row r="304" spans="1:66" s="15" customFormat="1">
      <c r="B304" s="168"/>
      <c r="C304" s="291"/>
      <c r="D304" s="291"/>
      <c r="E304" s="291"/>
      <c r="F304" s="291"/>
      <c r="G304" s="291"/>
      <c r="H304" s="291"/>
      <c r="I304" s="291"/>
      <c r="J304" s="291"/>
      <c r="K304" s="291"/>
      <c r="L304" s="291"/>
      <c r="M304" s="168"/>
      <c r="N304" s="172"/>
      <c r="O304" s="173"/>
      <c r="P304" s="173"/>
      <c r="Q304" s="173"/>
      <c r="R304" s="173"/>
      <c r="S304" s="173"/>
      <c r="T304" s="173"/>
      <c r="U304" s="174"/>
      <c r="AU304" s="169" t="s">
        <v>158</v>
      </c>
      <c r="AV304" s="169" t="s">
        <v>84</v>
      </c>
      <c r="AW304" s="15" t="s">
        <v>146</v>
      </c>
      <c r="AX304" s="15" t="s">
        <v>36</v>
      </c>
      <c r="AY304" s="15" t="s">
        <v>82</v>
      </c>
      <c r="AZ304" s="169" t="s">
        <v>139</v>
      </c>
    </row>
    <row r="305" spans="1:66" s="2" customFormat="1" ht="14.45" customHeight="1">
      <c r="A305" s="291"/>
      <c r="B305" s="137"/>
      <c r="C305" s="291"/>
      <c r="D305" s="291"/>
      <c r="E305" s="291"/>
      <c r="F305" s="291"/>
      <c r="G305" s="291"/>
      <c r="H305" s="291"/>
      <c r="I305" s="291"/>
      <c r="J305" s="291"/>
      <c r="K305" s="291"/>
      <c r="L305" s="291"/>
      <c r="M305" s="33"/>
      <c r="N305" s="144" t="s">
        <v>3</v>
      </c>
      <c r="O305" s="145" t="s">
        <v>45</v>
      </c>
      <c r="P305" s="146">
        <v>3.01</v>
      </c>
      <c r="Q305" s="146">
        <f>P305*I305</f>
        <v>0</v>
      </c>
      <c r="R305" s="146">
        <v>0</v>
      </c>
      <c r="S305" s="146">
        <f>R305*I305</f>
        <v>0</v>
      </c>
      <c r="T305" s="146">
        <v>0</v>
      </c>
      <c r="U305" s="147">
        <f>T305*I305</f>
        <v>0</v>
      </c>
      <c r="V305" s="291"/>
      <c r="W305" s="291"/>
      <c r="X305" s="291"/>
      <c r="Y305" s="291"/>
      <c r="Z305" s="291"/>
      <c r="AA305" s="291"/>
      <c r="AB305" s="291"/>
      <c r="AC305" s="291"/>
      <c r="AD305" s="291"/>
      <c r="AE305" s="291"/>
      <c r="AF305" s="291"/>
      <c r="AS305" s="148" t="s">
        <v>146</v>
      </c>
      <c r="AU305" s="148" t="s">
        <v>141</v>
      </c>
      <c r="AV305" s="148" t="s">
        <v>84</v>
      </c>
      <c r="AZ305" s="19" t="s">
        <v>139</v>
      </c>
      <c r="BF305" s="149">
        <f>IF(O305="základní",K305,0)</f>
        <v>0</v>
      </c>
      <c r="BG305" s="149">
        <f>IF(O305="snížená",K305,0)</f>
        <v>0</v>
      </c>
      <c r="BH305" s="149">
        <f>IF(O305="zákl. přenesená",K305,0)</f>
        <v>0</v>
      </c>
      <c r="BI305" s="149">
        <f>IF(O305="sníž. přenesená",K305,0)</f>
        <v>0</v>
      </c>
      <c r="BJ305" s="149">
        <f>IF(O305="nulová",K305,0)</f>
        <v>0</v>
      </c>
      <c r="BK305" s="19" t="s">
        <v>82</v>
      </c>
      <c r="BL305" s="149">
        <f>ROUND(J305*I305,2)</f>
        <v>0</v>
      </c>
      <c r="BM305" s="19" t="s">
        <v>146</v>
      </c>
      <c r="BN305" s="148" t="s">
        <v>726</v>
      </c>
    </row>
    <row r="306" spans="1:66" s="2" customFormat="1">
      <c r="A306" s="291"/>
      <c r="B306" s="33"/>
      <c r="C306" s="291"/>
      <c r="D306" s="291"/>
      <c r="E306" s="291"/>
      <c r="F306" s="291"/>
      <c r="G306" s="291"/>
      <c r="H306" s="291"/>
      <c r="I306" s="291"/>
      <c r="J306" s="291"/>
      <c r="K306" s="291"/>
      <c r="L306" s="291"/>
      <c r="M306" s="33"/>
      <c r="N306" s="152"/>
      <c r="O306" s="153"/>
      <c r="P306" s="53"/>
      <c r="Q306" s="53"/>
      <c r="R306" s="53"/>
      <c r="S306" s="53"/>
      <c r="T306" s="53"/>
      <c r="U306" s="54"/>
      <c r="V306" s="291"/>
      <c r="W306" s="291"/>
      <c r="X306" s="291"/>
      <c r="Y306" s="291"/>
      <c r="Z306" s="291"/>
      <c r="AA306" s="291"/>
      <c r="AB306" s="291"/>
      <c r="AC306" s="291"/>
      <c r="AD306" s="291"/>
      <c r="AE306" s="291"/>
      <c r="AF306" s="291"/>
      <c r="AU306" s="19" t="s">
        <v>148</v>
      </c>
      <c r="AV306" s="19" t="s">
        <v>84</v>
      </c>
    </row>
    <row r="307" spans="1:66" s="2" customFormat="1">
      <c r="A307" s="291"/>
      <c r="B307" s="33"/>
      <c r="C307" s="291"/>
      <c r="D307" s="291"/>
      <c r="E307" s="291"/>
      <c r="F307" s="291"/>
      <c r="G307" s="291"/>
      <c r="H307" s="291"/>
      <c r="I307" s="291"/>
      <c r="J307" s="291"/>
      <c r="K307" s="291"/>
      <c r="L307" s="291"/>
      <c r="M307" s="33"/>
      <c r="N307" s="152"/>
      <c r="O307" s="153"/>
      <c r="P307" s="53"/>
      <c r="Q307" s="53"/>
      <c r="R307" s="53"/>
      <c r="S307" s="53"/>
      <c r="T307" s="53"/>
      <c r="U307" s="54"/>
      <c r="V307" s="291"/>
      <c r="W307" s="291"/>
      <c r="X307" s="291"/>
      <c r="Y307" s="291"/>
      <c r="Z307" s="291"/>
      <c r="AA307" s="291"/>
      <c r="AB307" s="291"/>
      <c r="AC307" s="291"/>
      <c r="AD307" s="291"/>
      <c r="AE307" s="291"/>
      <c r="AF307" s="291"/>
      <c r="AU307" s="19" t="s">
        <v>150</v>
      </c>
      <c r="AV307" s="19" t="s">
        <v>84</v>
      </c>
    </row>
    <row r="308" spans="1:66" s="13" customFormat="1">
      <c r="B308" s="155"/>
      <c r="C308" s="291"/>
      <c r="D308" s="291"/>
      <c r="E308" s="291"/>
      <c r="F308" s="291"/>
      <c r="G308" s="291"/>
      <c r="H308" s="291"/>
      <c r="I308" s="291"/>
      <c r="J308" s="291"/>
      <c r="K308" s="291"/>
      <c r="L308" s="291"/>
      <c r="M308" s="155"/>
      <c r="N308" s="158"/>
      <c r="O308" s="159"/>
      <c r="P308" s="159"/>
      <c r="Q308" s="159"/>
      <c r="R308" s="159"/>
      <c r="S308" s="159"/>
      <c r="T308" s="159"/>
      <c r="U308" s="160"/>
      <c r="AU308" s="156" t="s">
        <v>158</v>
      </c>
      <c r="AV308" s="156" t="s">
        <v>84</v>
      </c>
      <c r="AW308" s="13" t="s">
        <v>82</v>
      </c>
      <c r="AX308" s="13" t="s">
        <v>36</v>
      </c>
      <c r="AY308" s="13" t="s">
        <v>74</v>
      </c>
      <c r="AZ308" s="156" t="s">
        <v>139</v>
      </c>
    </row>
    <row r="309" spans="1:66" s="13" customFormat="1">
      <c r="B309" s="155"/>
      <c r="C309" s="291"/>
      <c r="D309" s="291"/>
      <c r="E309" s="291"/>
      <c r="F309" s="291"/>
      <c r="G309" s="291"/>
      <c r="H309" s="291"/>
      <c r="I309" s="291"/>
      <c r="J309" s="291"/>
      <c r="K309" s="291"/>
      <c r="L309" s="291"/>
      <c r="M309" s="155"/>
      <c r="N309" s="158"/>
      <c r="O309" s="159"/>
      <c r="P309" s="159"/>
      <c r="Q309" s="159"/>
      <c r="R309" s="159"/>
      <c r="S309" s="159"/>
      <c r="T309" s="159"/>
      <c r="U309" s="160"/>
      <c r="AU309" s="156" t="s">
        <v>158</v>
      </c>
      <c r="AV309" s="156" t="s">
        <v>84</v>
      </c>
      <c r="AW309" s="13" t="s">
        <v>82</v>
      </c>
      <c r="AX309" s="13" t="s">
        <v>36</v>
      </c>
      <c r="AY309" s="13" t="s">
        <v>74</v>
      </c>
      <c r="AZ309" s="156" t="s">
        <v>139</v>
      </c>
    </row>
    <row r="310" spans="1:66" s="14" customFormat="1">
      <c r="B310" s="161"/>
      <c r="C310" s="291"/>
      <c r="D310" s="291"/>
      <c r="E310" s="291"/>
      <c r="F310" s="291"/>
      <c r="G310" s="291"/>
      <c r="H310" s="291"/>
      <c r="I310" s="291"/>
      <c r="J310" s="291"/>
      <c r="K310" s="291"/>
      <c r="L310" s="291"/>
      <c r="M310" s="161"/>
      <c r="N310" s="165"/>
      <c r="O310" s="166"/>
      <c r="P310" s="166"/>
      <c r="Q310" s="166"/>
      <c r="R310" s="166"/>
      <c r="S310" s="166"/>
      <c r="T310" s="166"/>
      <c r="U310" s="167"/>
      <c r="AU310" s="162" t="s">
        <v>158</v>
      </c>
      <c r="AV310" s="162" t="s">
        <v>84</v>
      </c>
      <c r="AW310" s="14" t="s">
        <v>84</v>
      </c>
      <c r="AX310" s="14" t="s">
        <v>36</v>
      </c>
      <c r="AY310" s="14" t="s">
        <v>82</v>
      </c>
      <c r="AZ310" s="162" t="s">
        <v>139</v>
      </c>
    </row>
    <row r="311" spans="1:66" s="2" customFormat="1" ht="14.45" customHeight="1">
      <c r="A311" s="291"/>
      <c r="B311" s="137"/>
      <c r="C311" s="291"/>
      <c r="D311" s="291"/>
      <c r="E311" s="291"/>
      <c r="F311" s="291"/>
      <c r="G311" s="291"/>
      <c r="H311" s="291"/>
      <c r="I311" s="291"/>
      <c r="J311" s="291"/>
      <c r="K311" s="291"/>
      <c r="L311" s="291"/>
      <c r="M311" s="191"/>
      <c r="N311" s="192" t="s">
        <v>3</v>
      </c>
      <c r="O311" s="193" t="s">
        <v>45</v>
      </c>
      <c r="P311" s="146">
        <v>0</v>
      </c>
      <c r="Q311" s="146">
        <f>P311*I311</f>
        <v>0</v>
      </c>
      <c r="R311" s="146">
        <v>1.15E-2</v>
      </c>
      <c r="S311" s="146">
        <f>R311*I311</f>
        <v>0</v>
      </c>
      <c r="T311" s="146">
        <v>0</v>
      </c>
      <c r="U311" s="147">
        <f>T311*I311</f>
        <v>0</v>
      </c>
      <c r="V311" s="291"/>
      <c r="W311" s="291"/>
      <c r="X311" s="291"/>
      <c r="Y311" s="291"/>
      <c r="Z311" s="291"/>
      <c r="AA311" s="291"/>
      <c r="AB311" s="291"/>
      <c r="AC311" s="291"/>
      <c r="AD311" s="291"/>
      <c r="AE311" s="291"/>
      <c r="AF311" s="291"/>
      <c r="AS311" s="148" t="s">
        <v>192</v>
      </c>
      <c r="AU311" s="148" t="s">
        <v>357</v>
      </c>
      <c r="AV311" s="148" t="s">
        <v>84</v>
      </c>
      <c r="AZ311" s="19" t="s">
        <v>139</v>
      </c>
      <c r="BF311" s="149">
        <f>IF(O311="základní",K311,0)</f>
        <v>0</v>
      </c>
      <c r="BG311" s="149">
        <f>IF(O311="snížená",K311,0)</f>
        <v>0</v>
      </c>
      <c r="BH311" s="149">
        <f>IF(O311="zákl. přenesená",K311,0)</f>
        <v>0</v>
      </c>
      <c r="BI311" s="149">
        <f>IF(O311="sníž. přenesená",K311,0)</f>
        <v>0</v>
      </c>
      <c r="BJ311" s="149">
        <f>IF(O311="nulová",K311,0)</f>
        <v>0</v>
      </c>
      <c r="BK311" s="19" t="s">
        <v>82</v>
      </c>
      <c r="BL311" s="149">
        <f>ROUND(J311*I311,2)</f>
        <v>0</v>
      </c>
      <c r="BM311" s="19" t="s">
        <v>146</v>
      </c>
      <c r="BN311" s="148" t="s">
        <v>733</v>
      </c>
    </row>
    <row r="312" spans="1:66" s="2" customFormat="1">
      <c r="A312" s="291"/>
      <c r="B312" s="33"/>
      <c r="C312" s="291"/>
      <c r="D312" s="291"/>
      <c r="E312" s="291"/>
      <c r="F312" s="291"/>
      <c r="G312" s="291"/>
      <c r="H312" s="291"/>
      <c r="I312" s="291"/>
      <c r="J312" s="291"/>
      <c r="K312" s="291"/>
      <c r="L312" s="291"/>
      <c r="M312" s="33"/>
      <c r="N312" s="152"/>
      <c r="O312" s="153"/>
      <c r="P312" s="53"/>
      <c r="Q312" s="53"/>
      <c r="R312" s="53"/>
      <c r="S312" s="53"/>
      <c r="T312" s="53"/>
      <c r="U312" s="54"/>
      <c r="V312" s="291"/>
      <c r="W312" s="291"/>
      <c r="X312" s="291"/>
      <c r="Y312" s="291"/>
      <c r="Z312" s="291"/>
      <c r="AA312" s="291"/>
      <c r="AB312" s="291"/>
      <c r="AC312" s="291"/>
      <c r="AD312" s="291"/>
      <c r="AE312" s="291"/>
      <c r="AF312" s="291"/>
      <c r="AU312" s="19" t="s">
        <v>148</v>
      </c>
      <c r="AV312" s="19" t="s">
        <v>84</v>
      </c>
    </row>
    <row r="313" spans="1:66" s="2" customFormat="1" ht="14.45" customHeight="1">
      <c r="A313" s="291"/>
      <c r="B313" s="137"/>
      <c r="C313" s="291"/>
      <c r="D313" s="291"/>
      <c r="E313" s="291"/>
      <c r="F313" s="291"/>
      <c r="G313" s="291"/>
      <c r="H313" s="291"/>
      <c r="I313" s="291"/>
      <c r="J313" s="291"/>
      <c r="K313" s="291"/>
      <c r="L313" s="291"/>
      <c r="M313" s="33"/>
      <c r="N313" s="144" t="s">
        <v>3</v>
      </c>
      <c r="O313" s="145" t="s">
        <v>45</v>
      </c>
      <c r="P313" s="146">
        <v>3.1520000000000001</v>
      </c>
      <c r="Q313" s="146">
        <f>P313*I313</f>
        <v>0</v>
      </c>
      <c r="R313" s="146">
        <v>5.45E-3</v>
      </c>
      <c r="S313" s="146">
        <f>R313*I313</f>
        <v>0</v>
      </c>
      <c r="T313" s="146">
        <v>0</v>
      </c>
      <c r="U313" s="147">
        <f>T313*I313</f>
        <v>0</v>
      </c>
      <c r="V313" s="291"/>
      <c r="W313" s="291"/>
      <c r="X313" s="291"/>
      <c r="Y313" s="291"/>
      <c r="Z313" s="291"/>
      <c r="AA313" s="291"/>
      <c r="AB313" s="291"/>
      <c r="AC313" s="291"/>
      <c r="AD313" s="291"/>
      <c r="AE313" s="291"/>
      <c r="AF313" s="291"/>
      <c r="AS313" s="148" t="s">
        <v>146</v>
      </c>
      <c r="AU313" s="148" t="s">
        <v>141</v>
      </c>
      <c r="AV313" s="148" t="s">
        <v>84</v>
      </c>
      <c r="AZ313" s="19" t="s">
        <v>139</v>
      </c>
      <c r="BF313" s="149">
        <f>IF(O313="základní",K313,0)</f>
        <v>0</v>
      </c>
      <c r="BG313" s="149">
        <f>IF(O313="snížená",K313,0)</f>
        <v>0</v>
      </c>
      <c r="BH313" s="149">
        <f>IF(O313="zákl. přenesená",K313,0)</f>
        <v>0</v>
      </c>
      <c r="BI313" s="149">
        <f>IF(O313="sníž. přenesená",K313,0)</f>
        <v>0</v>
      </c>
      <c r="BJ313" s="149">
        <f>IF(O313="nulová",K313,0)</f>
        <v>0</v>
      </c>
      <c r="BK313" s="19" t="s">
        <v>82</v>
      </c>
      <c r="BL313" s="149">
        <f>ROUND(J313*I313,2)</f>
        <v>0</v>
      </c>
      <c r="BM313" s="19" t="s">
        <v>146</v>
      </c>
      <c r="BN313" s="148" t="s">
        <v>737</v>
      </c>
    </row>
    <row r="314" spans="1:66" s="2" customFormat="1">
      <c r="A314" s="291"/>
      <c r="B314" s="33"/>
      <c r="C314" s="291"/>
      <c r="D314" s="291"/>
      <c r="E314" s="291"/>
      <c r="F314" s="291"/>
      <c r="G314" s="291"/>
      <c r="H314" s="291"/>
      <c r="I314" s="291"/>
      <c r="J314" s="291"/>
      <c r="K314" s="291"/>
      <c r="L314" s="291"/>
      <c r="M314" s="33"/>
      <c r="N314" s="152"/>
      <c r="O314" s="153"/>
      <c r="P314" s="53"/>
      <c r="Q314" s="53"/>
      <c r="R314" s="53"/>
      <c r="S314" s="53"/>
      <c r="T314" s="53"/>
      <c r="U314" s="54"/>
      <c r="V314" s="291"/>
      <c r="W314" s="291"/>
      <c r="X314" s="291"/>
      <c r="Y314" s="291"/>
      <c r="Z314" s="291"/>
      <c r="AA314" s="291"/>
      <c r="AB314" s="291"/>
      <c r="AC314" s="291"/>
      <c r="AD314" s="291"/>
      <c r="AE314" s="291"/>
      <c r="AF314" s="291"/>
      <c r="AU314" s="19" t="s">
        <v>148</v>
      </c>
      <c r="AV314" s="19" t="s">
        <v>84</v>
      </c>
    </row>
    <row r="315" spans="1:66" s="2" customFormat="1">
      <c r="A315" s="291"/>
      <c r="B315" s="33"/>
      <c r="C315" s="291"/>
      <c r="D315" s="291"/>
      <c r="E315" s="291"/>
      <c r="F315" s="291"/>
      <c r="G315" s="291"/>
      <c r="H315" s="291"/>
      <c r="I315" s="291"/>
      <c r="J315" s="291"/>
      <c r="K315" s="291"/>
      <c r="L315" s="291"/>
      <c r="M315" s="33"/>
      <c r="N315" s="152"/>
      <c r="O315" s="153"/>
      <c r="P315" s="53"/>
      <c r="Q315" s="53"/>
      <c r="R315" s="53"/>
      <c r="S315" s="53"/>
      <c r="T315" s="53"/>
      <c r="U315" s="54"/>
      <c r="V315" s="291"/>
      <c r="W315" s="291"/>
      <c r="X315" s="291"/>
      <c r="Y315" s="291"/>
      <c r="Z315" s="291"/>
      <c r="AA315" s="291"/>
      <c r="AB315" s="291"/>
      <c r="AC315" s="291"/>
      <c r="AD315" s="291"/>
      <c r="AE315" s="291"/>
      <c r="AF315" s="291"/>
      <c r="AU315" s="19" t="s">
        <v>150</v>
      </c>
      <c r="AV315" s="19" t="s">
        <v>84</v>
      </c>
    </row>
    <row r="316" spans="1:66" s="13" customFormat="1">
      <c r="B316" s="155"/>
      <c r="C316" s="291"/>
      <c r="D316" s="291"/>
      <c r="E316" s="291"/>
      <c r="F316" s="291"/>
      <c r="G316" s="291"/>
      <c r="H316" s="291"/>
      <c r="I316" s="291"/>
      <c r="J316" s="291"/>
      <c r="K316" s="291"/>
      <c r="L316" s="291"/>
      <c r="M316" s="155"/>
      <c r="N316" s="158"/>
      <c r="O316" s="159"/>
      <c r="P316" s="159"/>
      <c r="Q316" s="159"/>
      <c r="R316" s="159"/>
      <c r="S316" s="159"/>
      <c r="T316" s="159"/>
      <c r="U316" s="160"/>
      <c r="AU316" s="156" t="s">
        <v>158</v>
      </c>
      <c r="AV316" s="156" t="s">
        <v>84</v>
      </c>
      <c r="AW316" s="13" t="s">
        <v>82</v>
      </c>
      <c r="AX316" s="13" t="s">
        <v>36</v>
      </c>
      <c r="AY316" s="13" t="s">
        <v>74</v>
      </c>
      <c r="AZ316" s="156" t="s">
        <v>139</v>
      </c>
    </row>
    <row r="317" spans="1:66" s="13" customFormat="1">
      <c r="B317" s="155"/>
      <c r="C317" s="291"/>
      <c r="D317" s="291"/>
      <c r="E317" s="291"/>
      <c r="F317" s="291"/>
      <c r="G317" s="291"/>
      <c r="H317" s="291"/>
      <c r="I317" s="291"/>
      <c r="J317" s="291"/>
      <c r="K317" s="291"/>
      <c r="L317" s="291"/>
      <c r="M317" s="155"/>
      <c r="N317" s="158"/>
      <c r="O317" s="159"/>
      <c r="P317" s="159"/>
      <c r="Q317" s="159"/>
      <c r="R317" s="159"/>
      <c r="S317" s="159"/>
      <c r="T317" s="159"/>
      <c r="U317" s="160"/>
      <c r="AU317" s="156" t="s">
        <v>158</v>
      </c>
      <c r="AV317" s="156" t="s">
        <v>84</v>
      </c>
      <c r="AW317" s="13" t="s">
        <v>82</v>
      </c>
      <c r="AX317" s="13" t="s">
        <v>36</v>
      </c>
      <c r="AY317" s="13" t="s">
        <v>74</v>
      </c>
      <c r="AZ317" s="156" t="s">
        <v>139</v>
      </c>
    </row>
    <row r="318" spans="1:66" s="14" customFormat="1">
      <c r="B318" s="161"/>
      <c r="C318" s="291"/>
      <c r="D318" s="291"/>
      <c r="E318" s="291"/>
      <c r="F318" s="291"/>
      <c r="G318" s="291"/>
      <c r="H318" s="291"/>
      <c r="I318" s="291"/>
      <c r="J318" s="291"/>
      <c r="K318" s="291"/>
      <c r="L318" s="291"/>
      <c r="M318" s="161"/>
      <c r="N318" s="165"/>
      <c r="O318" s="166"/>
      <c r="P318" s="166"/>
      <c r="Q318" s="166"/>
      <c r="R318" s="166"/>
      <c r="S318" s="166"/>
      <c r="T318" s="166"/>
      <c r="U318" s="167"/>
      <c r="AU318" s="162" t="s">
        <v>158</v>
      </c>
      <c r="AV318" s="162" t="s">
        <v>84</v>
      </c>
      <c r="AW318" s="14" t="s">
        <v>84</v>
      </c>
      <c r="AX318" s="14" t="s">
        <v>36</v>
      </c>
      <c r="AY318" s="14" t="s">
        <v>82</v>
      </c>
      <c r="AZ318" s="162" t="s">
        <v>139</v>
      </c>
    </row>
    <row r="319" spans="1:66" s="2" customFormat="1" ht="14.45" customHeight="1">
      <c r="A319" s="291"/>
      <c r="B319" s="137"/>
      <c r="C319" s="291"/>
      <c r="D319" s="291"/>
      <c r="E319" s="291"/>
      <c r="F319" s="291"/>
      <c r="G319" s="291"/>
      <c r="H319" s="291"/>
      <c r="I319" s="291"/>
      <c r="J319" s="291"/>
      <c r="K319" s="291"/>
      <c r="L319" s="291"/>
      <c r="M319" s="191"/>
      <c r="N319" s="192" t="s">
        <v>3</v>
      </c>
      <c r="O319" s="193" t="s">
        <v>45</v>
      </c>
      <c r="P319" s="146">
        <v>0</v>
      </c>
      <c r="Q319" s="146">
        <f>P319*I319</f>
        <v>0</v>
      </c>
      <c r="R319" s="146">
        <v>6.5000000000000002E-2</v>
      </c>
      <c r="S319" s="146">
        <f>R319*I319</f>
        <v>0</v>
      </c>
      <c r="T319" s="146">
        <v>0</v>
      </c>
      <c r="U319" s="147">
        <f>T319*I319</f>
        <v>0</v>
      </c>
      <c r="V319" s="291"/>
      <c r="W319" s="291"/>
      <c r="X319" s="291"/>
      <c r="Y319" s="291"/>
      <c r="Z319" s="291"/>
      <c r="AA319" s="291"/>
      <c r="AB319" s="291"/>
      <c r="AC319" s="291"/>
      <c r="AD319" s="291"/>
      <c r="AE319" s="291"/>
      <c r="AF319" s="291"/>
      <c r="AS319" s="148" t="s">
        <v>192</v>
      </c>
      <c r="AU319" s="148" t="s">
        <v>357</v>
      </c>
      <c r="AV319" s="148" t="s">
        <v>84</v>
      </c>
      <c r="AZ319" s="19" t="s">
        <v>139</v>
      </c>
      <c r="BF319" s="149">
        <f>IF(O319="základní",K319,0)</f>
        <v>0</v>
      </c>
      <c r="BG319" s="149">
        <f>IF(O319="snížená",K319,0)</f>
        <v>0</v>
      </c>
      <c r="BH319" s="149">
        <f>IF(O319="zákl. přenesená",K319,0)</f>
        <v>0</v>
      </c>
      <c r="BI319" s="149">
        <f>IF(O319="sníž. přenesená",K319,0)</f>
        <v>0</v>
      </c>
      <c r="BJ319" s="149">
        <f>IF(O319="nulová",K319,0)</f>
        <v>0</v>
      </c>
      <c r="BK319" s="19" t="s">
        <v>82</v>
      </c>
      <c r="BL319" s="149">
        <f>ROUND(J319*I319,2)</f>
        <v>0</v>
      </c>
      <c r="BM319" s="19" t="s">
        <v>146</v>
      </c>
      <c r="BN319" s="148" t="s">
        <v>744</v>
      </c>
    </row>
    <row r="320" spans="1:66" s="2" customFormat="1">
      <c r="A320" s="291"/>
      <c r="B320" s="33"/>
      <c r="C320" s="291"/>
      <c r="D320" s="291"/>
      <c r="E320" s="291"/>
      <c r="F320" s="291"/>
      <c r="G320" s="291"/>
      <c r="H320" s="291"/>
      <c r="I320" s="291"/>
      <c r="J320" s="291"/>
      <c r="K320" s="291"/>
      <c r="L320" s="291"/>
      <c r="M320" s="33"/>
      <c r="N320" s="152"/>
      <c r="O320" s="153"/>
      <c r="P320" s="53"/>
      <c r="Q320" s="53"/>
      <c r="R320" s="53"/>
      <c r="S320" s="53"/>
      <c r="T320" s="53"/>
      <c r="U320" s="54"/>
      <c r="V320" s="291"/>
      <c r="W320" s="291"/>
      <c r="X320" s="291"/>
      <c r="Y320" s="291"/>
      <c r="Z320" s="291"/>
      <c r="AA320" s="291"/>
      <c r="AB320" s="291"/>
      <c r="AC320" s="291"/>
      <c r="AD320" s="291"/>
      <c r="AE320" s="291"/>
      <c r="AF320" s="291"/>
      <c r="AU320" s="19" t="s">
        <v>148</v>
      </c>
      <c r="AV320" s="19" t="s">
        <v>84</v>
      </c>
    </row>
    <row r="321" spans="1:66" s="2" customFormat="1" ht="14.45" customHeight="1">
      <c r="A321" s="291"/>
      <c r="B321" s="137"/>
      <c r="C321" s="291"/>
      <c r="D321" s="291"/>
      <c r="E321" s="291"/>
      <c r="F321" s="291"/>
      <c r="G321" s="291"/>
      <c r="H321" s="291"/>
      <c r="I321" s="291"/>
      <c r="J321" s="291"/>
      <c r="K321" s="291"/>
      <c r="L321" s="291"/>
      <c r="M321" s="191"/>
      <c r="N321" s="192" t="s">
        <v>3</v>
      </c>
      <c r="O321" s="193" t="s">
        <v>45</v>
      </c>
      <c r="P321" s="146">
        <v>0</v>
      </c>
      <c r="Q321" s="146">
        <f>P321*I321</f>
        <v>0</v>
      </c>
      <c r="R321" s="146">
        <v>6.0000000000000001E-3</v>
      </c>
      <c r="S321" s="146">
        <f>R321*I321</f>
        <v>0</v>
      </c>
      <c r="T321" s="146">
        <v>0</v>
      </c>
      <c r="U321" s="147">
        <f>T321*I321</f>
        <v>0</v>
      </c>
      <c r="V321" s="291"/>
      <c r="W321" s="291"/>
      <c r="X321" s="291"/>
      <c r="Y321" s="291"/>
      <c r="Z321" s="291"/>
      <c r="AA321" s="291"/>
      <c r="AB321" s="291"/>
      <c r="AC321" s="291"/>
      <c r="AD321" s="291"/>
      <c r="AE321" s="291"/>
      <c r="AF321" s="291"/>
      <c r="AS321" s="148" t="s">
        <v>192</v>
      </c>
      <c r="AU321" s="148" t="s">
        <v>357</v>
      </c>
      <c r="AV321" s="148" t="s">
        <v>84</v>
      </c>
      <c r="AZ321" s="19" t="s">
        <v>139</v>
      </c>
      <c r="BF321" s="149">
        <f>IF(O321="základní",K321,0)</f>
        <v>0</v>
      </c>
      <c r="BG321" s="149">
        <f>IF(O321="snížená",K321,0)</f>
        <v>0</v>
      </c>
      <c r="BH321" s="149">
        <f>IF(O321="zákl. přenesená",K321,0)</f>
        <v>0</v>
      </c>
      <c r="BI321" s="149">
        <f>IF(O321="sníž. přenesená",K321,0)</f>
        <v>0</v>
      </c>
      <c r="BJ321" s="149">
        <f>IF(O321="nulová",K321,0)</f>
        <v>0</v>
      </c>
      <c r="BK321" s="19" t="s">
        <v>82</v>
      </c>
      <c r="BL321" s="149">
        <f>ROUND(J321*I321,2)</f>
        <v>0</v>
      </c>
      <c r="BM321" s="19" t="s">
        <v>146</v>
      </c>
      <c r="BN321" s="148" t="s">
        <v>748</v>
      </c>
    </row>
    <row r="322" spans="1:66" s="2" customFormat="1">
      <c r="A322" s="291"/>
      <c r="B322" s="33"/>
      <c r="C322" s="291"/>
      <c r="D322" s="291"/>
      <c r="E322" s="291"/>
      <c r="F322" s="291"/>
      <c r="G322" s="291"/>
      <c r="H322" s="291"/>
      <c r="I322" s="291"/>
      <c r="J322" s="291"/>
      <c r="K322" s="291"/>
      <c r="L322" s="291"/>
      <c r="M322" s="33"/>
      <c r="N322" s="152"/>
      <c r="O322" s="153"/>
      <c r="P322" s="53"/>
      <c r="Q322" s="53"/>
      <c r="R322" s="53"/>
      <c r="S322" s="53"/>
      <c r="T322" s="53"/>
      <c r="U322" s="54"/>
      <c r="V322" s="291"/>
      <c r="W322" s="291"/>
      <c r="X322" s="291"/>
      <c r="Y322" s="291"/>
      <c r="Z322" s="291"/>
      <c r="AA322" s="291"/>
      <c r="AB322" s="291"/>
      <c r="AC322" s="291"/>
      <c r="AD322" s="291"/>
      <c r="AE322" s="291"/>
      <c r="AF322" s="291"/>
      <c r="AU322" s="19" t="s">
        <v>148</v>
      </c>
      <c r="AV322" s="19" t="s">
        <v>84</v>
      </c>
    </row>
    <row r="323" spans="1:66" s="2" customFormat="1" ht="24.2" customHeight="1">
      <c r="A323" s="291"/>
      <c r="B323" s="137"/>
      <c r="C323" s="291"/>
      <c r="D323" s="291"/>
      <c r="E323" s="291"/>
      <c r="F323" s="291"/>
      <c r="G323" s="291"/>
      <c r="H323" s="291"/>
      <c r="I323" s="291"/>
      <c r="J323" s="291"/>
      <c r="K323" s="291"/>
      <c r="L323" s="291"/>
      <c r="M323" s="33"/>
      <c r="N323" s="144" t="s">
        <v>3</v>
      </c>
      <c r="O323" s="145" t="s">
        <v>45</v>
      </c>
      <c r="P323" s="146">
        <v>0</v>
      </c>
      <c r="Q323" s="146">
        <f>P323*I323</f>
        <v>0</v>
      </c>
      <c r="R323" s="146">
        <v>0</v>
      </c>
      <c r="S323" s="146">
        <f>R323*I323</f>
        <v>0</v>
      </c>
      <c r="T323" s="146">
        <v>0</v>
      </c>
      <c r="U323" s="147">
        <f>T323*I323</f>
        <v>0</v>
      </c>
      <c r="V323" s="291"/>
      <c r="W323" s="291"/>
      <c r="X323" s="291"/>
      <c r="Y323" s="291"/>
      <c r="Z323" s="291"/>
      <c r="AA323" s="291"/>
      <c r="AB323" s="291"/>
      <c r="AC323" s="291"/>
      <c r="AD323" s="291"/>
      <c r="AE323" s="291"/>
      <c r="AF323" s="291"/>
      <c r="AS323" s="148" t="s">
        <v>146</v>
      </c>
      <c r="AU323" s="148" t="s">
        <v>141</v>
      </c>
      <c r="AV323" s="148" t="s">
        <v>84</v>
      </c>
      <c r="AZ323" s="19" t="s">
        <v>139</v>
      </c>
      <c r="BF323" s="149">
        <f>IF(O323="základní",K323,0)</f>
        <v>0</v>
      </c>
      <c r="BG323" s="149">
        <f>IF(O323="snížená",K323,0)</f>
        <v>0</v>
      </c>
      <c r="BH323" s="149">
        <f>IF(O323="zákl. přenesená",K323,0)</f>
        <v>0</v>
      </c>
      <c r="BI323" s="149">
        <f>IF(O323="sníž. přenesená",K323,0)</f>
        <v>0</v>
      </c>
      <c r="BJ323" s="149">
        <f>IF(O323="nulová",K323,0)</f>
        <v>0</v>
      </c>
      <c r="BK323" s="19" t="s">
        <v>82</v>
      </c>
      <c r="BL323" s="149">
        <f>ROUND(J323*I323,2)</f>
        <v>0</v>
      </c>
      <c r="BM323" s="19" t="s">
        <v>146</v>
      </c>
      <c r="BN323" s="148" t="s">
        <v>752</v>
      </c>
    </row>
    <row r="324" spans="1:66" s="2" customFormat="1">
      <c r="A324" s="291"/>
      <c r="B324" s="33"/>
      <c r="C324" s="291"/>
      <c r="D324" s="291"/>
      <c r="E324" s="291"/>
      <c r="F324" s="291"/>
      <c r="G324" s="291"/>
      <c r="H324" s="291"/>
      <c r="I324" s="291"/>
      <c r="J324" s="291"/>
      <c r="K324" s="291"/>
      <c r="L324" s="291"/>
      <c r="M324" s="33"/>
      <c r="N324" s="152"/>
      <c r="O324" s="153"/>
      <c r="P324" s="53"/>
      <c r="Q324" s="53"/>
      <c r="R324" s="53"/>
      <c r="S324" s="53"/>
      <c r="T324" s="53"/>
      <c r="U324" s="54"/>
      <c r="V324" s="291"/>
      <c r="W324" s="291"/>
      <c r="X324" s="291"/>
      <c r="Y324" s="291"/>
      <c r="Z324" s="291"/>
      <c r="AA324" s="291"/>
      <c r="AB324" s="291"/>
      <c r="AC324" s="291"/>
      <c r="AD324" s="291"/>
      <c r="AE324" s="291"/>
      <c r="AF324" s="291"/>
      <c r="AU324" s="19" t="s">
        <v>148</v>
      </c>
      <c r="AV324" s="19" t="s">
        <v>84</v>
      </c>
    </row>
    <row r="325" spans="1:66" s="13" customFormat="1">
      <c r="B325" s="155"/>
      <c r="C325" s="291"/>
      <c r="D325" s="291"/>
      <c r="E325" s="291"/>
      <c r="F325" s="291"/>
      <c r="G325" s="291"/>
      <c r="H325" s="291"/>
      <c r="I325" s="291"/>
      <c r="J325" s="291"/>
      <c r="K325" s="291"/>
      <c r="L325" s="291"/>
      <c r="M325" s="155"/>
      <c r="N325" s="158"/>
      <c r="O325" s="159"/>
      <c r="P325" s="159"/>
      <c r="Q325" s="159"/>
      <c r="R325" s="159"/>
      <c r="S325" s="159"/>
      <c r="T325" s="159"/>
      <c r="U325" s="160"/>
      <c r="AU325" s="156" t="s">
        <v>158</v>
      </c>
      <c r="AV325" s="156" t="s">
        <v>84</v>
      </c>
      <c r="AW325" s="13" t="s">
        <v>82</v>
      </c>
      <c r="AX325" s="13" t="s">
        <v>36</v>
      </c>
      <c r="AY325" s="13" t="s">
        <v>74</v>
      </c>
      <c r="AZ325" s="156" t="s">
        <v>139</v>
      </c>
    </row>
    <row r="326" spans="1:66" s="13" customFormat="1">
      <c r="B326" s="155"/>
      <c r="C326" s="291"/>
      <c r="D326" s="291"/>
      <c r="E326" s="291"/>
      <c r="F326" s="291"/>
      <c r="G326" s="291"/>
      <c r="H326" s="291"/>
      <c r="I326" s="291"/>
      <c r="J326" s="291"/>
      <c r="K326" s="291"/>
      <c r="L326" s="291"/>
      <c r="M326" s="155"/>
      <c r="N326" s="158"/>
      <c r="O326" s="159"/>
      <c r="P326" s="159"/>
      <c r="Q326" s="159"/>
      <c r="R326" s="159"/>
      <c r="S326" s="159"/>
      <c r="T326" s="159"/>
      <c r="U326" s="160"/>
      <c r="AU326" s="156" t="s">
        <v>158</v>
      </c>
      <c r="AV326" s="156" t="s">
        <v>84</v>
      </c>
      <c r="AW326" s="13" t="s">
        <v>82</v>
      </c>
      <c r="AX326" s="13" t="s">
        <v>36</v>
      </c>
      <c r="AY326" s="13" t="s">
        <v>74</v>
      </c>
      <c r="AZ326" s="156" t="s">
        <v>139</v>
      </c>
    </row>
    <row r="327" spans="1:66" s="14" customFormat="1">
      <c r="B327" s="161"/>
      <c r="C327" s="291"/>
      <c r="D327" s="291"/>
      <c r="E327" s="291"/>
      <c r="F327" s="291"/>
      <c r="G327" s="291"/>
      <c r="H327" s="291"/>
      <c r="I327" s="291"/>
      <c r="J327" s="291"/>
      <c r="K327" s="291"/>
      <c r="L327" s="291"/>
      <c r="M327" s="161"/>
      <c r="N327" s="165"/>
      <c r="O327" s="166"/>
      <c r="P327" s="166"/>
      <c r="Q327" s="166"/>
      <c r="R327" s="166"/>
      <c r="S327" s="166"/>
      <c r="T327" s="166"/>
      <c r="U327" s="167"/>
      <c r="AU327" s="162" t="s">
        <v>158</v>
      </c>
      <c r="AV327" s="162" t="s">
        <v>84</v>
      </c>
      <c r="AW327" s="14" t="s">
        <v>84</v>
      </c>
      <c r="AX327" s="14" t="s">
        <v>36</v>
      </c>
      <c r="AY327" s="14" t="s">
        <v>82</v>
      </c>
      <c r="AZ327" s="162" t="s">
        <v>139</v>
      </c>
    </row>
    <row r="328" spans="1:66" s="12" customFormat="1" ht="22.9" customHeight="1">
      <c r="B328" s="125"/>
      <c r="C328" s="291"/>
      <c r="D328" s="291"/>
      <c r="E328" s="291"/>
      <c r="F328" s="291"/>
      <c r="G328" s="291"/>
      <c r="H328" s="291"/>
      <c r="I328" s="291"/>
      <c r="J328" s="291"/>
      <c r="K328" s="291"/>
      <c r="L328" s="291"/>
      <c r="M328" s="125"/>
      <c r="N328" s="129"/>
      <c r="O328" s="130"/>
      <c r="P328" s="130"/>
      <c r="Q328" s="131">
        <f>SUM(Q329:Q331)</f>
        <v>0</v>
      </c>
      <c r="R328" s="130"/>
      <c r="S328" s="131">
        <f>SUM(S329:S331)</f>
        <v>0</v>
      </c>
      <c r="T328" s="130"/>
      <c r="U328" s="132">
        <f>SUM(U329:U331)</f>
        <v>0</v>
      </c>
      <c r="AS328" s="126" t="s">
        <v>82</v>
      </c>
      <c r="AU328" s="133" t="s">
        <v>73</v>
      </c>
      <c r="AV328" s="133" t="s">
        <v>82</v>
      </c>
      <c r="AZ328" s="126" t="s">
        <v>139</v>
      </c>
      <c r="BL328" s="134">
        <f>SUM(BL329:BL331)</f>
        <v>0</v>
      </c>
    </row>
    <row r="329" spans="1:66" s="2" customFormat="1" ht="14.45" customHeight="1">
      <c r="A329" s="291"/>
      <c r="B329" s="137"/>
      <c r="C329" s="291"/>
      <c r="D329" s="291"/>
      <c r="E329" s="291"/>
      <c r="F329" s="291"/>
      <c r="G329" s="291"/>
      <c r="H329" s="291"/>
      <c r="I329" s="291"/>
      <c r="J329" s="291"/>
      <c r="K329" s="291"/>
      <c r="L329" s="291"/>
      <c r="M329" s="33"/>
      <c r="N329" s="144" t="s">
        <v>3</v>
      </c>
      <c r="O329" s="145" t="s">
        <v>45</v>
      </c>
      <c r="P329" s="146">
        <v>1.48</v>
      </c>
      <c r="Q329" s="146">
        <f>P329*I329</f>
        <v>0</v>
      </c>
      <c r="R329" s="146">
        <v>0</v>
      </c>
      <c r="S329" s="146">
        <f>R329*I329</f>
        <v>0</v>
      </c>
      <c r="T329" s="146">
        <v>0</v>
      </c>
      <c r="U329" s="147">
        <f>T329*I329</f>
        <v>0</v>
      </c>
      <c r="V329" s="291"/>
      <c r="W329" s="291"/>
      <c r="X329" s="291"/>
      <c r="Y329" s="291"/>
      <c r="Z329" s="291"/>
      <c r="AA329" s="291"/>
      <c r="AB329" s="291"/>
      <c r="AC329" s="291"/>
      <c r="AD329" s="291"/>
      <c r="AE329" s="291"/>
      <c r="AF329" s="291"/>
      <c r="AS329" s="148" t="s">
        <v>146</v>
      </c>
      <c r="AU329" s="148" t="s">
        <v>141</v>
      </c>
      <c r="AV329" s="148" t="s">
        <v>84</v>
      </c>
      <c r="AZ329" s="19" t="s">
        <v>139</v>
      </c>
      <c r="BF329" s="149">
        <f>IF(O329="základní",K329,0)</f>
        <v>0</v>
      </c>
      <c r="BG329" s="149">
        <f>IF(O329="snížená",K329,0)</f>
        <v>0</v>
      </c>
      <c r="BH329" s="149">
        <f>IF(O329="zákl. přenesená",K329,0)</f>
        <v>0</v>
      </c>
      <c r="BI329" s="149">
        <f>IF(O329="sníž. přenesená",K329,0)</f>
        <v>0</v>
      </c>
      <c r="BJ329" s="149">
        <f>IF(O329="nulová",K329,0)</f>
        <v>0</v>
      </c>
      <c r="BK329" s="19" t="s">
        <v>82</v>
      </c>
      <c r="BL329" s="149">
        <f>ROUND(J329*I329,2)</f>
        <v>0</v>
      </c>
      <c r="BM329" s="19" t="s">
        <v>146</v>
      </c>
      <c r="BN329" s="148" t="s">
        <v>760</v>
      </c>
    </row>
    <row r="330" spans="1:66" s="2" customFormat="1">
      <c r="A330" s="291"/>
      <c r="B330" s="33"/>
      <c r="C330" s="291"/>
      <c r="D330" s="291"/>
      <c r="E330" s="291"/>
      <c r="F330" s="291"/>
      <c r="G330" s="291"/>
      <c r="H330" s="291"/>
      <c r="I330" s="291"/>
      <c r="J330" s="291"/>
      <c r="K330" s="291"/>
      <c r="L330" s="291"/>
      <c r="M330" s="33"/>
      <c r="N330" s="152"/>
      <c r="O330" s="153"/>
      <c r="P330" s="53"/>
      <c r="Q330" s="53"/>
      <c r="R330" s="53"/>
      <c r="S330" s="53"/>
      <c r="T330" s="53"/>
      <c r="U330" s="54"/>
      <c r="V330" s="291"/>
      <c r="W330" s="291"/>
      <c r="X330" s="291"/>
      <c r="Y330" s="291"/>
      <c r="Z330" s="291"/>
      <c r="AA330" s="291"/>
      <c r="AB330" s="291"/>
      <c r="AC330" s="291"/>
      <c r="AD330" s="291"/>
      <c r="AE330" s="291"/>
      <c r="AF330" s="291"/>
      <c r="AU330" s="19" t="s">
        <v>148</v>
      </c>
      <c r="AV330" s="19" t="s">
        <v>84</v>
      </c>
    </row>
    <row r="331" spans="1:66" s="2" customFormat="1">
      <c r="A331" s="291"/>
      <c r="B331" s="33"/>
      <c r="C331" s="291"/>
      <c r="D331" s="291"/>
      <c r="E331" s="291"/>
      <c r="F331" s="291"/>
      <c r="G331" s="291"/>
      <c r="H331" s="291"/>
      <c r="I331" s="291"/>
      <c r="J331" s="291"/>
      <c r="K331" s="291"/>
      <c r="L331" s="291"/>
      <c r="M331" s="33"/>
      <c r="N331" s="152"/>
      <c r="O331" s="153"/>
      <c r="P331" s="53"/>
      <c r="Q331" s="53"/>
      <c r="R331" s="53"/>
      <c r="S331" s="53"/>
      <c r="T331" s="53"/>
      <c r="U331" s="54"/>
      <c r="V331" s="291"/>
      <c r="W331" s="291"/>
      <c r="X331" s="291"/>
      <c r="Y331" s="291"/>
      <c r="Z331" s="291"/>
      <c r="AA331" s="291"/>
      <c r="AB331" s="291"/>
      <c r="AC331" s="291"/>
      <c r="AD331" s="291"/>
      <c r="AE331" s="291"/>
      <c r="AF331" s="291"/>
      <c r="AU331" s="19" t="s">
        <v>150</v>
      </c>
      <c r="AV331" s="19" t="s">
        <v>84</v>
      </c>
    </row>
    <row r="332" spans="1:66" s="12" customFormat="1" ht="25.9" customHeight="1">
      <c r="B332" s="125"/>
      <c r="C332" s="291"/>
      <c r="D332" s="291"/>
      <c r="E332" s="291"/>
      <c r="F332" s="291"/>
      <c r="G332" s="291"/>
      <c r="H332" s="291"/>
      <c r="I332" s="291"/>
      <c r="J332" s="291"/>
      <c r="K332" s="291"/>
      <c r="L332" s="291"/>
      <c r="M332" s="125"/>
      <c r="N332" s="129"/>
      <c r="O332" s="130"/>
      <c r="P332" s="130"/>
      <c r="Q332" s="131">
        <f>Q333</f>
        <v>0</v>
      </c>
      <c r="R332" s="130"/>
      <c r="S332" s="131">
        <f>S333</f>
        <v>0</v>
      </c>
      <c r="T332" s="130"/>
      <c r="U332" s="132">
        <f>U333</f>
        <v>0</v>
      </c>
      <c r="AS332" s="126" t="s">
        <v>161</v>
      </c>
      <c r="AU332" s="133" t="s">
        <v>73</v>
      </c>
      <c r="AV332" s="133" t="s">
        <v>74</v>
      </c>
      <c r="AZ332" s="126" t="s">
        <v>139</v>
      </c>
      <c r="BL332" s="134">
        <f>BL333</f>
        <v>0</v>
      </c>
    </row>
    <row r="333" spans="1:66" s="12" customFormat="1" ht="22.9" customHeight="1">
      <c r="B333" s="125"/>
      <c r="C333" s="291"/>
      <c r="D333" s="291"/>
      <c r="E333" s="291"/>
      <c r="F333" s="291"/>
      <c r="G333" s="291"/>
      <c r="H333" s="291"/>
      <c r="I333" s="291"/>
      <c r="J333" s="291"/>
      <c r="K333" s="291"/>
      <c r="L333" s="291"/>
      <c r="M333" s="125"/>
      <c r="N333" s="129"/>
      <c r="O333" s="130"/>
      <c r="P333" s="130"/>
      <c r="Q333" s="131">
        <f>SUM(Q334:Q362)</f>
        <v>0</v>
      </c>
      <c r="R333" s="130"/>
      <c r="S333" s="131">
        <f>SUM(S334:S362)</f>
        <v>0</v>
      </c>
      <c r="T333" s="130"/>
      <c r="U333" s="132">
        <f>SUM(U334:U362)</f>
        <v>0</v>
      </c>
      <c r="AS333" s="126" t="s">
        <v>161</v>
      </c>
      <c r="AU333" s="133" t="s">
        <v>73</v>
      </c>
      <c r="AV333" s="133" t="s">
        <v>82</v>
      </c>
      <c r="AZ333" s="126" t="s">
        <v>139</v>
      </c>
      <c r="BL333" s="134">
        <f>SUM(BL334:BL362)</f>
        <v>0</v>
      </c>
    </row>
    <row r="334" spans="1:66" s="2" customFormat="1" ht="14.45" customHeight="1">
      <c r="A334" s="291"/>
      <c r="B334" s="137"/>
      <c r="C334" s="291"/>
      <c r="D334" s="291"/>
      <c r="E334" s="291"/>
      <c r="F334" s="291"/>
      <c r="G334" s="291"/>
      <c r="H334" s="291"/>
      <c r="I334" s="291"/>
      <c r="J334" s="291"/>
      <c r="K334" s="291"/>
      <c r="L334" s="291"/>
      <c r="M334" s="33"/>
      <c r="N334" s="144" t="s">
        <v>3</v>
      </c>
      <c r="O334" s="145" t="s">
        <v>45</v>
      </c>
      <c r="P334" s="146">
        <v>3.0640000000000001</v>
      </c>
      <c r="Q334" s="146">
        <f>P334*I334</f>
        <v>0</v>
      </c>
      <c r="R334" s="146">
        <v>1.1900000000000001E-3</v>
      </c>
      <c r="S334" s="146">
        <f>R334*I334</f>
        <v>0</v>
      </c>
      <c r="T334" s="146">
        <v>0</v>
      </c>
      <c r="U334" s="147">
        <f>T334*I334</f>
        <v>0</v>
      </c>
      <c r="V334" s="291"/>
      <c r="W334" s="291"/>
      <c r="X334" s="291"/>
      <c r="Y334" s="291"/>
      <c r="Z334" s="291"/>
      <c r="AA334" s="291"/>
      <c r="AB334" s="291"/>
      <c r="AC334" s="291"/>
      <c r="AD334" s="291"/>
      <c r="AE334" s="291"/>
      <c r="AF334" s="291"/>
      <c r="AS334" s="148" t="s">
        <v>769</v>
      </c>
      <c r="AU334" s="148" t="s">
        <v>141</v>
      </c>
      <c r="AV334" s="148" t="s">
        <v>84</v>
      </c>
      <c r="AZ334" s="19" t="s">
        <v>139</v>
      </c>
      <c r="BF334" s="149">
        <f>IF(O334="základní",K334,0)</f>
        <v>0</v>
      </c>
      <c r="BG334" s="149">
        <f>IF(O334="snížená",K334,0)</f>
        <v>0</v>
      </c>
      <c r="BH334" s="149">
        <f>IF(O334="zákl. přenesená",K334,0)</f>
        <v>0</v>
      </c>
      <c r="BI334" s="149">
        <f>IF(O334="sníž. přenesená",K334,0)</f>
        <v>0</v>
      </c>
      <c r="BJ334" s="149">
        <f>IF(O334="nulová",K334,0)</f>
        <v>0</v>
      </c>
      <c r="BK334" s="19" t="s">
        <v>82</v>
      </c>
      <c r="BL334" s="149">
        <f>ROUND(J334*I334,2)</f>
        <v>0</v>
      </c>
      <c r="BM334" s="19" t="s">
        <v>769</v>
      </c>
      <c r="BN334" s="148" t="s">
        <v>770</v>
      </c>
    </row>
    <row r="335" spans="1:66" s="2" customFormat="1">
      <c r="A335" s="291"/>
      <c r="B335" s="33"/>
      <c r="C335" s="291"/>
      <c r="D335" s="291"/>
      <c r="E335" s="291"/>
      <c r="F335" s="291"/>
      <c r="G335" s="291"/>
      <c r="H335" s="291"/>
      <c r="I335" s="291"/>
      <c r="J335" s="291"/>
      <c r="K335" s="291"/>
      <c r="L335" s="291"/>
      <c r="M335" s="33"/>
      <c r="N335" s="152"/>
      <c r="O335" s="153"/>
      <c r="P335" s="53"/>
      <c r="Q335" s="53"/>
      <c r="R335" s="53"/>
      <c r="S335" s="53"/>
      <c r="T335" s="53"/>
      <c r="U335" s="54"/>
      <c r="V335" s="291"/>
      <c r="W335" s="291"/>
      <c r="X335" s="291"/>
      <c r="Y335" s="291"/>
      <c r="Z335" s="291"/>
      <c r="AA335" s="291"/>
      <c r="AB335" s="291"/>
      <c r="AC335" s="291"/>
      <c r="AD335" s="291"/>
      <c r="AE335" s="291"/>
      <c r="AF335" s="291"/>
      <c r="AU335" s="19" t="s">
        <v>148</v>
      </c>
      <c r="AV335" s="19" t="s">
        <v>84</v>
      </c>
    </row>
    <row r="336" spans="1:66" s="13" customFormat="1">
      <c r="B336" s="155"/>
      <c r="C336" s="291"/>
      <c r="D336" s="291"/>
      <c r="E336" s="291"/>
      <c r="F336" s="291"/>
      <c r="G336" s="291"/>
      <c r="H336" s="291"/>
      <c r="I336" s="291"/>
      <c r="J336" s="291"/>
      <c r="K336" s="291"/>
      <c r="L336" s="291"/>
      <c r="M336" s="155"/>
      <c r="N336" s="158"/>
      <c r="O336" s="159"/>
      <c r="P336" s="159"/>
      <c r="Q336" s="159"/>
      <c r="R336" s="159"/>
      <c r="S336" s="159"/>
      <c r="T336" s="159"/>
      <c r="U336" s="160"/>
      <c r="AU336" s="156" t="s">
        <v>158</v>
      </c>
      <c r="AV336" s="156" t="s">
        <v>84</v>
      </c>
      <c r="AW336" s="13" t="s">
        <v>82</v>
      </c>
      <c r="AX336" s="13" t="s">
        <v>36</v>
      </c>
      <c r="AY336" s="13" t="s">
        <v>74</v>
      </c>
      <c r="AZ336" s="156" t="s">
        <v>139</v>
      </c>
    </row>
    <row r="337" spans="1:66" s="13" customFormat="1">
      <c r="B337" s="155"/>
      <c r="C337" s="291"/>
      <c r="D337" s="291"/>
      <c r="E337" s="291"/>
      <c r="F337" s="291"/>
      <c r="G337" s="291"/>
      <c r="H337" s="291"/>
      <c r="I337" s="291"/>
      <c r="J337" s="291"/>
      <c r="K337" s="291"/>
      <c r="L337" s="291"/>
      <c r="M337" s="155"/>
      <c r="N337" s="158"/>
      <c r="O337" s="159"/>
      <c r="P337" s="159"/>
      <c r="Q337" s="159"/>
      <c r="R337" s="159"/>
      <c r="S337" s="159"/>
      <c r="T337" s="159"/>
      <c r="U337" s="160"/>
      <c r="AU337" s="156" t="s">
        <v>158</v>
      </c>
      <c r="AV337" s="156" t="s">
        <v>84</v>
      </c>
      <c r="AW337" s="13" t="s">
        <v>82</v>
      </c>
      <c r="AX337" s="13" t="s">
        <v>36</v>
      </c>
      <c r="AY337" s="13" t="s">
        <v>74</v>
      </c>
      <c r="AZ337" s="156" t="s">
        <v>139</v>
      </c>
    </row>
    <row r="338" spans="1:66" s="13" customFormat="1">
      <c r="B338" s="155"/>
      <c r="C338" s="291"/>
      <c r="D338" s="291"/>
      <c r="E338" s="291"/>
      <c r="F338" s="291"/>
      <c r="G338" s="291"/>
      <c r="H338" s="291"/>
      <c r="I338" s="291"/>
      <c r="J338" s="291"/>
      <c r="K338" s="291"/>
      <c r="L338" s="291"/>
      <c r="M338" s="155"/>
      <c r="N338" s="158"/>
      <c r="O338" s="159"/>
      <c r="P338" s="159"/>
      <c r="Q338" s="159"/>
      <c r="R338" s="159"/>
      <c r="S338" s="159"/>
      <c r="T338" s="159"/>
      <c r="U338" s="160"/>
      <c r="AU338" s="156" t="s">
        <v>158</v>
      </c>
      <c r="AV338" s="156" t="s">
        <v>84</v>
      </c>
      <c r="AW338" s="13" t="s">
        <v>82</v>
      </c>
      <c r="AX338" s="13" t="s">
        <v>36</v>
      </c>
      <c r="AY338" s="13" t="s">
        <v>74</v>
      </c>
      <c r="AZ338" s="156" t="s">
        <v>139</v>
      </c>
    </row>
    <row r="339" spans="1:66" s="14" customFormat="1">
      <c r="B339" s="161"/>
      <c r="C339" s="291"/>
      <c r="D339" s="291"/>
      <c r="E339" s="291"/>
      <c r="F339" s="291"/>
      <c r="G339" s="291"/>
      <c r="H339" s="291"/>
      <c r="I339" s="291"/>
      <c r="J339" s="291"/>
      <c r="K339" s="291"/>
      <c r="L339" s="291"/>
      <c r="M339" s="161"/>
      <c r="N339" s="165"/>
      <c r="O339" s="166"/>
      <c r="P339" s="166"/>
      <c r="Q339" s="166"/>
      <c r="R339" s="166"/>
      <c r="S339" s="166"/>
      <c r="T339" s="166"/>
      <c r="U339" s="167"/>
      <c r="AU339" s="162" t="s">
        <v>158</v>
      </c>
      <c r="AV339" s="162" t="s">
        <v>84</v>
      </c>
      <c r="AW339" s="14" t="s">
        <v>84</v>
      </c>
      <c r="AX339" s="14" t="s">
        <v>36</v>
      </c>
      <c r="AY339" s="14" t="s">
        <v>82</v>
      </c>
      <c r="AZ339" s="162" t="s">
        <v>139</v>
      </c>
    </row>
    <row r="340" spans="1:66" s="2" customFormat="1" ht="14.45" customHeight="1">
      <c r="A340" s="291"/>
      <c r="B340" s="137"/>
      <c r="C340" s="291"/>
      <c r="D340" s="291"/>
      <c r="E340" s="291"/>
      <c r="F340" s="291"/>
      <c r="G340" s="291"/>
      <c r="H340" s="291"/>
      <c r="I340" s="291"/>
      <c r="J340" s="291"/>
      <c r="K340" s="291"/>
      <c r="L340" s="291"/>
      <c r="M340" s="191"/>
      <c r="N340" s="192" t="s">
        <v>3</v>
      </c>
      <c r="O340" s="193" t="s">
        <v>45</v>
      </c>
      <c r="P340" s="146">
        <v>0</v>
      </c>
      <c r="Q340" s="146">
        <f>P340*I340</f>
        <v>0</v>
      </c>
      <c r="R340" s="146">
        <v>0.28000000000000003</v>
      </c>
      <c r="S340" s="146">
        <f>R340*I340</f>
        <v>0</v>
      </c>
      <c r="T340" s="146">
        <v>0</v>
      </c>
      <c r="U340" s="147">
        <f>T340*I340</f>
        <v>0</v>
      </c>
      <c r="V340" s="291"/>
      <c r="W340" s="291"/>
      <c r="X340" s="291"/>
      <c r="Y340" s="291"/>
      <c r="Z340" s="291"/>
      <c r="AA340" s="291"/>
      <c r="AB340" s="291"/>
      <c r="AC340" s="291"/>
      <c r="AD340" s="291"/>
      <c r="AE340" s="291"/>
      <c r="AF340" s="291"/>
      <c r="AS340" s="148" t="s">
        <v>778</v>
      </c>
      <c r="AU340" s="148" t="s">
        <v>357</v>
      </c>
      <c r="AV340" s="148" t="s">
        <v>84</v>
      </c>
      <c r="AZ340" s="19" t="s">
        <v>139</v>
      </c>
      <c r="BF340" s="149">
        <f>IF(O340="základní",K340,0)</f>
        <v>0</v>
      </c>
      <c r="BG340" s="149">
        <f>IF(O340="snížená",K340,0)</f>
        <v>0</v>
      </c>
      <c r="BH340" s="149">
        <f>IF(O340="zákl. přenesená",K340,0)</f>
        <v>0</v>
      </c>
      <c r="BI340" s="149">
        <f>IF(O340="sníž. přenesená",K340,0)</f>
        <v>0</v>
      </c>
      <c r="BJ340" s="149">
        <f>IF(O340="nulová",K340,0)</f>
        <v>0</v>
      </c>
      <c r="BK340" s="19" t="s">
        <v>82</v>
      </c>
      <c r="BL340" s="149">
        <f>ROUND(J340*I340,2)</f>
        <v>0</v>
      </c>
      <c r="BM340" s="19" t="s">
        <v>778</v>
      </c>
      <c r="BN340" s="148" t="s">
        <v>779</v>
      </c>
    </row>
    <row r="341" spans="1:66" s="2" customFormat="1">
      <c r="A341" s="291"/>
      <c r="B341" s="33"/>
      <c r="C341" s="291"/>
      <c r="D341" s="291"/>
      <c r="E341" s="291"/>
      <c r="F341" s="291"/>
      <c r="G341" s="291"/>
      <c r="H341" s="291"/>
      <c r="I341" s="291"/>
      <c r="J341" s="291"/>
      <c r="K341" s="291"/>
      <c r="L341" s="291"/>
      <c r="M341" s="33"/>
      <c r="N341" s="152"/>
      <c r="O341" s="153"/>
      <c r="P341" s="53"/>
      <c r="Q341" s="53"/>
      <c r="R341" s="53"/>
      <c r="S341" s="53"/>
      <c r="T341" s="53"/>
      <c r="U341" s="54"/>
      <c r="V341" s="291"/>
      <c r="W341" s="291"/>
      <c r="X341" s="291"/>
      <c r="Y341" s="291"/>
      <c r="Z341" s="291"/>
      <c r="AA341" s="291"/>
      <c r="AB341" s="291"/>
      <c r="AC341" s="291"/>
      <c r="AD341" s="291"/>
      <c r="AE341" s="291"/>
      <c r="AF341" s="291"/>
      <c r="AU341" s="19" t="s">
        <v>148</v>
      </c>
      <c r="AV341" s="19" t="s">
        <v>84</v>
      </c>
    </row>
    <row r="342" spans="1:66" s="14" customFormat="1">
      <c r="B342" s="161"/>
      <c r="C342" s="291"/>
      <c r="D342" s="291"/>
      <c r="E342" s="291"/>
      <c r="F342" s="291"/>
      <c r="G342" s="291"/>
      <c r="H342" s="291"/>
      <c r="I342" s="291"/>
      <c r="J342" s="291"/>
      <c r="K342" s="291"/>
      <c r="L342" s="291"/>
      <c r="M342" s="161"/>
      <c r="N342" s="165"/>
      <c r="O342" s="166"/>
      <c r="P342" s="166"/>
      <c r="Q342" s="166"/>
      <c r="R342" s="166"/>
      <c r="S342" s="166"/>
      <c r="T342" s="166"/>
      <c r="U342" s="167"/>
      <c r="AU342" s="162" t="s">
        <v>158</v>
      </c>
      <c r="AV342" s="162" t="s">
        <v>84</v>
      </c>
      <c r="AW342" s="14" t="s">
        <v>84</v>
      </c>
      <c r="AX342" s="14" t="s">
        <v>4</v>
      </c>
      <c r="AY342" s="14" t="s">
        <v>82</v>
      </c>
      <c r="AZ342" s="162" t="s">
        <v>139</v>
      </c>
    </row>
    <row r="343" spans="1:66" s="2" customFormat="1" ht="14.45" customHeight="1">
      <c r="A343" s="291"/>
      <c r="B343" s="137"/>
      <c r="C343" s="291"/>
      <c r="D343" s="291"/>
      <c r="E343" s="291"/>
      <c r="F343" s="291"/>
      <c r="G343" s="291"/>
      <c r="H343" s="291"/>
      <c r="I343" s="291"/>
      <c r="J343" s="291"/>
      <c r="K343" s="291"/>
      <c r="L343" s="291"/>
      <c r="M343" s="33"/>
      <c r="N343" s="144" t="s">
        <v>3</v>
      </c>
      <c r="O343" s="145" t="s">
        <v>45</v>
      </c>
      <c r="P343" s="146">
        <v>2.427</v>
      </c>
      <c r="Q343" s="146">
        <f>P343*I343</f>
        <v>0</v>
      </c>
      <c r="R343" s="146">
        <v>1.3600000000000001E-3</v>
      </c>
      <c r="S343" s="146">
        <f>R343*I343</f>
        <v>0</v>
      </c>
      <c r="T343" s="146">
        <v>0</v>
      </c>
      <c r="U343" s="147">
        <f>T343*I343</f>
        <v>0</v>
      </c>
      <c r="V343" s="291"/>
      <c r="W343" s="291"/>
      <c r="X343" s="291"/>
      <c r="Y343" s="291"/>
      <c r="Z343" s="291"/>
      <c r="AA343" s="291"/>
      <c r="AB343" s="291"/>
      <c r="AC343" s="291"/>
      <c r="AD343" s="291"/>
      <c r="AE343" s="291"/>
      <c r="AF343" s="291"/>
      <c r="AS343" s="148" t="s">
        <v>769</v>
      </c>
      <c r="AU343" s="148" t="s">
        <v>141</v>
      </c>
      <c r="AV343" s="148" t="s">
        <v>84</v>
      </c>
      <c r="AZ343" s="19" t="s">
        <v>139</v>
      </c>
      <c r="BF343" s="149">
        <f>IF(O343="základní",K343,0)</f>
        <v>0</v>
      </c>
      <c r="BG343" s="149">
        <f>IF(O343="snížená",K343,0)</f>
        <v>0</v>
      </c>
      <c r="BH343" s="149">
        <f>IF(O343="zákl. přenesená",K343,0)</f>
        <v>0</v>
      </c>
      <c r="BI343" s="149">
        <f>IF(O343="sníž. přenesená",K343,0)</f>
        <v>0</v>
      </c>
      <c r="BJ343" s="149">
        <f>IF(O343="nulová",K343,0)</f>
        <v>0</v>
      </c>
      <c r="BK343" s="19" t="s">
        <v>82</v>
      </c>
      <c r="BL343" s="149">
        <f>ROUND(J343*I343,2)</f>
        <v>0</v>
      </c>
      <c r="BM343" s="19" t="s">
        <v>769</v>
      </c>
      <c r="BN343" s="148" t="s">
        <v>784</v>
      </c>
    </row>
    <row r="344" spans="1:66" s="2" customFormat="1">
      <c r="A344" s="291"/>
      <c r="B344" s="33"/>
      <c r="C344" s="291"/>
      <c r="D344" s="291"/>
      <c r="E344" s="291"/>
      <c r="F344" s="291"/>
      <c r="G344" s="291"/>
      <c r="H344" s="291"/>
      <c r="I344" s="291"/>
      <c r="J344" s="291"/>
      <c r="K344" s="291"/>
      <c r="L344" s="291"/>
      <c r="M344" s="33"/>
      <c r="N344" s="152"/>
      <c r="O344" s="153"/>
      <c r="P344" s="53"/>
      <c r="Q344" s="53"/>
      <c r="R344" s="53"/>
      <c r="S344" s="53"/>
      <c r="T344" s="53"/>
      <c r="U344" s="54"/>
      <c r="V344" s="291"/>
      <c r="W344" s="291"/>
      <c r="X344" s="291"/>
      <c r="Y344" s="291"/>
      <c r="Z344" s="291"/>
      <c r="AA344" s="291"/>
      <c r="AB344" s="291"/>
      <c r="AC344" s="291"/>
      <c r="AD344" s="291"/>
      <c r="AE344" s="291"/>
      <c r="AF344" s="291"/>
      <c r="AU344" s="19" t="s">
        <v>148</v>
      </c>
      <c r="AV344" s="19" t="s">
        <v>84</v>
      </c>
    </row>
    <row r="345" spans="1:66" s="13" customFormat="1">
      <c r="B345" s="155"/>
      <c r="C345" s="291"/>
      <c r="D345" s="291"/>
      <c r="E345" s="291"/>
      <c r="F345" s="291"/>
      <c r="G345" s="291"/>
      <c r="H345" s="291"/>
      <c r="I345" s="291"/>
      <c r="J345" s="291"/>
      <c r="K345" s="291"/>
      <c r="L345" s="291"/>
      <c r="M345" s="155"/>
      <c r="N345" s="158"/>
      <c r="O345" s="159"/>
      <c r="P345" s="159"/>
      <c r="Q345" s="159"/>
      <c r="R345" s="159"/>
      <c r="S345" s="159"/>
      <c r="T345" s="159"/>
      <c r="U345" s="160"/>
      <c r="AU345" s="156" t="s">
        <v>158</v>
      </c>
      <c r="AV345" s="156" t="s">
        <v>84</v>
      </c>
      <c r="AW345" s="13" t="s">
        <v>82</v>
      </c>
      <c r="AX345" s="13" t="s">
        <v>36</v>
      </c>
      <c r="AY345" s="13" t="s">
        <v>74</v>
      </c>
      <c r="AZ345" s="156" t="s">
        <v>139</v>
      </c>
    </row>
    <row r="346" spans="1:66" s="13" customFormat="1">
      <c r="B346" s="155"/>
      <c r="C346" s="291"/>
      <c r="D346" s="291"/>
      <c r="E346" s="291"/>
      <c r="F346" s="291"/>
      <c r="G346" s="291"/>
      <c r="H346" s="291"/>
      <c r="I346" s="291"/>
      <c r="J346" s="291"/>
      <c r="K346" s="291"/>
      <c r="L346" s="291"/>
      <c r="M346" s="155"/>
      <c r="N346" s="158"/>
      <c r="O346" s="159"/>
      <c r="P346" s="159"/>
      <c r="Q346" s="159"/>
      <c r="R346" s="159"/>
      <c r="S346" s="159"/>
      <c r="T346" s="159"/>
      <c r="U346" s="160"/>
      <c r="AU346" s="156" t="s">
        <v>158</v>
      </c>
      <c r="AV346" s="156" t="s">
        <v>84</v>
      </c>
      <c r="AW346" s="13" t="s">
        <v>82</v>
      </c>
      <c r="AX346" s="13" t="s">
        <v>36</v>
      </c>
      <c r="AY346" s="13" t="s">
        <v>74</v>
      </c>
      <c r="AZ346" s="156" t="s">
        <v>139</v>
      </c>
    </row>
    <row r="347" spans="1:66" s="14" customFormat="1">
      <c r="B347" s="161"/>
      <c r="C347" s="291"/>
      <c r="D347" s="291"/>
      <c r="E347" s="291"/>
      <c r="F347" s="291"/>
      <c r="G347" s="291"/>
      <c r="H347" s="291"/>
      <c r="I347" s="291"/>
      <c r="J347" s="291"/>
      <c r="K347" s="291"/>
      <c r="L347" s="291"/>
      <c r="M347" s="161"/>
      <c r="N347" s="165"/>
      <c r="O347" s="166"/>
      <c r="P347" s="166"/>
      <c r="Q347" s="166"/>
      <c r="R347" s="166"/>
      <c r="S347" s="166"/>
      <c r="T347" s="166"/>
      <c r="U347" s="167"/>
      <c r="AU347" s="162" t="s">
        <v>158</v>
      </c>
      <c r="AV347" s="162" t="s">
        <v>84</v>
      </c>
      <c r="AW347" s="14" t="s">
        <v>84</v>
      </c>
      <c r="AX347" s="14" t="s">
        <v>36</v>
      </c>
      <c r="AY347" s="14" t="s">
        <v>82</v>
      </c>
      <c r="AZ347" s="162" t="s">
        <v>139</v>
      </c>
    </row>
    <row r="348" spans="1:66" s="2" customFormat="1" ht="14.45" customHeight="1">
      <c r="A348" s="291"/>
      <c r="B348" s="137"/>
      <c r="C348" s="291"/>
      <c r="D348" s="291"/>
      <c r="E348" s="291"/>
      <c r="F348" s="291"/>
      <c r="G348" s="291"/>
      <c r="H348" s="291"/>
      <c r="I348" s="291"/>
      <c r="J348" s="291"/>
      <c r="K348" s="291"/>
      <c r="L348" s="291"/>
      <c r="M348" s="191"/>
      <c r="N348" s="192" t="s">
        <v>3</v>
      </c>
      <c r="O348" s="193" t="s">
        <v>45</v>
      </c>
      <c r="P348" s="146">
        <v>0</v>
      </c>
      <c r="Q348" s="146">
        <f>P348*I348</f>
        <v>0</v>
      </c>
      <c r="R348" s="146">
        <v>9.5999999999999992E-3</v>
      </c>
      <c r="S348" s="146">
        <f>R348*I348</f>
        <v>0</v>
      </c>
      <c r="T348" s="146">
        <v>0</v>
      </c>
      <c r="U348" s="147">
        <f>T348*I348</f>
        <v>0</v>
      </c>
      <c r="V348" s="291"/>
      <c r="W348" s="291"/>
      <c r="X348" s="291"/>
      <c r="Y348" s="291"/>
      <c r="Z348" s="291"/>
      <c r="AA348" s="291"/>
      <c r="AB348" s="291"/>
      <c r="AC348" s="291"/>
      <c r="AD348" s="291"/>
      <c r="AE348" s="291"/>
      <c r="AF348" s="291"/>
      <c r="AS348" s="148" t="s">
        <v>778</v>
      </c>
      <c r="AU348" s="148" t="s">
        <v>357</v>
      </c>
      <c r="AV348" s="148" t="s">
        <v>84</v>
      </c>
      <c r="AZ348" s="19" t="s">
        <v>139</v>
      </c>
      <c r="BF348" s="149">
        <f>IF(O348="základní",K348,0)</f>
        <v>0</v>
      </c>
      <c r="BG348" s="149">
        <f>IF(O348="snížená",K348,0)</f>
        <v>0</v>
      </c>
      <c r="BH348" s="149">
        <f>IF(O348="zákl. přenesená",K348,0)</f>
        <v>0</v>
      </c>
      <c r="BI348" s="149">
        <f>IF(O348="sníž. přenesená",K348,0)</f>
        <v>0</v>
      </c>
      <c r="BJ348" s="149">
        <f>IF(O348="nulová",K348,0)</f>
        <v>0</v>
      </c>
      <c r="BK348" s="19" t="s">
        <v>82</v>
      </c>
      <c r="BL348" s="149">
        <f>ROUND(J348*I348,2)</f>
        <v>0</v>
      </c>
      <c r="BM348" s="19" t="s">
        <v>778</v>
      </c>
      <c r="BN348" s="148" t="s">
        <v>789</v>
      </c>
    </row>
    <row r="349" spans="1:66" s="2" customFormat="1">
      <c r="A349" s="291"/>
      <c r="B349" s="33"/>
      <c r="C349" s="291"/>
      <c r="D349" s="291"/>
      <c r="E349" s="291"/>
      <c r="F349" s="291"/>
      <c r="G349" s="291"/>
      <c r="H349" s="291"/>
      <c r="I349" s="291"/>
      <c r="J349" s="291"/>
      <c r="K349" s="291"/>
      <c r="L349" s="291"/>
      <c r="M349" s="33"/>
      <c r="N349" s="152"/>
      <c r="O349" s="153"/>
      <c r="P349" s="53"/>
      <c r="Q349" s="53"/>
      <c r="R349" s="53"/>
      <c r="S349" s="53"/>
      <c r="T349" s="53"/>
      <c r="U349" s="54"/>
      <c r="V349" s="291"/>
      <c r="W349" s="291"/>
      <c r="X349" s="291"/>
      <c r="Y349" s="291"/>
      <c r="Z349" s="291"/>
      <c r="AA349" s="291"/>
      <c r="AB349" s="291"/>
      <c r="AC349" s="291"/>
      <c r="AD349" s="291"/>
      <c r="AE349" s="291"/>
      <c r="AF349" s="291"/>
      <c r="AU349" s="19" t="s">
        <v>148</v>
      </c>
      <c r="AV349" s="19" t="s">
        <v>84</v>
      </c>
    </row>
    <row r="350" spans="1:66" s="2" customFormat="1" ht="14.45" customHeight="1">
      <c r="A350" s="291"/>
      <c r="B350" s="137"/>
      <c r="C350" s="291"/>
      <c r="D350" s="291"/>
      <c r="E350" s="291"/>
      <c r="F350" s="291"/>
      <c r="G350" s="291"/>
      <c r="H350" s="291"/>
      <c r="I350" s="291"/>
      <c r="J350" s="291"/>
      <c r="K350" s="291"/>
      <c r="L350" s="291"/>
      <c r="M350" s="33"/>
      <c r="N350" s="144" t="s">
        <v>3</v>
      </c>
      <c r="O350" s="145" t="s">
        <v>45</v>
      </c>
      <c r="P350" s="146">
        <v>10.185</v>
      </c>
      <c r="Q350" s="146">
        <f>P350*I350</f>
        <v>0</v>
      </c>
      <c r="R350" s="146">
        <v>6.6499999999999997E-3</v>
      </c>
      <c r="S350" s="146">
        <f>R350*I350</f>
        <v>0</v>
      </c>
      <c r="T350" s="146">
        <v>0</v>
      </c>
      <c r="U350" s="147">
        <f>T350*I350</f>
        <v>0</v>
      </c>
      <c r="V350" s="291"/>
      <c r="W350" s="291"/>
      <c r="X350" s="291"/>
      <c r="Y350" s="291"/>
      <c r="Z350" s="291"/>
      <c r="AA350" s="291"/>
      <c r="AB350" s="291"/>
      <c r="AC350" s="291"/>
      <c r="AD350" s="291"/>
      <c r="AE350" s="291"/>
      <c r="AF350" s="291"/>
      <c r="AS350" s="148" t="s">
        <v>769</v>
      </c>
      <c r="AU350" s="148" t="s">
        <v>141</v>
      </c>
      <c r="AV350" s="148" t="s">
        <v>84</v>
      </c>
      <c r="AZ350" s="19" t="s">
        <v>139</v>
      </c>
      <c r="BF350" s="149">
        <f>IF(O350="základní",K350,0)</f>
        <v>0</v>
      </c>
      <c r="BG350" s="149">
        <f>IF(O350="snížená",K350,0)</f>
        <v>0</v>
      </c>
      <c r="BH350" s="149">
        <f>IF(O350="zákl. přenesená",K350,0)</f>
        <v>0</v>
      </c>
      <c r="BI350" s="149">
        <f>IF(O350="sníž. přenesená",K350,0)</f>
        <v>0</v>
      </c>
      <c r="BJ350" s="149">
        <f>IF(O350="nulová",K350,0)</f>
        <v>0</v>
      </c>
      <c r="BK350" s="19" t="s">
        <v>82</v>
      </c>
      <c r="BL350" s="149">
        <f>ROUND(J350*I350,2)</f>
        <v>0</v>
      </c>
      <c r="BM350" s="19" t="s">
        <v>769</v>
      </c>
      <c r="BN350" s="148" t="s">
        <v>793</v>
      </c>
    </row>
    <row r="351" spans="1:66" s="2" customFormat="1">
      <c r="A351" s="291"/>
      <c r="B351" s="33"/>
      <c r="C351" s="291"/>
      <c r="D351" s="291"/>
      <c r="E351" s="291"/>
      <c r="F351" s="291"/>
      <c r="G351" s="291"/>
      <c r="H351" s="291"/>
      <c r="I351" s="291"/>
      <c r="J351" s="291"/>
      <c r="K351" s="291"/>
      <c r="L351" s="291"/>
      <c r="M351" s="33"/>
      <c r="N351" s="152"/>
      <c r="O351" s="153"/>
      <c r="P351" s="53"/>
      <c r="Q351" s="53"/>
      <c r="R351" s="53"/>
      <c r="S351" s="53"/>
      <c r="T351" s="53"/>
      <c r="U351" s="54"/>
      <c r="V351" s="291"/>
      <c r="W351" s="291"/>
      <c r="X351" s="291"/>
      <c r="Y351" s="291"/>
      <c r="Z351" s="291"/>
      <c r="AA351" s="291"/>
      <c r="AB351" s="291"/>
      <c r="AC351" s="291"/>
      <c r="AD351" s="291"/>
      <c r="AE351" s="291"/>
      <c r="AF351" s="291"/>
      <c r="AU351" s="19" t="s">
        <v>148</v>
      </c>
      <c r="AV351" s="19" t="s">
        <v>84</v>
      </c>
    </row>
    <row r="352" spans="1:66" s="13" customFormat="1">
      <c r="B352" s="155"/>
      <c r="C352" s="291"/>
      <c r="D352" s="291"/>
      <c r="E352" s="291"/>
      <c r="F352" s="291"/>
      <c r="G352" s="291"/>
      <c r="H352" s="291"/>
      <c r="I352" s="291"/>
      <c r="J352" s="291"/>
      <c r="K352" s="291"/>
      <c r="L352" s="291"/>
      <c r="M352" s="155"/>
      <c r="N352" s="158"/>
      <c r="O352" s="159"/>
      <c r="P352" s="159"/>
      <c r="Q352" s="159"/>
      <c r="R352" s="159"/>
      <c r="S352" s="159"/>
      <c r="T352" s="159"/>
      <c r="U352" s="160"/>
      <c r="AU352" s="156" t="s">
        <v>158</v>
      </c>
      <c r="AV352" s="156" t="s">
        <v>84</v>
      </c>
      <c r="AW352" s="13" t="s">
        <v>82</v>
      </c>
      <c r="AX352" s="13" t="s">
        <v>36</v>
      </c>
      <c r="AY352" s="13" t="s">
        <v>74</v>
      </c>
      <c r="AZ352" s="156" t="s">
        <v>139</v>
      </c>
    </row>
    <row r="353" spans="1:66" s="13" customFormat="1">
      <c r="B353" s="155"/>
      <c r="C353" s="291"/>
      <c r="D353" s="291"/>
      <c r="E353" s="291"/>
      <c r="F353" s="291"/>
      <c r="G353" s="291"/>
      <c r="H353" s="291"/>
      <c r="I353" s="291"/>
      <c r="J353" s="291"/>
      <c r="K353" s="291"/>
      <c r="L353" s="291"/>
      <c r="M353" s="155"/>
      <c r="N353" s="158"/>
      <c r="O353" s="159"/>
      <c r="P353" s="159"/>
      <c r="Q353" s="159"/>
      <c r="R353" s="159"/>
      <c r="S353" s="159"/>
      <c r="T353" s="159"/>
      <c r="U353" s="160"/>
      <c r="AU353" s="156" t="s">
        <v>158</v>
      </c>
      <c r="AV353" s="156" t="s">
        <v>84</v>
      </c>
      <c r="AW353" s="13" t="s">
        <v>82</v>
      </c>
      <c r="AX353" s="13" t="s">
        <v>36</v>
      </c>
      <c r="AY353" s="13" t="s">
        <v>74</v>
      </c>
      <c r="AZ353" s="156" t="s">
        <v>139</v>
      </c>
    </row>
    <row r="354" spans="1:66" s="13" customFormat="1">
      <c r="B354" s="155"/>
      <c r="C354" s="291"/>
      <c r="D354" s="291"/>
      <c r="E354" s="291"/>
      <c r="F354" s="291"/>
      <c r="G354" s="291"/>
      <c r="H354" s="291"/>
      <c r="I354" s="291"/>
      <c r="J354" s="291"/>
      <c r="K354" s="291"/>
      <c r="L354" s="291"/>
      <c r="M354" s="155"/>
      <c r="N354" s="158"/>
      <c r="O354" s="159"/>
      <c r="P354" s="159"/>
      <c r="Q354" s="159"/>
      <c r="R354" s="159"/>
      <c r="S354" s="159"/>
      <c r="T354" s="159"/>
      <c r="U354" s="160"/>
      <c r="AU354" s="156" t="s">
        <v>158</v>
      </c>
      <c r="AV354" s="156" t="s">
        <v>84</v>
      </c>
      <c r="AW354" s="13" t="s">
        <v>82</v>
      </c>
      <c r="AX354" s="13" t="s">
        <v>36</v>
      </c>
      <c r="AY354" s="13" t="s">
        <v>74</v>
      </c>
      <c r="AZ354" s="156" t="s">
        <v>139</v>
      </c>
    </row>
    <row r="355" spans="1:66" s="14" customFormat="1">
      <c r="B355" s="161"/>
      <c r="C355" s="291"/>
      <c r="D355" s="291"/>
      <c r="E355" s="291"/>
      <c r="F355" s="291"/>
      <c r="G355" s="291"/>
      <c r="H355" s="291"/>
      <c r="I355" s="291"/>
      <c r="J355" s="291"/>
      <c r="K355" s="291"/>
      <c r="L355" s="291"/>
      <c r="M355" s="161"/>
      <c r="N355" s="165"/>
      <c r="O355" s="166"/>
      <c r="P355" s="166"/>
      <c r="Q355" s="166"/>
      <c r="R355" s="166"/>
      <c r="S355" s="166"/>
      <c r="T355" s="166"/>
      <c r="U355" s="167"/>
      <c r="AU355" s="162" t="s">
        <v>158</v>
      </c>
      <c r="AV355" s="162" t="s">
        <v>84</v>
      </c>
      <c r="AW355" s="14" t="s">
        <v>84</v>
      </c>
      <c r="AX355" s="14" t="s">
        <v>36</v>
      </c>
      <c r="AY355" s="14" t="s">
        <v>74</v>
      </c>
      <c r="AZ355" s="162" t="s">
        <v>139</v>
      </c>
    </row>
    <row r="356" spans="1:66" s="13" customFormat="1">
      <c r="B356" s="155"/>
      <c r="C356" s="291"/>
      <c r="D356" s="291"/>
      <c r="E356" s="291"/>
      <c r="F356" s="291"/>
      <c r="G356" s="291"/>
      <c r="H356" s="291"/>
      <c r="I356" s="291"/>
      <c r="J356" s="291"/>
      <c r="K356" s="291"/>
      <c r="L356" s="291"/>
      <c r="M356" s="155"/>
      <c r="N356" s="158"/>
      <c r="O356" s="159"/>
      <c r="P356" s="159"/>
      <c r="Q356" s="159"/>
      <c r="R356" s="159"/>
      <c r="S356" s="159"/>
      <c r="T356" s="159"/>
      <c r="U356" s="160"/>
      <c r="AU356" s="156" t="s">
        <v>158</v>
      </c>
      <c r="AV356" s="156" t="s">
        <v>84</v>
      </c>
      <c r="AW356" s="13" t="s">
        <v>82</v>
      </c>
      <c r="AX356" s="13" t="s">
        <v>36</v>
      </c>
      <c r="AY356" s="13" t="s">
        <v>74</v>
      </c>
      <c r="AZ356" s="156" t="s">
        <v>139</v>
      </c>
    </row>
    <row r="357" spans="1:66" s="14" customFormat="1">
      <c r="B357" s="161"/>
      <c r="C357" s="291"/>
      <c r="D357" s="291"/>
      <c r="E357" s="291"/>
      <c r="F357" s="291"/>
      <c r="G357" s="291"/>
      <c r="H357" s="291"/>
      <c r="I357" s="291"/>
      <c r="J357" s="291"/>
      <c r="K357" s="291"/>
      <c r="L357" s="291"/>
      <c r="M357" s="161"/>
      <c r="N357" s="165"/>
      <c r="O357" s="166"/>
      <c r="P357" s="166"/>
      <c r="Q357" s="166"/>
      <c r="R357" s="166"/>
      <c r="S357" s="166"/>
      <c r="T357" s="166"/>
      <c r="U357" s="167"/>
      <c r="AU357" s="162" t="s">
        <v>158</v>
      </c>
      <c r="AV357" s="162" t="s">
        <v>84</v>
      </c>
      <c r="AW357" s="14" t="s">
        <v>84</v>
      </c>
      <c r="AX357" s="14" t="s">
        <v>36</v>
      </c>
      <c r="AY357" s="14" t="s">
        <v>74</v>
      </c>
      <c r="AZ357" s="162" t="s">
        <v>139</v>
      </c>
    </row>
    <row r="358" spans="1:66" s="15" customFormat="1">
      <c r="B358" s="168"/>
      <c r="C358" s="291"/>
      <c r="D358" s="291"/>
      <c r="E358" s="291"/>
      <c r="F358" s="291"/>
      <c r="G358" s="291"/>
      <c r="H358" s="291"/>
      <c r="I358" s="291"/>
      <c r="J358" s="291"/>
      <c r="K358" s="291"/>
      <c r="L358" s="291"/>
      <c r="M358" s="168"/>
      <c r="N358" s="172"/>
      <c r="O358" s="173"/>
      <c r="P358" s="173"/>
      <c r="Q358" s="173"/>
      <c r="R358" s="173"/>
      <c r="S358" s="173"/>
      <c r="T358" s="173"/>
      <c r="U358" s="174"/>
      <c r="AU358" s="169" t="s">
        <v>158</v>
      </c>
      <c r="AV358" s="169" t="s">
        <v>84</v>
      </c>
      <c r="AW358" s="15" t="s">
        <v>146</v>
      </c>
      <c r="AX358" s="15" t="s">
        <v>36</v>
      </c>
      <c r="AY358" s="15" t="s">
        <v>82</v>
      </c>
      <c r="AZ358" s="169" t="s">
        <v>139</v>
      </c>
    </row>
    <row r="359" spans="1:66" s="2" customFormat="1" ht="14.45" customHeight="1">
      <c r="A359" s="291"/>
      <c r="B359" s="137"/>
      <c r="C359" s="291"/>
      <c r="D359" s="291"/>
      <c r="E359" s="291"/>
      <c r="F359" s="291"/>
      <c r="G359" s="291"/>
      <c r="H359" s="291"/>
      <c r="I359" s="291"/>
      <c r="J359" s="291"/>
      <c r="K359" s="291"/>
      <c r="L359" s="291"/>
      <c r="M359" s="191"/>
      <c r="N359" s="192" t="s">
        <v>3</v>
      </c>
      <c r="O359" s="193" t="s">
        <v>45</v>
      </c>
      <c r="P359" s="146">
        <v>0</v>
      </c>
      <c r="Q359" s="146">
        <f>P359*I359</f>
        <v>0</v>
      </c>
      <c r="R359" s="146">
        <v>0</v>
      </c>
      <c r="S359" s="146">
        <f>R359*I359</f>
        <v>0</v>
      </c>
      <c r="T359" s="146">
        <v>0</v>
      </c>
      <c r="U359" s="147">
        <f>T359*I359</f>
        <v>0</v>
      </c>
      <c r="V359" s="291"/>
      <c r="W359" s="291"/>
      <c r="X359" s="291"/>
      <c r="Y359" s="291"/>
      <c r="Z359" s="291"/>
      <c r="AA359" s="291"/>
      <c r="AB359" s="291"/>
      <c r="AC359" s="291"/>
      <c r="AD359" s="291"/>
      <c r="AE359" s="291"/>
      <c r="AF359" s="291"/>
      <c r="AS359" s="148" t="s">
        <v>800</v>
      </c>
      <c r="AU359" s="148" t="s">
        <v>357</v>
      </c>
      <c r="AV359" s="148" t="s">
        <v>84</v>
      </c>
      <c r="AZ359" s="19" t="s">
        <v>139</v>
      </c>
      <c r="BF359" s="149">
        <f>IF(O359="základní",K359,0)</f>
        <v>0</v>
      </c>
      <c r="BG359" s="149">
        <f>IF(O359="snížená",K359,0)</f>
        <v>0</v>
      </c>
      <c r="BH359" s="149">
        <f>IF(O359="zákl. přenesená",K359,0)</f>
        <v>0</v>
      </c>
      <c r="BI359" s="149">
        <f>IF(O359="sníž. přenesená",K359,0)</f>
        <v>0</v>
      </c>
      <c r="BJ359" s="149">
        <f>IF(O359="nulová",K359,0)</f>
        <v>0</v>
      </c>
      <c r="BK359" s="19" t="s">
        <v>82</v>
      </c>
      <c r="BL359" s="149">
        <f>ROUND(J359*I359,2)</f>
        <v>0</v>
      </c>
      <c r="BM359" s="19" t="s">
        <v>769</v>
      </c>
      <c r="BN359" s="148" t="s">
        <v>801</v>
      </c>
    </row>
    <row r="360" spans="1:66" s="2" customFormat="1">
      <c r="A360" s="291"/>
      <c r="B360" s="33"/>
      <c r="C360" s="291"/>
      <c r="D360" s="291"/>
      <c r="E360" s="291"/>
      <c r="F360" s="291"/>
      <c r="G360" s="291"/>
      <c r="H360" s="291"/>
      <c r="I360" s="291"/>
      <c r="J360" s="291"/>
      <c r="K360" s="291"/>
      <c r="L360" s="291"/>
      <c r="M360" s="33"/>
      <c r="N360" s="152"/>
      <c r="O360" s="153"/>
      <c r="P360" s="53"/>
      <c r="Q360" s="53"/>
      <c r="R360" s="53"/>
      <c r="S360" s="53"/>
      <c r="T360" s="53"/>
      <c r="U360" s="54"/>
      <c r="V360" s="291"/>
      <c r="W360" s="291"/>
      <c r="X360" s="291"/>
      <c r="Y360" s="291"/>
      <c r="Z360" s="291"/>
      <c r="AA360" s="291"/>
      <c r="AB360" s="291"/>
      <c r="AC360" s="291"/>
      <c r="AD360" s="291"/>
      <c r="AE360" s="291"/>
      <c r="AF360" s="291"/>
      <c r="AU360" s="19" t="s">
        <v>148</v>
      </c>
      <c r="AV360" s="19" t="s">
        <v>84</v>
      </c>
    </row>
    <row r="361" spans="1:66" s="2" customFormat="1" ht="14.45" customHeight="1">
      <c r="A361" s="291"/>
      <c r="B361" s="137"/>
      <c r="C361" s="291"/>
      <c r="D361" s="291"/>
      <c r="E361" s="291"/>
      <c r="F361" s="291"/>
      <c r="G361" s="291"/>
      <c r="H361" s="291"/>
      <c r="I361" s="291"/>
      <c r="J361" s="291"/>
      <c r="K361" s="291"/>
      <c r="L361" s="291"/>
      <c r="M361" s="191"/>
      <c r="N361" s="192" t="s">
        <v>3</v>
      </c>
      <c r="O361" s="193" t="s">
        <v>45</v>
      </c>
      <c r="P361" s="146">
        <v>0</v>
      </c>
      <c r="Q361" s="146">
        <f>P361*I361</f>
        <v>0</v>
      </c>
      <c r="R361" s="146">
        <v>0</v>
      </c>
      <c r="S361" s="146">
        <f>R361*I361</f>
        <v>0</v>
      </c>
      <c r="T361" s="146">
        <v>0</v>
      </c>
      <c r="U361" s="147">
        <f>T361*I361</f>
        <v>0</v>
      </c>
      <c r="V361" s="291"/>
      <c r="W361" s="291"/>
      <c r="X361" s="291"/>
      <c r="Y361" s="291"/>
      <c r="Z361" s="291"/>
      <c r="AA361" s="291"/>
      <c r="AB361" s="291"/>
      <c r="AC361" s="291"/>
      <c r="AD361" s="291"/>
      <c r="AE361" s="291"/>
      <c r="AF361" s="291"/>
      <c r="AS361" s="148" t="s">
        <v>800</v>
      </c>
      <c r="AU361" s="148" t="s">
        <v>357</v>
      </c>
      <c r="AV361" s="148" t="s">
        <v>84</v>
      </c>
      <c r="AZ361" s="19" t="s">
        <v>139</v>
      </c>
      <c r="BF361" s="149">
        <f>IF(O361="základní",K361,0)</f>
        <v>0</v>
      </c>
      <c r="BG361" s="149">
        <f>IF(O361="snížená",K361,0)</f>
        <v>0</v>
      </c>
      <c r="BH361" s="149">
        <f>IF(O361="zákl. přenesená",K361,0)</f>
        <v>0</v>
      </c>
      <c r="BI361" s="149">
        <f>IF(O361="sníž. přenesená",K361,0)</f>
        <v>0</v>
      </c>
      <c r="BJ361" s="149">
        <f>IF(O361="nulová",K361,0)</f>
        <v>0</v>
      </c>
      <c r="BK361" s="19" t="s">
        <v>82</v>
      </c>
      <c r="BL361" s="149">
        <f>ROUND(J361*I361,2)</f>
        <v>0</v>
      </c>
      <c r="BM361" s="19" t="s">
        <v>769</v>
      </c>
      <c r="BN361" s="148" t="s">
        <v>805</v>
      </c>
    </row>
    <row r="362" spans="1:66" s="2" customFormat="1">
      <c r="A362" s="291"/>
      <c r="B362" s="33"/>
      <c r="C362" s="291"/>
      <c r="D362" s="150"/>
      <c r="E362" s="150"/>
      <c r="F362" s="291"/>
      <c r="G362" s="151"/>
      <c r="H362" s="291"/>
      <c r="I362" s="291"/>
      <c r="J362" s="291"/>
      <c r="K362" s="291"/>
      <c r="L362" s="291"/>
      <c r="M362" s="33"/>
      <c r="N362" s="197"/>
      <c r="O362" s="198"/>
      <c r="P362" s="199"/>
      <c r="Q362" s="199"/>
      <c r="R362" s="199"/>
      <c r="S362" s="199"/>
      <c r="T362" s="199"/>
      <c r="U362" s="200"/>
      <c r="V362" s="291"/>
      <c r="W362" s="291"/>
      <c r="X362" s="291"/>
      <c r="Y362" s="291"/>
      <c r="Z362" s="291"/>
      <c r="AA362" s="291"/>
      <c r="AB362" s="291"/>
      <c r="AC362" s="291"/>
      <c r="AD362" s="291"/>
      <c r="AE362" s="291"/>
      <c r="AF362" s="291"/>
      <c r="AU362" s="19" t="s">
        <v>148</v>
      </c>
      <c r="AV362" s="19" t="s">
        <v>84</v>
      </c>
    </row>
    <row r="363" spans="1:66" s="2" customFormat="1" ht="6.95" customHeight="1">
      <c r="A363" s="291"/>
      <c r="B363" s="42"/>
      <c r="C363" s="43"/>
      <c r="D363" s="43"/>
      <c r="E363" s="43"/>
      <c r="F363" s="43"/>
      <c r="G363" s="43"/>
      <c r="H363" s="43"/>
      <c r="I363" s="43"/>
      <c r="J363" s="43"/>
      <c r="K363" s="43"/>
      <c r="L363" s="43"/>
      <c r="M363" s="33"/>
      <c r="N363" s="291"/>
      <c r="P363" s="291"/>
      <c r="Q363" s="291"/>
      <c r="R363" s="291"/>
      <c r="S363" s="291"/>
      <c r="T363" s="291"/>
      <c r="U363" s="291"/>
      <c r="V363" s="291"/>
      <c r="W363" s="291"/>
      <c r="X363" s="291"/>
      <c r="Y363" s="291"/>
      <c r="Z363" s="291"/>
      <c r="AA363" s="291"/>
      <c r="AB363" s="291"/>
      <c r="AC363" s="291"/>
      <c r="AD363" s="291"/>
      <c r="AE363" s="291"/>
      <c r="AF363" s="291"/>
    </row>
  </sheetData>
  <mergeCells count="5">
    <mergeCell ref="M2:W2"/>
    <mergeCell ref="F7:I7"/>
    <mergeCell ref="F9:I9"/>
    <mergeCell ref="F18:I18"/>
    <mergeCell ref="F27:I27"/>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sheetPr>
    <pageSetUpPr fitToPage="1"/>
  </sheetPr>
  <dimension ref="A1:BM278"/>
  <sheetViews>
    <sheetView showGridLines="0" topLeftCell="A95" workbookViewId="0">
      <selection activeCell="I86" sqref="I8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8"/>
    </row>
    <row r="2" spans="1:46" s="1" customFormat="1" ht="36.950000000000003" customHeight="1">
      <c r="L2" s="311" t="s">
        <v>6</v>
      </c>
      <c r="M2" s="312"/>
      <c r="N2" s="312"/>
      <c r="O2" s="312"/>
      <c r="P2" s="312"/>
      <c r="Q2" s="312"/>
      <c r="R2" s="312"/>
      <c r="S2" s="312"/>
      <c r="T2" s="312"/>
      <c r="U2" s="312"/>
      <c r="V2" s="312"/>
      <c r="AT2" s="19" t="s">
        <v>97</v>
      </c>
    </row>
    <row r="3" spans="1:46" s="1" customFormat="1" ht="6.95" customHeight="1">
      <c r="B3" s="20"/>
      <c r="C3" s="21"/>
      <c r="D3" s="21"/>
      <c r="E3" s="21"/>
      <c r="F3" s="21"/>
      <c r="G3" s="21"/>
      <c r="H3" s="21"/>
      <c r="I3" s="21"/>
      <c r="J3" s="21"/>
      <c r="K3" s="21"/>
      <c r="L3" s="22"/>
      <c r="AT3" s="19" t="s">
        <v>84</v>
      </c>
    </row>
    <row r="4" spans="1:46" s="1" customFormat="1" ht="24.95" customHeight="1">
      <c r="B4" s="22"/>
      <c r="D4" s="23" t="s">
        <v>113</v>
      </c>
      <c r="L4" s="22"/>
      <c r="M4" s="89" t="s">
        <v>11</v>
      </c>
      <c r="AT4" s="19" t="s">
        <v>4</v>
      </c>
    </row>
    <row r="5" spans="1:46" s="1" customFormat="1" ht="6.95" customHeight="1">
      <c r="B5" s="22"/>
      <c r="L5" s="22"/>
    </row>
    <row r="6" spans="1:46" s="1" customFormat="1" ht="12" customHeight="1">
      <c r="B6" s="22"/>
      <c r="D6" s="28" t="s">
        <v>14</v>
      </c>
      <c r="L6" s="22"/>
    </row>
    <row r="7" spans="1:46" s="1" customFormat="1" ht="16.5" customHeight="1">
      <c r="B7" s="22"/>
      <c r="E7" s="328" t="str">
        <f>'Rekapitulace stavby'!K6</f>
        <v>Skládka TKO Štěpánovice - III.etepa - 3.část</v>
      </c>
      <c r="F7" s="329"/>
      <c r="G7" s="329"/>
      <c r="H7" s="329"/>
      <c r="L7" s="22"/>
    </row>
    <row r="8" spans="1:46" s="2" customFormat="1" ht="12" customHeight="1">
      <c r="A8" s="32"/>
      <c r="B8" s="33"/>
      <c r="C8" s="32"/>
      <c r="D8" s="28" t="s">
        <v>114</v>
      </c>
      <c r="E8" s="32"/>
      <c r="F8" s="32"/>
      <c r="G8" s="32"/>
      <c r="H8" s="32"/>
      <c r="I8" s="32"/>
      <c r="J8" s="32"/>
      <c r="K8" s="32"/>
      <c r="L8" s="90"/>
      <c r="S8" s="32"/>
      <c r="T8" s="32"/>
      <c r="U8" s="32"/>
      <c r="V8" s="32"/>
      <c r="W8" s="32"/>
      <c r="X8" s="32"/>
      <c r="Y8" s="32"/>
      <c r="Z8" s="32"/>
      <c r="AA8" s="32"/>
      <c r="AB8" s="32"/>
      <c r="AC8" s="32"/>
      <c r="AD8" s="32"/>
      <c r="AE8" s="32"/>
    </row>
    <row r="9" spans="1:46" s="2" customFormat="1" ht="16.5" customHeight="1">
      <c r="A9" s="32"/>
      <c r="B9" s="33"/>
      <c r="C9" s="32"/>
      <c r="D9" s="32"/>
      <c r="E9" s="305" t="s">
        <v>806</v>
      </c>
      <c r="F9" s="327"/>
      <c r="G9" s="327"/>
      <c r="H9" s="327"/>
      <c r="I9" s="32"/>
      <c r="J9" s="32"/>
      <c r="K9" s="32"/>
      <c r="L9" s="90"/>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0"/>
      <c r="S10" s="32"/>
      <c r="T10" s="32"/>
      <c r="U10" s="32"/>
      <c r="V10" s="32"/>
      <c r="W10" s="32"/>
      <c r="X10" s="32"/>
      <c r="Y10" s="32"/>
      <c r="Z10" s="32"/>
      <c r="AA10" s="32"/>
      <c r="AB10" s="32"/>
      <c r="AC10" s="32"/>
      <c r="AD10" s="32"/>
      <c r="AE10" s="32"/>
    </row>
    <row r="11" spans="1:46" s="2" customFormat="1" ht="12" customHeight="1">
      <c r="A11" s="32"/>
      <c r="B11" s="33"/>
      <c r="C11" s="32"/>
      <c r="D11" s="28" t="s">
        <v>16</v>
      </c>
      <c r="E11" s="32"/>
      <c r="F11" s="26" t="s">
        <v>3</v>
      </c>
      <c r="G11" s="32"/>
      <c r="H11" s="32"/>
      <c r="I11" s="28" t="s">
        <v>18</v>
      </c>
      <c r="J11" s="26" t="s">
        <v>3</v>
      </c>
      <c r="K11" s="32"/>
      <c r="L11" s="90"/>
      <c r="S11" s="32"/>
      <c r="T11" s="32"/>
      <c r="U11" s="32"/>
      <c r="V11" s="32"/>
      <c r="W11" s="32"/>
      <c r="X11" s="32"/>
      <c r="Y11" s="32"/>
      <c r="Z11" s="32"/>
      <c r="AA11" s="32"/>
      <c r="AB11" s="32"/>
      <c r="AC11" s="32"/>
      <c r="AD11" s="32"/>
      <c r="AE11" s="32"/>
    </row>
    <row r="12" spans="1:46" s="2" customFormat="1" ht="12" customHeight="1">
      <c r="A12" s="32"/>
      <c r="B12" s="33"/>
      <c r="C12" s="32"/>
      <c r="D12" s="28" t="s">
        <v>20</v>
      </c>
      <c r="E12" s="32"/>
      <c r="F12" s="26" t="s">
        <v>21</v>
      </c>
      <c r="G12" s="32"/>
      <c r="H12" s="32"/>
      <c r="I12" s="28" t="s">
        <v>22</v>
      </c>
      <c r="J12" s="50" t="str">
        <f>'Rekapitulace stavby'!AN8</f>
        <v>24. 9. 2020</v>
      </c>
      <c r="K12" s="32"/>
      <c r="L12" s="90"/>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0"/>
      <c r="S13" s="32"/>
      <c r="T13" s="32"/>
      <c r="U13" s="32"/>
      <c r="V13" s="32"/>
      <c r="W13" s="32"/>
      <c r="X13" s="32"/>
      <c r="Y13" s="32"/>
      <c r="Z13" s="32"/>
      <c r="AA13" s="32"/>
      <c r="AB13" s="32"/>
      <c r="AC13" s="32"/>
      <c r="AD13" s="32"/>
      <c r="AE13" s="32"/>
    </row>
    <row r="14" spans="1:46" s="2" customFormat="1" ht="12" customHeight="1">
      <c r="A14" s="32"/>
      <c r="B14" s="33"/>
      <c r="C14" s="32"/>
      <c r="D14" s="28" t="s">
        <v>28</v>
      </c>
      <c r="E14" s="32"/>
      <c r="F14" s="32"/>
      <c r="G14" s="32"/>
      <c r="H14" s="32"/>
      <c r="I14" s="28" t="s">
        <v>29</v>
      </c>
      <c r="J14" s="26" t="s">
        <v>3</v>
      </c>
      <c r="K14" s="32"/>
      <c r="L14" s="90"/>
      <c r="S14" s="32"/>
      <c r="T14" s="32"/>
      <c r="U14" s="32"/>
      <c r="V14" s="32"/>
      <c r="W14" s="32"/>
      <c r="X14" s="32"/>
      <c r="Y14" s="32"/>
      <c r="Z14" s="32"/>
      <c r="AA14" s="32"/>
      <c r="AB14" s="32"/>
      <c r="AC14" s="32"/>
      <c r="AD14" s="32"/>
      <c r="AE14" s="32"/>
    </row>
    <row r="15" spans="1:46" s="2" customFormat="1" ht="18" customHeight="1">
      <c r="A15" s="32"/>
      <c r="B15" s="33"/>
      <c r="C15" s="32"/>
      <c r="D15" s="32"/>
      <c r="E15" s="26" t="s">
        <v>30</v>
      </c>
      <c r="F15" s="32"/>
      <c r="G15" s="32"/>
      <c r="H15" s="32"/>
      <c r="I15" s="28" t="s">
        <v>31</v>
      </c>
      <c r="J15" s="26" t="s">
        <v>3</v>
      </c>
      <c r="K15" s="32"/>
      <c r="L15" s="90"/>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90"/>
      <c r="S16" s="32"/>
      <c r="T16" s="32"/>
      <c r="U16" s="32"/>
      <c r="V16" s="32"/>
      <c r="W16" s="32"/>
      <c r="X16" s="32"/>
      <c r="Y16" s="32"/>
      <c r="Z16" s="32"/>
      <c r="AA16" s="32"/>
      <c r="AB16" s="32"/>
      <c r="AC16" s="32"/>
      <c r="AD16" s="32"/>
      <c r="AE16" s="32"/>
    </row>
    <row r="17" spans="1:31" s="2" customFormat="1" ht="12" customHeight="1">
      <c r="A17" s="32"/>
      <c r="B17" s="33"/>
      <c r="C17" s="32"/>
      <c r="D17" s="28" t="s">
        <v>32</v>
      </c>
      <c r="E17" s="32"/>
      <c r="F17" s="32"/>
      <c r="G17" s="32"/>
      <c r="H17" s="32"/>
      <c r="I17" s="28" t="s">
        <v>29</v>
      </c>
      <c r="J17" s="26" t="str">
        <f>'Rekapitulace stavby'!AN13</f>
        <v/>
      </c>
      <c r="K17" s="32"/>
      <c r="L17" s="90"/>
      <c r="S17" s="32"/>
      <c r="T17" s="32"/>
      <c r="U17" s="32"/>
      <c r="V17" s="32"/>
      <c r="W17" s="32"/>
      <c r="X17" s="32"/>
      <c r="Y17" s="32"/>
      <c r="Z17" s="32"/>
      <c r="AA17" s="32"/>
      <c r="AB17" s="32"/>
      <c r="AC17" s="32"/>
      <c r="AD17" s="32"/>
      <c r="AE17" s="32"/>
    </row>
    <row r="18" spans="1:31" s="2" customFormat="1" ht="18" customHeight="1">
      <c r="A18" s="32"/>
      <c r="B18" s="33"/>
      <c r="C18" s="32"/>
      <c r="D18" s="32"/>
      <c r="E18" s="322" t="str">
        <f>'Rekapitulace stavby'!E14</f>
        <v xml:space="preserve"> </v>
      </c>
      <c r="F18" s="322"/>
      <c r="G18" s="322"/>
      <c r="H18" s="322"/>
      <c r="I18" s="28" t="s">
        <v>31</v>
      </c>
      <c r="J18" s="26" t="str">
        <f>'Rekapitulace stavby'!AN14</f>
        <v/>
      </c>
      <c r="K18" s="32"/>
      <c r="L18" s="90"/>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90"/>
      <c r="S19" s="32"/>
      <c r="T19" s="32"/>
      <c r="U19" s="32"/>
      <c r="V19" s="32"/>
      <c r="W19" s="32"/>
      <c r="X19" s="32"/>
      <c r="Y19" s="32"/>
      <c r="Z19" s="32"/>
      <c r="AA19" s="32"/>
      <c r="AB19" s="32"/>
      <c r="AC19" s="32"/>
      <c r="AD19" s="32"/>
      <c r="AE19" s="32"/>
    </row>
    <row r="20" spans="1:31" s="2" customFormat="1" ht="12" customHeight="1">
      <c r="A20" s="32"/>
      <c r="B20" s="33"/>
      <c r="C20" s="32"/>
      <c r="D20" s="28" t="s">
        <v>34</v>
      </c>
      <c r="E20" s="32"/>
      <c r="F20" s="32"/>
      <c r="G20" s="32"/>
      <c r="H20" s="32"/>
      <c r="I20" s="28" t="s">
        <v>29</v>
      </c>
      <c r="J20" s="26" t="s">
        <v>3</v>
      </c>
      <c r="K20" s="32"/>
      <c r="L20" s="90"/>
      <c r="S20" s="32"/>
      <c r="T20" s="32"/>
      <c r="U20" s="32"/>
      <c r="V20" s="32"/>
      <c r="W20" s="32"/>
      <c r="X20" s="32"/>
      <c r="Y20" s="32"/>
      <c r="Z20" s="32"/>
      <c r="AA20" s="32"/>
      <c r="AB20" s="32"/>
      <c r="AC20" s="32"/>
      <c r="AD20" s="32"/>
      <c r="AE20" s="32"/>
    </row>
    <row r="21" spans="1:31" s="2" customFormat="1" ht="18" customHeight="1">
      <c r="A21" s="32"/>
      <c r="B21" s="33"/>
      <c r="C21" s="32"/>
      <c r="D21" s="32"/>
      <c r="E21" s="26" t="s">
        <v>35</v>
      </c>
      <c r="F21" s="32"/>
      <c r="G21" s="32"/>
      <c r="H21" s="32"/>
      <c r="I21" s="28" t="s">
        <v>31</v>
      </c>
      <c r="J21" s="26" t="s">
        <v>3</v>
      </c>
      <c r="K21" s="32"/>
      <c r="L21" s="90"/>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90"/>
      <c r="S22" s="32"/>
      <c r="T22" s="32"/>
      <c r="U22" s="32"/>
      <c r="V22" s="32"/>
      <c r="W22" s="32"/>
      <c r="X22" s="32"/>
      <c r="Y22" s="32"/>
      <c r="Z22" s="32"/>
      <c r="AA22" s="32"/>
      <c r="AB22" s="32"/>
      <c r="AC22" s="32"/>
      <c r="AD22" s="32"/>
      <c r="AE22" s="32"/>
    </row>
    <row r="23" spans="1:31" s="2" customFormat="1" ht="12" customHeight="1">
      <c r="A23" s="32"/>
      <c r="B23" s="33"/>
      <c r="C23" s="32"/>
      <c r="D23" s="28" t="s">
        <v>37</v>
      </c>
      <c r="E23" s="32"/>
      <c r="F23" s="32"/>
      <c r="G23" s="32"/>
      <c r="H23" s="32"/>
      <c r="I23" s="28" t="s">
        <v>29</v>
      </c>
      <c r="J23" s="26" t="str">
        <f>IF('Rekapitulace stavby'!AN19="","",'Rekapitulace stavby'!AN19)</f>
        <v/>
      </c>
      <c r="K23" s="32"/>
      <c r="L23" s="90"/>
      <c r="S23" s="32"/>
      <c r="T23" s="32"/>
      <c r="U23" s="32"/>
      <c r="V23" s="32"/>
      <c r="W23" s="32"/>
      <c r="X23" s="32"/>
      <c r="Y23" s="32"/>
      <c r="Z23" s="32"/>
      <c r="AA23" s="32"/>
      <c r="AB23" s="32"/>
      <c r="AC23" s="32"/>
      <c r="AD23" s="32"/>
      <c r="AE23" s="32"/>
    </row>
    <row r="24" spans="1:31" s="2" customFormat="1" ht="18" customHeight="1">
      <c r="A24" s="32"/>
      <c r="B24" s="33"/>
      <c r="C24" s="32"/>
      <c r="D24" s="32"/>
      <c r="E24" s="26" t="str">
        <f>IF('Rekapitulace stavby'!E20="","",'Rekapitulace stavby'!E20)</f>
        <v xml:space="preserve"> </v>
      </c>
      <c r="F24" s="32"/>
      <c r="G24" s="32"/>
      <c r="H24" s="32"/>
      <c r="I24" s="28" t="s">
        <v>31</v>
      </c>
      <c r="J24" s="26" t="str">
        <f>IF('Rekapitulace stavby'!AN20="","",'Rekapitulace stavby'!AN20)</f>
        <v/>
      </c>
      <c r="K24" s="32"/>
      <c r="L24" s="90"/>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90"/>
      <c r="S25" s="32"/>
      <c r="T25" s="32"/>
      <c r="U25" s="32"/>
      <c r="V25" s="32"/>
      <c r="W25" s="32"/>
      <c r="X25" s="32"/>
      <c r="Y25" s="32"/>
      <c r="Z25" s="32"/>
      <c r="AA25" s="32"/>
      <c r="AB25" s="32"/>
      <c r="AC25" s="32"/>
      <c r="AD25" s="32"/>
      <c r="AE25" s="32"/>
    </row>
    <row r="26" spans="1:31" s="2" customFormat="1" ht="12" customHeight="1">
      <c r="A26" s="32"/>
      <c r="B26" s="33"/>
      <c r="C26" s="32"/>
      <c r="D26" s="28" t="s">
        <v>38</v>
      </c>
      <c r="E26" s="32"/>
      <c r="F26" s="32"/>
      <c r="G26" s="32"/>
      <c r="H26" s="32"/>
      <c r="I26" s="32"/>
      <c r="J26" s="32"/>
      <c r="K26" s="32"/>
      <c r="L26" s="90"/>
      <c r="S26" s="32"/>
      <c r="T26" s="32"/>
      <c r="U26" s="32"/>
      <c r="V26" s="32"/>
      <c r="W26" s="32"/>
      <c r="X26" s="32"/>
      <c r="Y26" s="32"/>
      <c r="Z26" s="32"/>
      <c r="AA26" s="32"/>
      <c r="AB26" s="32"/>
      <c r="AC26" s="32"/>
      <c r="AD26" s="32"/>
      <c r="AE26" s="32"/>
    </row>
    <row r="27" spans="1:31" s="8" customFormat="1" ht="16.5" customHeight="1">
      <c r="A27" s="91"/>
      <c r="B27" s="92"/>
      <c r="C27" s="91"/>
      <c r="D27" s="91"/>
      <c r="E27" s="301" t="s">
        <v>3</v>
      </c>
      <c r="F27" s="301"/>
      <c r="G27" s="301"/>
      <c r="H27" s="301"/>
      <c r="I27" s="91"/>
      <c r="J27" s="91"/>
      <c r="K27" s="91"/>
      <c r="L27" s="93"/>
      <c r="S27" s="91"/>
      <c r="T27" s="91"/>
      <c r="U27" s="91"/>
      <c r="V27" s="91"/>
      <c r="W27" s="91"/>
      <c r="X27" s="91"/>
      <c r="Y27" s="91"/>
      <c r="Z27" s="91"/>
      <c r="AA27" s="91"/>
      <c r="AB27" s="91"/>
      <c r="AC27" s="91"/>
      <c r="AD27" s="91"/>
      <c r="AE27" s="91"/>
    </row>
    <row r="28" spans="1:31" s="2" customFormat="1" ht="6.95" customHeight="1">
      <c r="A28" s="32"/>
      <c r="B28" s="33"/>
      <c r="C28" s="32"/>
      <c r="D28" s="32"/>
      <c r="E28" s="32"/>
      <c r="F28" s="32"/>
      <c r="G28" s="32"/>
      <c r="H28" s="32"/>
      <c r="I28" s="32"/>
      <c r="J28" s="32"/>
      <c r="K28" s="32"/>
      <c r="L28" s="90"/>
      <c r="S28" s="32"/>
      <c r="T28" s="32"/>
      <c r="U28" s="32"/>
      <c r="V28" s="32"/>
      <c r="W28" s="32"/>
      <c r="X28" s="32"/>
      <c r="Y28" s="32"/>
      <c r="Z28" s="32"/>
      <c r="AA28" s="32"/>
      <c r="AB28" s="32"/>
      <c r="AC28" s="32"/>
      <c r="AD28" s="32"/>
      <c r="AE28" s="32"/>
    </row>
    <row r="29" spans="1:31" s="2" customFormat="1" ht="6.95" customHeight="1">
      <c r="A29" s="32"/>
      <c r="B29" s="33"/>
      <c r="C29" s="32"/>
      <c r="D29" s="61"/>
      <c r="E29" s="61"/>
      <c r="F29" s="61"/>
      <c r="G29" s="61"/>
      <c r="H29" s="61"/>
      <c r="I29" s="61"/>
      <c r="J29" s="61"/>
      <c r="K29" s="61"/>
      <c r="L29" s="90"/>
      <c r="S29" s="32"/>
      <c r="T29" s="32"/>
      <c r="U29" s="32"/>
      <c r="V29" s="32"/>
      <c r="W29" s="32"/>
      <c r="X29" s="32"/>
      <c r="Y29" s="32"/>
      <c r="Z29" s="32"/>
      <c r="AA29" s="32"/>
      <c r="AB29" s="32"/>
      <c r="AC29" s="32"/>
      <c r="AD29" s="32"/>
      <c r="AE29" s="32"/>
    </row>
    <row r="30" spans="1:31" s="2" customFormat="1" ht="25.35" customHeight="1">
      <c r="A30" s="32"/>
      <c r="B30" s="33"/>
      <c r="C30" s="32"/>
      <c r="D30" s="94" t="s">
        <v>40</v>
      </c>
      <c r="E30" s="32"/>
      <c r="F30" s="32"/>
      <c r="G30" s="32"/>
      <c r="H30" s="32"/>
      <c r="I30" s="32"/>
      <c r="J30" s="66">
        <f>ROUND(J85, 2)</f>
        <v>0</v>
      </c>
      <c r="K30" s="32"/>
      <c r="L30" s="90"/>
      <c r="S30" s="32"/>
      <c r="T30" s="32"/>
      <c r="U30" s="32"/>
      <c r="V30" s="32"/>
      <c r="W30" s="32"/>
      <c r="X30" s="32"/>
      <c r="Y30" s="32"/>
      <c r="Z30" s="32"/>
      <c r="AA30" s="32"/>
      <c r="AB30" s="32"/>
      <c r="AC30" s="32"/>
      <c r="AD30" s="32"/>
      <c r="AE30" s="32"/>
    </row>
    <row r="31" spans="1:31" s="2" customFormat="1" ht="6.95" customHeight="1">
      <c r="A31" s="32"/>
      <c r="B31" s="33"/>
      <c r="C31" s="32"/>
      <c r="D31" s="61"/>
      <c r="E31" s="61"/>
      <c r="F31" s="61"/>
      <c r="G31" s="61"/>
      <c r="H31" s="61"/>
      <c r="I31" s="61"/>
      <c r="J31" s="61"/>
      <c r="K31" s="61"/>
      <c r="L31" s="90"/>
      <c r="S31" s="32"/>
      <c r="T31" s="32"/>
      <c r="U31" s="32"/>
      <c r="V31" s="32"/>
      <c r="W31" s="32"/>
      <c r="X31" s="32"/>
      <c r="Y31" s="32"/>
      <c r="Z31" s="32"/>
      <c r="AA31" s="32"/>
      <c r="AB31" s="32"/>
      <c r="AC31" s="32"/>
      <c r="AD31" s="32"/>
      <c r="AE31" s="32"/>
    </row>
    <row r="32" spans="1:31" s="2" customFormat="1" ht="14.45" customHeight="1">
      <c r="A32" s="32"/>
      <c r="B32" s="33"/>
      <c r="C32" s="32"/>
      <c r="D32" s="32"/>
      <c r="E32" s="32"/>
      <c r="F32" s="36" t="s">
        <v>42</v>
      </c>
      <c r="G32" s="32"/>
      <c r="H32" s="32"/>
      <c r="I32" s="36" t="s">
        <v>41</v>
      </c>
      <c r="J32" s="36" t="s">
        <v>43</v>
      </c>
      <c r="K32" s="32"/>
      <c r="L32" s="90"/>
      <c r="S32" s="32"/>
      <c r="T32" s="32"/>
      <c r="U32" s="32"/>
      <c r="V32" s="32"/>
      <c r="W32" s="32"/>
      <c r="X32" s="32"/>
      <c r="Y32" s="32"/>
      <c r="Z32" s="32"/>
      <c r="AA32" s="32"/>
      <c r="AB32" s="32"/>
      <c r="AC32" s="32"/>
      <c r="AD32" s="32"/>
      <c r="AE32" s="32"/>
    </row>
    <row r="33" spans="1:31" s="2" customFormat="1" ht="14.45" customHeight="1">
      <c r="A33" s="32"/>
      <c r="B33" s="33"/>
      <c r="C33" s="32"/>
      <c r="D33" s="95" t="s">
        <v>44</v>
      </c>
      <c r="E33" s="28" t="s">
        <v>45</v>
      </c>
      <c r="F33" s="96">
        <f>ROUND((SUM(BE85:BE277)),  2)</f>
        <v>0</v>
      </c>
      <c r="G33" s="32"/>
      <c r="H33" s="32"/>
      <c r="I33" s="97">
        <v>0.21</v>
      </c>
      <c r="J33" s="96">
        <f>ROUND(((SUM(BE85:BE277))*I33),  2)</f>
        <v>0</v>
      </c>
      <c r="K33" s="32"/>
      <c r="L33" s="90"/>
      <c r="S33" s="32"/>
      <c r="T33" s="32"/>
      <c r="U33" s="32"/>
      <c r="V33" s="32"/>
      <c r="W33" s="32"/>
      <c r="X33" s="32"/>
      <c r="Y33" s="32"/>
      <c r="Z33" s="32"/>
      <c r="AA33" s="32"/>
      <c r="AB33" s="32"/>
      <c r="AC33" s="32"/>
      <c r="AD33" s="32"/>
      <c r="AE33" s="32"/>
    </row>
    <row r="34" spans="1:31" s="2" customFormat="1" ht="14.45" customHeight="1">
      <c r="A34" s="32"/>
      <c r="B34" s="33"/>
      <c r="C34" s="32"/>
      <c r="D34" s="32"/>
      <c r="E34" s="28" t="s">
        <v>46</v>
      </c>
      <c r="F34" s="96">
        <f>ROUND((SUM(BF85:BF277)),  2)</f>
        <v>0</v>
      </c>
      <c r="G34" s="32"/>
      <c r="H34" s="32"/>
      <c r="I34" s="97">
        <v>0.15</v>
      </c>
      <c r="J34" s="96">
        <f>ROUND(((SUM(BF85:BF277))*I34),  2)</f>
        <v>0</v>
      </c>
      <c r="K34" s="32"/>
      <c r="L34" s="90"/>
      <c r="S34" s="32"/>
      <c r="T34" s="32"/>
      <c r="U34" s="32"/>
      <c r="V34" s="32"/>
      <c r="W34" s="32"/>
      <c r="X34" s="32"/>
      <c r="Y34" s="32"/>
      <c r="Z34" s="32"/>
      <c r="AA34" s="32"/>
      <c r="AB34" s="32"/>
      <c r="AC34" s="32"/>
      <c r="AD34" s="32"/>
      <c r="AE34" s="32"/>
    </row>
    <row r="35" spans="1:31" s="2" customFormat="1" ht="14.45" hidden="1" customHeight="1">
      <c r="A35" s="32"/>
      <c r="B35" s="33"/>
      <c r="C35" s="32"/>
      <c r="D35" s="32"/>
      <c r="E35" s="28" t="s">
        <v>47</v>
      </c>
      <c r="F35" s="96">
        <f>ROUND((SUM(BG85:BG277)),  2)</f>
        <v>0</v>
      </c>
      <c r="G35" s="32"/>
      <c r="H35" s="32"/>
      <c r="I35" s="97">
        <v>0.21</v>
      </c>
      <c r="J35" s="96">
        <f>0</f>
        <v>0</v>
      </c>
      <c r="K35" s="32"/>
      <c r="L35" s="90"/>
      <c r="S35" s="32"/>
      <c r="T35" s="32"/>
      <c r="U35" s="32"/>
      <c r="V35" s="32"/>
      <c r="W35" s="32"/>
      <c r="X35" s="32"/>
      <c r="Y35" s="32"/>
      <c r="Z35" s="32"/>
      <c r="AA35" s="32"/>
      <c r="AB35" s="32"/>
      <c r="AC35" s="32"/>
      <c r="AD35" s="32"/>
      <c r="AE35" s="32"/>
    </row>
    <row r="36" spans="1:31" s="2" customFormat="1" ht="14.45" hidden="1" customHeight="1">
      <c r="A36" s="32"/>
      <c r="B36" s="33"/>
      <c r="C36" s="32"/>
      <c r="D36" s="32"/>
      <c r="E36" s="28" t="s">
        <v>48</v>
      </c>
      <c r="F36" s="96">
        <f>ROUND((SUM(BH85:BH277)),  2)</f>
        <v>0</v>
      </c>
      <c r="G36" s="32"/>
      <c r="H36" s="32"/>
      <c r="I36" s="97">
        <v>0.15</v>
      </c>
      <c r="J36" s="96">
        <f>0</f>
        <v>0</v>
      </c>
      <c r="K36" s="32"/>
      <c r="L36" s="90"/>
      <c r="S36" s="32"/>
      <c r="T36" s="32"/>
      <c r="U36" s="32"/>
      <c r="V36" s="32"/>
      <c r="W36" s="32"/>
      <c r="X36" s="32"/>
      <c r="Y36" s="32"/>
      <c r="Z36" s="32"/>
      <c r="AA36" s="32"/>
      <c r="AB36" s="32"/>
      <c r="AC36" s="32"/>
      <c r="AD36" s="32"/>
      <c r="AE36" s="32"/>
    </row>
    <row r="37" spans="1:31" s="2" customFormat="1" ht="14.45" hidden="1" customHeight="1">
      <c r="A37" s="32"/>
      <c r="B37" s="33"/>
      <c r="C37" s="32"/>
      <c r="D37" s="32"/>
      <c r="E37" s="28" t="s">
        <v>49</v>
      </c>
      <c r="F37" s="96">
        <f>ROUND((SUM(BI85:BI277)),  2)</f>
        <v>0</v>
      </c>
      <c r="G37" s="32"/>
      <c r="H37" s="32"/>
      <c r="I37" s="97">
        <v>0</v>
      </c>
      <c r="J37" s="96">
        <f>0</f>
        <v>0</v>
      </c>
      <c r="K37" s="32"/>
      <c r="L37" s="90"/>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90"/>
      <c r="S38" s="32"/>
      <c r="T38" s="32"/>
      <c r="U38" s="32"/>
      <c r="V38" s="32"/>
      <c r="W38" s="32"/>
      <c r="X38" s="32"/>
      <c r="Y38" s="32"/>
      <c r="Z38" s="32"/>
      <c r="AA38" s="32"/>
      <c r="AB38" s="32"/>
      <c r="AC38" s="32"/>
      <c r="AD38" s="32"/>
      <c r="AE38" s="32"/>
    </row>
    <row r="39" spans="1:31" s="2" customFormat="1" ht="25.35" customHeight="1">
      <c r="A39" s="32"/>
      <c r="B39" s="33"/>
      <c r="C39" s="98"/>
      <c r="D39" s="99" t="s">
        <v>50</v>
      </c>
      <c r="E39" s="55"/>
      <c r="F39" s="55"/>
      <c r="G39" s="100" t="s">
        <v>51</v>
      </c>
      <c r="H39" s="101" t="s">
        <v>52</v>
      </c>
      <c r="I39" s="55"/>
      <c r="J39" s="102">
        <f>SUM(J30:J37)</f>
        <v>0</v>
      </c>
      <c r="K39" s="103"/>
      <c r="L39" s="90"/>
      <c r="S39" s="32"/>
      <c r="T39" s="32"/>
      <c r="U39" s="32"/>
      <c r="V39" s="32"/>
      <c r="W39" s="32"/>
      <c r="X39" s="32"/>
      <c r="Y39" s="32"/>
      <c r="Z39" s="32"/>
      <c r="AA39" s="32"/>
      <c r="AB39" s="32"/>
      <c r="AC39" s="32"/>
      <c r="AD39" s="32"/>
      <c r="AE39" s="32"/>
    </row>
    <row r="40" spans="1:31" s="2" customFormat="1" ht="14.45" customHeight="1">
      <c r="A40" s="32"/>
      <c r="B40" s="42"/>
      <c r="C40" s="43"/>
      <c r="D40" s="43"/>
      <c r="E40" s="43"/>
      <c r="F40" s="43"/>
      <c r="G40" s="43"/>
      <c r="H40" s="43"/>
      <c r="I40" s="43"/>
      <c r="J40" s="43"/>
      <c r="K40" s="43"/>
      <c r="L40" s="90"/>
      <c r="S40" s="32"/>
      <c r="T40" s="32"/>
      <c r="U40" s="32"/>
      <c r="V40" s="32"/>
      <c r="W40" s="32"/>
      <c r="X40" s="32"/>
      <c r="Y40" s="32"/>
      <c r="Z40" s="32"/>
      <c r="AA40" s="32"/>
      <c r="AB40" s="32"/>
      <c r="AC40" s="32"/>
      <c r="AD40" s="32"/>
      <c r="AE40" s="32"/>
    </row>
    <row r="44" spans="1:31" s="2" customFormat="1" ht="6.95" customHeight="1">
      <c r="A44" s="32"/>
      <c r="B44" s="44"/>
      <c r="C44" s="45"/>
      <c r="D44" s="45"/>
      <c r="E44" s="45"/>
      <c r="F44" s="45"/>
      <c r="G44" s="45"/>
      <c r="H44" s="45"/>
      <c r="I44" s="45"/>
      <c r="J44" s="45"/>
      <c r="K44" s="45"/>
      <c r="L44" s="90"/>
      <c r="S44" s="32"/>
      <c r="T44" s="32"/>
      <c r="U44" s="32"/>
      <c r="V44" s="32"/>
      <c r="W44" s="32"/>
      <c r="X44" s="32"/>
      <c r="Y44" s="32"/>
      <c r="Z44" s="32"/>
      <c r="AA44" s="32"/>
      <c r="AB44" s="32"/>
      <c r="AC44" s="32"/>
      <c r="AD44" s="32"/>
      <c r="AE44" s="32"/>
    </row>
    <row r="45" spans="1:31" s="2" customFormat="1" ht="24.95" customHeight="1">
      <c r="A45" s="32"/>
      <c r="B45" s="33"/>
      <c r="C45" s="23" t="s">
        <v>116</v>
      </c>
      <c r="D45" s="32"/>
      <c r="E45" s="32"/>
      <c r="F45" s="32"/>
      <c r="G45" s="32"/>
      <c r="H45" s="32"/>
      <c r="I45" s="32"/>
      <c r="J45" s="32"/>
      <c r="K45" s="32"/>
      <c r="L45" s="90"/>
      <c r="S45" s="32"/>
      <c r="T45" s="32"/>
      <c r="U45" s="32"/>
      <c r="V45" s="32"/>
      <c r="W45" s="32"/>
      <c r="X45" s="32"/>
      <c r="Y45" s="32"/>
      <c r="Z45" s="32"/>
      <c r="AA45" s="32"/>
      <c r="AB45" s="32"/>
      <c r="AC45" s="32"/>
      <c r="AD45" s="32"/>
      <c r="AE45" s="32"/>
    </row>
    <row r="46" spans="1:31" s="2" customFormat="1" ht="6.95" customHeight="1">
      <c r="A46" s="32"/>
      <c r="B46" s="33"/>
      <c r="C46" s="32"/>
      <c r="D46" s="32"/>
      <c r="E46" s="32"/>
      <c r="F46" s="32"/>
      <c r="G46" s="32"/>
      <c r="H46" s="32"/>
      <c r="I46" s="32"/>
      <c r="J46" s="32"/>
      <c r="K46" s="32"/>
      <c r="L46" s="90"/>
      <c r="S46" s="32"/>
      <c r="T46" s="32"/>
      <c r="U46" s="32"/>
      <c r="V46" s="32"/>
      <c r="W46" s="32"/>
      <c r="X46" s="32"/>
      <c r="Y46" s="32"/>
      <c r="Z46" s="32"/>
      <c r="AA46" s="32"/>
      <c r="AB46" s="32"/>
      <c r="AC46" s="32"/>
      <c r="AD46" s="32"/>
      <c r="AE46" s="32"/>
    </row>
    <row r="47" spans="1:31" s="2" customFormat="1" ht="12" customHeight="1">
      <c r="A47" s="32"/>
      <c r="B47" s="33"/>
      <c r="C47" s="28" t="s">
        <v>14</v>
      </c>
      <c r="D47" s="32"/>
      <c r="E47" s="32"/>
      <c r="F47" s="32"/>
      <c r="G47" s="32"/>
      <c r="H47" s="32"/>
      <c r="I47" s="32"/>
      <c r="J47" s="32"/>
      <c r="K47" s="32"/>
      <c r="L47" s="90"/>
      <c r="S47" s="32"/>
      <c r="T47" s="32"/>
      <c r="U47" s="32"/>
      <c r="V47" s="32"/>
      <c r="W47" s="32"/>
      <c r="X47" s="32"/>
      <c r="Y47" s="32"/>
      <c r="Z47" s="32"/>
      <c r="AA47" s="32"/>
      <c r="AB47" s="32"/>
      <c r="AC47" s="32"/>
      <c r="AD47" s="32"/>
      <c r="AE47" s="32"/>
    </row>
    <row r="48" spans="1:31" s="2" customFormat="1" ht="16.5" customHeight="1">
      <c r="A48" s="32"/>
      <c r="B48" s="33"/>
      <c r="C48" s="32"/>
      <c r="D48" s="32"/>
      <c r="E48" s="328" t="str">
        <f>E7</f>
        <v>Skládka TKO Štěpánovice - III.etepa - 3.část</v>
      </c>
      <c r="F48" s="329"/>
      <c r="G48" s="329"/>
      <c r="H48" s="329"/>
      <c r="I48" s="32"/>
      <c r="J48" s="32"/>
      <c r="K48" s="32"/>
      <c r="L48" s="90"/>
      <c r="S48" s="32"/>
      <c r="T48" s="32"/>
      <c r="U48" s="32"/>
      <c r="V48" s="32"/>
      <c r="W48" s="32"/>
      <c r="X48" s="32"/>
      <c r="Y48" s="32"/>
      <c r="Z48" s="32"/>
      <c r="AA48" s="32"/>
      <c r="AB48" s="32"/>
      <c r="AC48" s="32"/>
      <c r="AD48" s="32"/>
      <c r="AE48" s="32"/>
    </row>
    <row r="49" spans="1:47" s="2" customFormat="1" ht="12" customHeight="1">
      <c r="A49" s="32"/>
      <c r="B49" s="33"/>
      <c r="C49" s="28" t="s">
        <v>114</v>
      </c>
      <c r="D49" s="32"/>
      <c r="E49" s="32"/>
      <c r="F49" s="32"/>
      <c r="G49" s="32"/>
      <c r="H49" s="32"/>
      <c r="I49" s="32"/>
      <c r="J49" s="32"/>
      <c r="K49" s="32"/>
      <c r="L49" s="90"/>
      <c r="S49" s="32"/>
      <c r="T49" s="32"/>
      <c r="U49" s="32"/>
      <c r="V49" s="32"/>
      <c r="W49" s="32"/>
      <c r="X49" s="32"/>
      <c r="Y49" s="32"/>
      <c r="Z49" s="32"/>
      <c r="AA49" s="32"/>
      <c r="AB49" s="32"/>
      <c r="AC49" s="32"/>
      <c r="AD49" s="32"/>
      <c r="AE49" s="32"/>
    </row>
    <row r="50" spans="1:47" s="2" customFormat="1" ht="16.5" customHeight="1">
      <c r="A50" s="32"/>
      <c r="B50" s="33"/>
      <c r="C50" s="32"/>
      <c r="D50" s="32"/>
      <c r="E50" s="305" t="str">
        <f>E9</f>
        <v>SO 06 - Záchytný příkop</v>
      </c>
      <c r="F50" s="327"/>
      <c r="G50" s="327"/>
      <c r="H50" s="327"/>
      <c r="I50" s="32"/>
      <c r="J50" s="32"/>
      <c r="K50" s="32"/>
      <c r="L50" s="90"/>
      <c r="S50" s="32"/>
      <c r="T50" s="32"/>
      <c r="U50" s="32"/>
      <c r="V50" s="32"/>
      <c r="W50" s="32"/>
      <c r="X50" s="32"/>
      <c r="Y50" s="32"/>
      <c r="Z50" s="32"/>
      <c r="AA50" s="32"/>
      <c r="AB50" s="32"/>
      <c r="AC50" s="32"/>
      <c r="AD50" s="32"/>
      <c r="AE50" s="32"/>
    </row>
    <row r="51" spans="1:47" s="2" customFormat="1" ht="6.95" customHeight="1">
      <c r="A51" s="32"/>
      <c r="B51" s="33"/>
      <c r="C51" s="32"/>
      <c r="D51" s="32"/>
      <c r="E51" s="32"/>
      <c r="F51" s="32"/>
      <c r="G51" s="32"/>
      <c r="H51" s="32"/>
      <c r="I51" s="32"/>
      <c r="J51" s="32"/>
      <c r="K51" s="32"/>
      <c r="L51" s="90"/>
      <c r="S51" s="32"/>
      <c r="T51" s="32"/>
      <c r="U51" s="32"/>
      <c r="V51" s="32"/>
      <c r="W51" s="32"/>
      <c r="X51" s="32"/>
      <c r="Y51" s="32"/>
      <c r="Z51" s="32"/>
      <c r="AA51" s="32"/>
      <c r="AB51" s="32"/>
      <c r="AC51" s="32"/>
      <c r="AD51" s="32"/>
      <c r="AE51" s="32"/>
    </row>
    <row r="52" spans="1:47" s="2" customFormat="1" ht="12" customHeight="1">
      <c r="A52" s="32"/>
      <c r="B52" s="33"/>
      <c r="C52" s="28" t="s">
        <v>20</v>
      </c>
      <c r="D52" s="32"/>
      <c r="E52" s="32"/>
      <c r="F52" s="26" t="str">
        <f>F12</f>
        <v>k.ú.Štěpánovice u Klatov, k.ú.Dehtín</v>
      </c>
      <c r="G52" s="32"/>
      <c r="H52" s="32"/>
      <c r="I52" s="28" t="s">
        <v>22</v>
      </c>
      <c r="J52" s="50" t="str">
        <f>IF(J12="","",J12)</f>
        <v>24. 9. 2020</v>
      </c>
      <c r="K52" s="32"/>
      <c r="L52" s="90"/>
      <c r="S52" s="32"/>
      <c r="T52" s="32"/>
      <c r="U52" s="32"/>
      <c r="V52" s="32"/>
      <c r="W52" s="32"/>
      <c r="X52" s="32"/>
      <c r="Y52" s="32"/>
      <c r="Z52" s="32"/>
      <c r="AA52" s="32"/>
      <c r="AB52" s="32"/>
      <c r="AC52" s="32"/>
      <c r="AD52" s="32"/>
      <c r="AE52" s="32"/>
    </row>
    <row r="53" spans="1:47" s="2" customFormat="1" ht="6.95" customHeight="1">
      <c r="A53" s="32"/>
      <c r="B53" s="33"/>
      <c r="C53" s="32"/>
      <c r="D53" s="32"/>
      <c r="E53" s="32"/>
      <c r="F53" s="32"/>
      <c r="G53" s="32"/>
      <c r="H53" s="32"/>
      <c r="I53" s="32"/>
      <c r="J53" s="32"/>
      <c r="K53" s="32"/>
      <c r="L53" s="90"/>
      <c r="S53" s="32"/>
      <c r="T53" s="32"/>
      <c r="U53" s="32"/>
      <c r="V53" s="32"/>
      <c r="W53" s="32"/>
      <c r="X53" s="32"/>
      <c r="Y53" s="32"/>
      <c r="Z53" s="32"/>
      <c r="AA53" s="32"/>
      <c r="AB53" s="32"/>
      <c r="AC53" s="32"/>
      <c r="AD53" s="32"/>
      <c r="AE53" s="32"/>
    </row>
    <row r="54" spans="1:47" s="2" customFormat="1" ht="40.15" customHeight="1">
      <c r="A54" s="32"/>
      <c r="B54" s="33"/>
      <c r="C54" s="28" t="s">
        <v>28</v>
      </c>
      <c r="D54" s="32"/>
      <c r="E54" s="32"/>
      <c r="F54" s="26" t="str">
        <f>E15</f>
        <v>Město Klatovy, Nám.Míru 62/I,339 01 Klatovy</v>
      </c>
      <c r="G54" s="32"/>
      <c r="H54" s="32"/>
      <c r="I54" s="28" t="s">
        <v>34</v>
      </c>
      <c r="J54" s="30" t="str">
        <f>E21</f>
        <v>INTERPROJEKT ODPADY s.r.o., Praha 6</v>
      </c>
      <c r="K54" s="32"/>
      <c r="L54" s="90"/>
      <c r="S54" s="32"/>
      <c r="T54" s="32"/>
      <c r="U54" s="32"/>
      <c r="V54" s="32"/>
      <c r="W54" s="32"/>
      <c r="X54" s="32"/>
      <c r="Y54" s="32"/>
      <c r="Z54" s="32"/>
      <c r="AA54" s="32"/>
      <c r="AB54" s="32"/>
      <c r="AC54" s="32"/>
      <c r="AD54" s="32"/>
      <c r="AE54" s="32"/>
    </row>
    <row r="55" spans="1:47" s="2" customFormat="1" ht="15.2" customHeight="1">
      <c r="A55" s="32"/>
      <c r="B55" s="33"/>
      <c r="C55" s="28" t="s">
        <v>32</v>
      </c>
      <c r="D55" s="32"/>
      <c r="E55" s="32"/>
      <c r="F55" s="26" t="str">
        <f>IF(E18="","",E18)</f>
        <v xml:space="preserve"> </v>
      </c>
      <c r="G55" s="32"/>
      <c r="H55" s="32"/>
      <c r="I55" s="28" t="s">
        <v>37</v>
      </c>
      <c r="J55" s="30" t="str">
        <f>E24</f>
        <v xml:space="preserve"> </v>
      </c>
      <c r="K55" s="32"/>
      <c r="L55" s="90"/>
      <c r="S55" s="32"/>
      <c r="T55" s="32"/>
      <c r="U55" s="32"/>
      <c r="V55" s="32"/>
      <c r="W55" s="32"/>
      <c r="X55" s="32"/>
      <c r="Y55" s="32"/>
      <c r="Z55" s="32"/>
      <c r="AA55" s="32"/>
      <c r="AB55" s="32"/>
      <c r="AC55" s="32"/>
      <c r="AD55" s="32"/>
      <c r="AE55" s="32"/>
    </row>
    <row r="56" spans="1:47" s="2" customFormat="1" ht="10.35" customHeight="1">
      <c r="A56" s="32"/>
      <c r="B56" s="33"/>
      <c r="C56" s="32"/>
      <c r="D56" s="32"/>
      <c r="E56" s="32"/>
      <c r="F56" s="32"/>
      <c r="G56" s="32"/>
      <c r="H56" s="32"/>
      <c r="I56" s="32"/>
      <c r="J56" s="32"/>
      <c r="K56" s="32"/>
      <c r="L56" s="90"/>
      <c r="S56" s="32"/>
      <c r="T56" s="32"/>
      <c r="U56" s="32"/>
      <c r="V56" s="32"/>
      <c r="W56" s="32"/>
      <c r="X56" s="32"/>
      <c r="Y56" s="32"/>
      <c r="Z56" s="32"/>
      <c r="AA56" s="32"/>
      <c r="AB56" s="32"/>
      <c r="AC56" s="32"/>
      <c r="AD56" s="32"/>
      <c r="AE56" s="32"/>
    </row>
    <row r="57" spans="1:47" s="2" customFormat="1" ht="29.25" customHeight="1">
      <c r="A57" s="32"/>
      <c r="B57" s="33"/>
      <c r="C57" s="104" t="s">
        <v>117</v>
      </c>
      <c r="D57" s="98"/>
      <c r="E57" s="98"/>
      <c r="F57" s="98"/>
      <c r="G57" s="98"/>
      <c r="H57" s="98"/>
      <c r="I57" s="98"/>
      <c r="J57" s="105" t="s">
        <v>118</v>
      </c>
      <c r="K57" s="98"/>
      <c r="L57" s="90"/>
      <c r="S57" s="32"/>
      <c r="T57" s="32"/>
      <c r="U57" s="32"/>
      <c r="V57" s="32"/>
      <c r="W57" s="32"/>
      <c r="X57" s="32"/>
      <c r="Y57" s="32"/>
      <c r="Z57" s="32"/>
      <c r="AA57" s="32"/>
      <c r="AB57" s="32"/>
      <c r="AC57" s="32"/>
      <c r="AD57" s="32"/>
      <c r="AE57" s="32"/>
    </row>
    <row r="58" spans="1:47" s="2" customFormat="1" ht="10.35" customHeight="1">
      <c r="A58" s="32"/>
      <c r="B58" s="33"/>
      <c r="C58" s="32"/>
      <c r="D58" s="32"/>
      <c r="E58" s="32"/>
      <c r="F58" s="32"/>
      <c r="G58" s="32"/>
      <c r="H58" s="32"/>
      <c r="I58" s="32"/>
      <c r="J58" s="32"/>
      <c r="K58" s="32"/>
      <c r="L58" s="90"/>
      <c r="S58" s="32"/>
      <c r="T58" s="32"/>
      <c r="U58" s="32"/>
      <c r="V58" s="32"/>
      <c r="W58" s="32"/>
      <c r="X58" s="32"/>
      <c r="Y58" s="32"/>
      <c r="Z58" s="32"/>
      <c r="AA58" s="32"/>
      <c r="AB58" s="32"/>
      <c r="AC58" s="32"/>
      <c r="AD58" s="32"/>
      <c r="AE58" s="32"/>
    </row>
    <row r="59" spans="1:47" s="2" customFormat="1" ht="22.9" customHeight="1">
      <c r="A59" s="32"/>
      <c r="B59" s="33"/>
      <c r="C59" s="106" t="s">
        <v>72</v>
      </c>
      <c r="D59" s="32"/>
      <c r="E59" s="32"/>
      <c r="F59" s="32"/>
      <c r="G59" s="32"/>
      <c r="H59" s="32"/>
      <c r="I59" s="32"/>
      <c r="J59" s="66">
        <f>J85</f>
        <v>0</v>
      </c>
      <c r="K59" s="32"/>
      <c r="L59" s="90"/>
      <c r="S59" s="32"/>
      <c r="T59" s="32"/>
      <c r="U59" s="32"/>
      <c r="V59" s="32"/>
      <c r="W59" s="32"/>
      <c r="X59" s="32"/>
      <c r="Y59" s="32"/>
      <c r="Z59" s="32"/>
      <c r="AA59" s="32"/>
      <c r="AB59" s="32"/>
      <c r="AC59" s="32"/>
      <c r="AD59" s="32"/>
      <c r="AE59" s="32"/>
      <c r="AU59" s="19" t="s">
        <v>119</v>
      </c>
    </row>
    <row r="60" spans="1:47" s="9" customFormat="1" ht="24.95" customHeight="1">
      <c r="B60" s="107"/>
      <c r="D60" s="108" t="s">
        <v>120</v>
      </c>
      <c r="E60" s="109"/>
      <c r="F60" s="109"/>
      <c r="G60" s="109"/>
      <c r="H60" s="109"/>
      <c r="I60" s="109"/>
      <c r="J60" s="110">
        <f>J86</f>
        <v>0</v>
      </c>
      <c r="L60" s="107"/>
    </row>
    <row r="61" spans="1:47" s="10" customFormat="1" ht="19.899999999999999" customHeight="1">
      <c r="B61" s="111"/>
      <c r="D61" s="112" t="s">
        <v>121</v>
      </c>
      <c r="E61" s="113"/>
      <c r="F61" s="113"/>
      <c r="G61" s="113"/>
      <c r="H61" s="113"/>
      <c r="I61" s="113"/>
      <c r="J61" s="114">
        <f>J87</f>
        <v>0</v>
      </c>
      <c r="L61" s="111"/>
    </row>
    <row r="62" spans="1:47" s="10" customFormat="1" ht="19.899999999999999" customHeight="1">
      <c r="B62" s="111"/>
      <c r="D62" s="112" t="s">
        <v>402</v>
      </c>
      <c r="E62" s="113"/>
      <c r="F62" s="113"/>
      <c r="G62" s="113"/>
      <c r="H62" s="113"/>
      <c r="I62" s="113"/>
      <c r="J62" s="114">
        <f>J199</f>
        <v>0</v>
      </c>
      <c r="L62" s="111"/>
    </row>
    <row r="63" spans="1:47" s="10" customFormat="1" ht="19.899999999999999" customHeight="1">
      <c r="B63" s="111"/>
      <c r="D63" s="112" t="s">
        <v>476</v>
      </c>
      <c r="E63" s="113"/>
      <c r="F63" s="113"/>
      <c r="G63" s="113"/>
      <c r="H63" s="113"/>
      <c r="I63" s="113"/>
      <c r="J63" s="114">
        <f>J224</f>
        <v>0</v>
      </c>
      <c r="L63" s="111"/>
    </row>
    <row r="64" spans="1:47" s="10" customFormat="1" ht="19.899999999999999" customHeight="1">
      <c r="B64" s="111"/>
      <c r="D64" s="112" t="s">
        <v>122</v>
      </c>
      <c r="E64" s="113"/>
      <c r="F64" s="113"/>
      <c r="G64" s="113"/>
      <c r="H64" s="113"/>
      <c r="I64" s="113"/>
      <c r="J64" s="114">
        <f>J233</f>
        <v>0</v>
      </c>
      <c r="L64" s="111"/>
    </row>
    <row r="65" spans="1:31" s="10" customFormat="1" ht="19.899999999999999" customHeight="1">
      <c r="B65" s="111"/>
      <c r="D65" s="112" t="s">
        <v>477</v>
      </c>
      <c r="E65" s="113"/>
      <c r="F65" s="113"/>
      <c r="G65" s="113"/>
      <c r="H65" s="113"/>
      <c r="I65" s="113"/>
      <c r="J65" s="114">
        <f>J275</f>
        <v>0</v>
      </c>
      <c r="L65" s="111"/>
    </row>
    <row r="66" spans="1:31" s="2" customFormat="1" ht="21.75" customHeight="1">
      <c r="A66" s="32"/>
      <c r="B66" s="33"/>
      <c r="C66" s="32"/>
      <c r="D66" s="32"/>
      <c r="E66" s="32"/>
      <c r="F66" s="32"/>
      <c r="G66" s="32"/>
      <c r="H66" s="32"/>
      <c r="I66" s="32"/>
      <c r="J66" s="32"/>
      <c r="K66" s="32"/>
      <c r="L66" s="90"/>
      <c r="S66" s="32"/>
      <c r="T66" s="32"/>
      <c r="U66" s="32"/>
      <c r="V66" s="32"/>
      <c r="W66" s="32"/>
      <c r="X66" s="32"/>
      <c r="Y66" s="32"/>
      <c r="Z66" s="32"/>
      <c r="AA66" s="32"/>
      <c r="AB66" s="32"/>
      <c r="AC66" s="32"/>
      <c r="AD66" s="32"/>
      <c r="AE66" s="32"/>
    </row>
    <row r="67" spans="1:31" s="2" customFormat="1" ht="6.95" customHeight="1">
      <c r="A67" s="32"/>
      <c r="B67" s="42"/>
      <c r="C67" s="43"/>
      <c r="D67" s="43"/>
      <c r="E67" s="43"/>
      <c r="F67" s="43"/>
      <c r="G67" s="43"/>
      <c r="H67" s="43"/>
      <c r="I67" s="43"/>
      <c r="J67" s="43"/>
      <c r="K67" s="43"/>
      <c r="L67" s="90"/>
      <c r="S67" s="32"/>
      <c r="T67" s="32"/>
      <c r="U67" s="32"/>
      <c r="V67" s="32"/>
      <c r="W67" s="32"/>
      <c r="X67" s="32"/>
      <c r="Y67" s="32"/>
      <c r="Z67" s="32"/>
      <c r="AA67" s="32"/>
      <c r="AB67" s="32"/>
      <c r="AC67" s="32"/>
      <c r="AD67" s="32"/>
      <c r="AE67" s="32"/>
    </row>
    <row r="71" spans="1:31" s="2" customFormat="1" ht="6.95" customHeight="1">
      <c r="A71" s="32"/>
      <c r="B71" s="44"/>
      <c r="C71" s="45"/>
      <c r="D71" s="45"/>
      <c r="E71" s="45"/>
      <c r="F71" s="45"/>
      <c r="G71" s="45"/>
      <c r="H71" s="45"/>
      <c r="I71" s="45"/>
      <c r="J71" s="45"/>
      <c r="K71" s="45"/>
      <c r="L71" s="90"/>
      <c r="S71" s="32"/>
      <c r="T71" s="32"/>
      <c r="U71" s="32"/>
      <c r="V71" s="32"/>
      <c r="W71" s="32"/>
      <c r="X71" s="32"/>
      <c r="Y71" s="32"/>
      <c r="Z71" s="32"/>
      <c r="AA71" s="32"/>
      <c r="AB71" s="32"/>
      <c r="AC71" s="32"/>
      <c r="AD71" s="32"/>
      <c r="AE71" s="32"/>
    </row>
    <row r="72" spans="1:31" s="2" customFormat="1" ht="24.95" customHeight="1">
      <c r="A72" s="32"/>
      <c r="B72" s="33"/>
      <c r="C72" s="23" t="s">
        <v>124</v>
      </c>
      <c r="D72" s="32"/>
      <c r="E72" s="32"/>
      <c r="F72" s="32"/>
      <c r="G72" s="32"/>
      <c r="H72" s="32"/>
      <c r="I72" s="32"/>
      <c r="J72" s="32"/>
      <c r="K72" s="32"/>
      <c r="L72" s="90"/>
      <c r="S72" s="32"/>
      <c r="T72" s="32"/>
      <c r="U72" s="32"/>
      <c r="V72" s="32"/>
      <c r="W72" s="32"/>
      <c r="X72" s="32"/>
      <c r="Y72" s="32"/>
      <c r="Z72" s="32"/>
      <c r="AA72" s="32"/>
      <c r="AB72" s="32"/>
      <c r="AC72" s="32"/>
      <c r="AD72" s="32"/>
      <c r="AE72" s="32"/>
    </row>
    <row r="73" spans="1:31" s="2" customFormat="1" ht="6.95" customHeight="1">
      <c r="A73" s="32"/>
      <c r="B73" s="33"/>
      <c r="C73" s="32"/>
      <c r="D73" s="32"/>
      <c r="E73" s="32"/>
      <c r="F73" s="32"/>
      <c r="G73" s="32"/>
      <c r="H73" s="32"/>
      <c r="I73" s="32"/>
      <c r="J73" s="32"/>
      <c r="K73" s="32"/>
      <c r="L73" s="90"/>
      <c r="S73" s="32"/>
      <c r="T73" s="32"/>
      <c r="U73" s="32"/>
      <c r="V73" s="32"/>
      <c r="W73" s="32"/>
      <c r="X73" s="32"/>
      <c r="Y73" s="32"/>
      <c r="Z73" s="32"/>
      <c r="AA73" s="32"/>
      <c r="AB73" s="32"/>
      <c r="AC73" s="32"/>
      <c r="AD73" s="32"/>
      <c r="AE73" s="32"/>
    </row>
    <row r="74" spans="1:31" s="2" customFormat="1" ht="12" customHeight="1">
      <c r="A74" s="32"/>
      <c r="B74" s="33"/>
      <c r="C74" s="28" t="s">
        <v>14</v>
      </c>
      <c r="D74" s="32"/>
      <c r="E74" s="32"/>
      <c r="F74" s="32"/>
      <c r="G74" s="32"/>
      <c r="H74" s="32"/>
      <c r="I74" s="32"/>
      <c r="J74" s="32"/>
      <c r="K74" s="32"/>
      <c r="L74" s="90"/>
      <c r="S74" s="32"/>
      <c r="T74" s="32"/>
      <c r="U74" s="32"/>
      <c r="V74" s="32"/>
      <c r="W74" s="32"/>
      <c r="X74" s="32"/>
      <c r="Y74" s="32"/>
      <c r="Z74" s="32"/>
      <c r="AA74" s="32"/>
      <c r="AB74" s="32"/>
      <c r="AC74" s="32"/>
      <c r="AD74" s="32"/>
      <c r="AE74" s="32"/>
    </row>
    <row r="75" spans="1:31" s="2" customFormat="1" ht="16.5" customHeight="1">
      <c r="A75" s="32"/>
      <c r="B75" s="33"/>
      <c r="C75" s="32"/>
      <c r="D75" s="32"/>
      <c r="E75" s="328" t="str">
        <f>E7</f>
        <v>Skládka TKO Štěpánovice - III.etepa - 3.část</v>
      </c>
      <c r="F75" s="329"/>
      <c r="G75" s="329"/>
      <c r="H75" s="329"/>
      <c r="I75" s="32"/>
      <c r="J75" s="32"/>
      <c r="K75" s="32"/>
      <c r="L75" s="90"/>
      <c r="S75" s="32"/>
      <c r="T75" s="32"/>
      <c r="U75" s="32"/>
      <c r="V75" s="32"/>
      <c r="W75" s="32"/>
      <c r="X75" s="32"/>
      <c r="Y75" s="32"/>
      <c r="Z75" s="32"/>
      <c r="AA75" s="32"/>
      <c r="AB75" s="32"/>
      <c r="AC75" s="32"/>
      <c r="AD75" s="32"/>
      <c r="AE75" s="32"/>
    </row>
    <row r="76" spans="1:31" s="2" customFormat="1" ht="12" customHeight="1">
      <c r="A76" s="32"/>
      <c r="B76" s="33"/>
      <c r="C76" s="28" t="s">
        <v>114</v>
      </c>
      <c r="D76" s="32"/>
      <c r="E76" s="32"/>
      <c r="F76" s="32"/>
      <c r="G76" s="32"/>
      <c r="H76" s="32"/>
      <c r="I76" s="32"/>
      <c r="J76" s="32"/>
      <c r="K76" s="32"/>
      <c r="L76" s="90"/>
      <c r="S76" s="32"/>
      <c r="T76" s="32"/>
      <c r="U76" s="32"/>
      <c r="V76" s="32"/>
      <c r="W76" s="32"/>
      <c r="X76" s="32"/>
      <c r="Y76" s="32"/>
      <c r="Z76" s="32"/>
      <c r="AA76" s="32"/>
      <c r="AB76" s="32"/>
      <c r="AC76" s="32"/>
      <c r="AD76" s="32"/>
      <c r="AE76" s="32"/>
    </row>
    <row r="77" spans="1:31" s="2" customFormat="1" ht="16.5" customHeight="1">
      <c r="A77" s="32"/>
      <c r="B77" s="33"/>
      <c r="C77" s="32"/>
      <c r="D77" s="32"/>
      <c r="E77" s="305" t="str">
        <f>E9</f>
        <v>SO 06 - Záchytný příkop</v>
      </c>
      <c r="F77" s="327"/>
      <c r="G77" s="327"/>
      <c r="H77" s="327"/>
      <c r="I77" s="32"/>
      <c r="J77" s="32"/>
      <c r="K77" s="32"/>
      <c r="L77" s="90"/>
      <c r="S77" s="32"/>
      <c r="T77" s="32"/>
      <c r="U77" s="32"/>
      <c r="V77" s="32"/>
      <c r="W77" s="32"/>
      <c r="X77" s="32"/>
      <c r="Y77" s="32"/>
      <c r="Z77" s="32"/>
      <c r="AA77" s="32"/>
      <c r="AB77" s="32"/>
      <c r="AC77" s="32"/>
      <c r="AD77" s="32"/>
      <c r="AE77" s="32"/>
    </row>
    <row r="78" spans="1:31" s="2" customFormat="1" ht="6.95" customHeight="1">
      <c r="A78" s="32"/>
      <c r="B78" s="33"/>
      <c r="C78" s="32"/>
      <c r="D78" s="32"/>
      <c r="E78" s="32"/>
      <c r="F78" s="32"/>
      <c r="G78" s="32"/>
      <c r="H78" s="32"/>
      <c r="I78" s="32"/>
      <c r="J78" s="32"/>
      <c r="K78" s="32"/>
      <c r="L78" s="90"/>
      <c r="S78" s="32"/>
      <c r="T78" s="32"/>
      <c r="U78" s="32"/>
      <c r="V78" s="32"/>
      <c r="W78" s="32"/>
      <c r="X78" s="32"/>
      <c r="Y78" s="32"/>
      <c r="Z78" s="32"/>
      <c r="AA78" s="32"/>
      <c r="AB78" s="32"/>
      <c r="AC78" s="32"/>
      <c r="AD78" s="32"/>
      <c r="AE78" s="32"/>
    </row>
    <row r="79" spans="1:31" s="2" customFormat="1" ht="12" customHeight="1">
      <c r="A79" s="32"/>
      <c r="B79" s="33"/>
      <c r="C79" s="28" t="s">
        <v>20</v>
      </c>
      <c r="D79" s="32"/>
      <c r="E79" s="32"/>
      <c r="F79" s="26" t="str">
        <f>F12</f>
        <v>k.ú.Štěpánovice u Klatov, k.ú.Dehtín</v>
      </c>
      <c r="G79" s="32"/>
      <c r="H79" s="32"/>
      <c r="I79" s="28" t="s">
        <v>22</v>
      </c>
      <c r="J79" s="50" t="str">
        <f>IF(J12="","",J12)</f>
        <v>24. 9. 2020</v>
      </c>
      <c r="K79" s="32"/>
      <c r="L79" s="90"/>
      <c r="S79" s="32"/>
      <c r="T79" s="32"/>
      <c r="U79" s="32"/>
      <c r="V79" s="32"/>
      <c r="W79" s="32"/>
      <c r="X79" s="32"/>
      <c r="Y79" s="32"/>
      <c r="Z79" s="32"/>
      <c r="AA79" s="32"/>
      <c r="AB79" s="32"/>
      <c r="AC79" s="32"/>
      <c r="AD79" s="32"/>
      <c r="AE79" s="32"/>
    </row>
    <row r="80" spans="1:31" s="2" customFormat="1" ht="6.95" customHeight="1">
      <c r="A80" s="32"/>
      <c r="B80" s="33"/>
      <c r="C80" s="32"/>
      <c r="D80" s="32"/>
      <c r="E80" s="32"/>
      <c r="F80" s="32"/>
      <c r="G80" s="32"/>
      <c r="H80" s="32"/>
      <c r="I80" s="32"/>
      <c r="J80" s="32"/>
      <c r="K80" s="32"/>
      <c r="L80" s="90"/>
      <c r="S80" s="32"/>
      <c r="T80" s="32"/>
      <c r="U80" s="32"/>
      <c r="V80" s="32"/>
      <c r="W80" s="32"/>
      <c r="X80" s="32"/>
      <c r="Y80" s="32"/>
      <c r="Z80" s="32"/>
      <c r="AA80" s="32"/>
      <c r="AB80" s="32"/>
      <c r="AC80" s="32"/>
      <c r="AD80" s="32"/>
      <c r="AE80" s="32"/>
    </row>
    <row r="81" spans="1:65" s="2" customFormat="1" ht="40.15" customHeight="1">
      <c r="A81" s="32"/>
      <c r="B81" s="33"/>
      <c r="C81" s="28" t="s">
        <v>28</v>
      </c>
      <c r="D81" s="32"/>
      <c r="E81" s="32"/>
      <c r="F81" s="26" t="str">
        <f>E15</f>
        <v>Město Klatovy, Nám.Míru 62/I,339 01 Klatovy</v>
      </c>
      <c r="G81" s="32"/>
      <c r="H81" s="32"/>
      <c r="I81" s="28" t="s">
        <v>34</v>
      </c>
      <c r="J81" s="30" t="str">
        <f>E21</f>
        <v>INTERPROJEKT ODPADY s.r.o., Praha 6</v>
      </c>
      <c r="K81" s="32"/>
      <c r="L81" s="90"/>
      <c r="S81" s="32"/>
      <c r="T81" s="32"/>
      <c r="U81" s="32"/>
      <c r="V81" s="32"/>
      <c r="W81" s="32"/>
      <c r="X81" s="32"/>
      <c r="Y81" s="32"/>
      <c r="Z81" s="32"/>
      <c r="AA81" s="32"/>
      <c r="AB81" s="32"/>
      <c r="AC81" s="32"/>
      <c r="AD81" s="32"/>
      <c r="AE81" s="32"/>
    </row>
    <row r="82" spans="1:65" s="2" customFormat="1" ht="15.2" customHeight="1">
      <c r="A82" s="32"/>
      <c r="B82" s="33"/>
      <c r="C82" s="28" t="s">
        <v>32</v>
      </c>
      <c r="D82" s="32"/>
      <c r="E82" s="32"/>
      <c r="F82" s="26" t="str">
        <f>IF(E18="","",E18)</f>
        <v xml:space="preserve"> </v>
      </c>
      <c r="G82" s="32"/>
      <c r="H82" s="32"/>
      <c r="I82" s="28" t="s">
        <v>37</v>
      </c>
      <c r="J82" s="30" t="str">
        <f>E24</f>
        <v xml:space="preserve"> </v>
      </c>
      <c r="K82" s="32"/>
      <c r="L82" s="90"/>
      <c r="S82" s="32"/>
      <c r="T82" s="32"/>
      <c r="U82" s="32"/>
      <c r="V82" s="32"/>
      <c r="W82" s="32"/>
      <c r="X82" s="32"/>
      <c r="Y82" s="32"/>
      <c r="Z82" s="32"/>
      <c r="AA82" s="32"/>
      <c r="AB82" s="32"/>
      <c r="AC82" s="32"/>
      <c r="AD82" s="32"/>
      <c r="AE82" s="32"/>
    </row>
    <row r="83" spans="1:65" s="2" customFormat="1" ht="10.35" customHeight="1">
      <c r="A83" s="32"/>
      <c r="B83" s="33"/>
      <c r="C83" s="32"/>
      <c r="D83" s="32"/>
      <c r="E83" s="32"/>
      <c r="F83" s="32"/>
      <c r="G83" s="32"/>
      <c r="H83" s="32"/>
      <c r="I83" s="32"/>
      <c r="J83" s="32"/>
      <c r="K83" s="32"/>
      <c r="L83" s="90"/>
      <c r="S83" s="32"/>
      <c r="T83" s="32"/>
      <c r="U83" s="32"/>
      <c r="V83" s="32"/>
      <c r="W83" s="32"/>
      <c r="X83" s="32"/>
      <c r="Y83" s="32"/>
      <c r="Z83" s="32"/>
      <c r="AA83" s="32"/>
      <c r="AB83" s="32"/>
      <c r="AC83" s="32"/>
      <c r="AD83" s="32"/>
      <c r="AE83" s="32"/>
    </row>
    <row r="84" spans="1:65" s="11" customFormat="1" ht="29.25" customHeight="1">
      <c r="A84" s="115"/>
      <c r="B84" s="116"/>
      <c r="C84" s="117" t="s">
        <v>125</v>
      </c>
      <c r="D84" s="118" t="s">
        <v>59</v>
      </c>
      <c r="E84" s="118" t="s">
        <v>55</v>
      </c>
      <c r="F84" s="118" t="s">
        <v>56</v>
      </c>
      <c r="G84" s="118" t="s">
        <v>126</v>
      </c>
      <c r="H84" s="118" t="s">
        <v>127</v>
      </c>
      <c r="I84" s="118" t="s">
        <v>128</v>
      </c>
      <c r="J84" s="118" t="s">
        <v>118</v>
      </c>
      <c r="K84" s="119" t="s">
        <v>129</v>
      </c>
      <c r="L84" s="120"/>
      <c r="M84" s="57" t="s">
        <v>3</v>
      </c>
      <c r="N84" s="58" t="s">
        <v>44</v>
      </c>
      <c r="O84" s="58" t="s">
        <v>130</v>
      </c>
      <c r="P84" s="58" t="s">
        <v>131</v>
      </c>
      <c r="Q84" s="58" t="s">
        <v>132</v>
      </c>
      <c r="R84" s="58" t="s">
        <v>133</v>
      </c>
      <c r="S84" s="58" t="s">
        <v>134</v>
      </c>
      <c r="T84" s="59" t="s">
        <v>135</v>
      </c>
      <c r="U84" s="115"/>
      <c r="V84" s="115"/>
      <c r="W84" s="115"/>
      <c r="X84" s="115"/>
      <c r="Y84" s="115"/>
      <c r="Z84" s="115"/>
      <c r="AA84" s="115"/>
      <c r="AB84" s="115"/>
      <c r="AC84" s="115"/>
      <c r="AD84" s="115"/>
      <c r="AE84" s="115"/>
    </row>
    <row r="85" spans="1:65" s="2" customFormat="1" ht="22.9" customHeight="1">
      <c r="A85" s="32"/>
      <c r="B85" s="33"/>
      <c r="C85" s="64" t="s">
        <v>136</v>
      </c>
      <c r="D85" s="32"/>
      <c r="E85" s="32"/>
      <c r="F85" s="32"/>
      <c r="G85" s="32"/>
      <c r="H85" s="32"/>
      <c r="I85" s="32"/>
      <c r="J85" s="121">
        <f>BK85</f>
        <v>0</v>
      </c>
      <c r="K85" s="32"/>
      <c r="L85" s="33"/>
      <c r="M85" s="60"/>
      <c r="N85" s="51"/>
      <c r="O85" s="61"/>
      <c r="P85" s="122">
        <f>P86</f>
        <v>652.504188</v>
      </c>
      <c r="Q85" s="61"/>
      <c r="R85" s="122">
        <f>R86</f>
        <v>237.60062452</v>
      </c>
      <c r="S85" s="61"/>
      <c r="T85" s="123">
        <f>T86</f>
        <v>0</v>
      </c>
      <c r="U85" s="32"/>
      <c r="V85" s="32"/>
      <c r="W85" s="32"/>
      <c r="X85" s="32"/>
      <c r="Y85" s="32"/>
      <c r="Z85" s="32"/>
      <c r="AA85" s="32"/>
      <c r="AB85" s="32"/>
      <c r="AC85" s="32"/>
      <c r="AD85" s="32"/>
      <c r="AE85" s="32"/>
      <c r="AT85" s="19" t="s">
        <v>73</v>
      </c>
      <c r="AU85" s="19" t="s">
        <v>119</v>
      </c>
      <c r="BK85" s="124">
        <f>BK86</f>
        <v>0</v>
      </c>
    </row>
    <row r="86" spans="1:65" s="12" customFormat="1" ht="25.9" customHeight="1">
      <c r="B86" s="125"/>
      <c r="D86" s="126" t="s">
        <v>73</v>
      </c>
      <c r="E86" s="127" t="s">
        <v>137</v>
      </c>
      <c r="F86" s="127" t="s">
        <v>138</v>
      </c>
      <c r="J86" s="128">
        <f>BK86</f>
        <v>0</v>
      </c>
      <c r="L86" s="125"/>
      <c r="M86" s="129"/>
      <c r="N86" s="130"/>
      <c r="O86" s="130"/>
      <c r="P86" s="131">
        <f>P87+P199+P224+P233+P275</f>
        <v>652.504188</v>
      </c>
      <c r="Q86" s="130"/>
      <c r="R86" s="131">
        <f>R87+R199+R224+R233+R275</f>
        <v>237.60062452</v>
      </c>
      <c r="S86" s="130"/>
      <c r="T86" s="132">
        <f>T87+T199+T224+T233+T275</f>
        <v>0</v>
      </c>
      <c r="AR86" s="126" t="s">
        <v>82</v>
      </c>
      <c r="AT86" s="133" t="s">
        <v>73</v>
      </c>
      <c r="AU86" s="133" t="s">
        <v>74</v>
      </c>
      <c r="AY86" s="126" t="s">
        <v>139</v>
      </c>
      <c r="BK86" s="134">
        <f>BK87+BK199+BK224+BK233+BK275</f>
        <v>0</v>
      </c>
    </row>
    <row r="87" spans="1:65" s="12" customFormat="1" ht="22.9" customHeight="1">
      <c r="B87" s="125"/>
      <c r="D87" s="126" t="s">
        <v>73</v>
      </c>
      <c r="E87" s="135" t="s">
        <v>82</v>
      </c>
      <c r="F87" s="135" t="s">
        <v>140</v>
      </c>
      <c r="J87" s="136">
        <f>BK87</f>
        <v>0</v>
      </c>
      <c r="L87" s="125"/>
      <c r="M87" s="129"/>
      <c r="N87" s="130"/>
      <c r="O87" s="130"/>
      <c r="P87" s="131">
        <f>SUM(P88:P198)</f>
        <v>336.79992500000003</v>
      </c>
      <c r="Q87" s="130"/>
      <c r="R87" s="131">
        <f>SUM(R88:R198)</f>
        <v>19.060639999999999</v>
      </c>
      <c r="S87" s="130"/>
      <c r="T87" s="132">
        <f>SUM(T88:T198)</f>
        <v>0</v>
      </c>
      <c r="AR87" s="126" t="s">
        <v>82</v>
      </c>
      <c r="AT87" s="133" t="s">
        <v>73</v>
      </c>
      <c r="AU87" s="133" t="s">
        <v>82</v>
      </c>
      <c r="AY87" s="126" t="s">
        <v>139</v>
      </c>
      <c r="BK87" s="134">
        <f>SUM(BK88:BK198)</f>
        <v>0</v>
      </c>
    </row>
    <row r="88" spans="1:65" s="2" customFormat="1" ht="14.45" customHeight="1">
      <c r="A88" s="32"/>
      <c r="B88" s="137"/>
      <c r="C88" s="138" t="s">
        <v>82</v>
      </c>
      <c r="D88" s="138" t="s">
        <v>141</v>
      </c>
      <c r="E88" s="139" t="s">
        <v>807</v>
      </c>
      <c r="F88" s="140" t="s">
        <v>808</v>
      </c>
      <c r="G88" s="141" t="s">
        <v>154</v>
      </c>
      <c r="H88" s="142">
        <v>289.51299999999998</v>
      </c>
      <c r="I88" s="143"/>
      <c r="J88" s="143"/>
      <c r="K88" s="140" t="s">
        <v>145</v>
      </c>
      <c r="L88" s="33"/>
      <c r="M88" s="144" t="s">
        <v>3</v>
      </c>
      <c r="N88" s="145" t="s">
        <v>45</v>
      </c>
      <c r="O88" s="146">
        <v>0.193</v>
      </c>
      <c r="P88" s="146">
        <f>O88*H88</f>
        <v>55.876008999999996</v>
      </c>
      <c r="Q88" s="146">
        <v>0</v>
      </c>
      <c r="R88" s="146">
        <f>Q88*H88</f>
        <v>0</v>
      </c>
      <c r="S88" s="146">
        <v>0</v>
      </c>
      <c r="T88" s="147">
        <f>S88*H88</f>
        <v>0</v>
      </c>
      <c r="U88" s="32"/>
      <c r="V88" s="32"/>
      <c r="W88" s="32"/>
      <c r="X88" s="32"/>
      <c r="Y88" s="32"/>
      <c r="Z88" s="32"/>
      <c r="AA88" s="32"/>
      <c r="AB88" s="32"/>
      <c r="AC88" s="32"/>
      <c r="AD88" s="32"/>
      <c r="AE88" s="32"/>
      <c r="AR88" s="148" t="s">
        <v>146</v>
      </c>
      <c r="AT88" s="148" t="s">
        <v>141</v>
      </c>
      <c r="AU88" s="148" t="s">
        <v>84</v>
      </c>
      <c r="AY88" s="19" t="s">
        <v>139</v>
      </c>
      <c r="BE88" s="149">
        <f>IF(N88="základní",J88,0)</f>
        <v>0</v>
      </c>
      <c r="BF88" s="149">
        <f>IF(N88="snížená",J88,0)</f>
        <v>0</v>
      </c>
      <c r="BG88" s="149">
        <f>IF(N88="zákl. přenesená",J88,0)</f>
        <v>0</v>
      </c>
      <c r="BH88" s="149">
        <f>IF(N88="sníž. přenesená",J88,0)</f>
        <v>0</v>
      </c>
      <c r="BI88" s="149">
        <f>IF(N88="nulová",J88,0)</f>
        <v>0</v>
      </c>
      <c r="BJ88" s="19" t="s">
        <v>82</v>
      </c>
      <c r="BK88" s="149">
        <f>ROUND(I88*H88,2)</f>
        <v>0</v>
      </c>
      <c r="BL88" s="19" t="s">
        <v>146</v>
      </c>
      <c r="BM88" s="148" t="s">
        <v>809</v>
      </c>
    </row>
    <row r="89" spans="1:65" s="2" customFormat="1">
      <c r="A89" s="32"/>
      <c r="B89" s="33"/>
      <c r="C89" s="32"/>
      <c r="D89" s="150" t="s">
        <v>148</v>
      </c>
      <c r="E89" s="32"/>
      <c r="F89" s="151" t="s">
        <v>810</v>
      </c>
      <c r="G89" s="32"/>
      <c r="H89" s="32"/>
      <c r="I89" s="32"/>
      <c r="J89" s="32"/>
      <c r="K89" s="32"/>
      <c r="L89" s="33"/>
      <c r="M89" s="152"/>
      <c r="N89" s="153"/>
      <c r="O89" s="53"/>
      <c r="P89" s="53"/>
      <c r="Q89" s="53"/>
      <c r="R89" s="53"/>
      <c r="S89" s="53"/>
      <c r="T89" s="54"/>
      <c r="U89" s="32"/>
      <c r="V89" s="32"/>
      <c r="W89" s="32"/>
      <c r="X89" s="32"/>
      <c r="Y89" s="32"/>
      <c r="Z89" s="32"/>
      <c r="AA89" s="32"/>
      <c r="AB89" s="32"/>
      <c r="AC89" s="32"/>
      <c r="AD89" s="32"/>
      <c r="AE89" s="32"/>
      <c r="AT89" s="19" t="s">
        <v>148</v>
      </c>
      <c r="AU89" s="19" t="s">
        <v>84</v>
      </c>
    </row>
    <row r="90" spans="1:65" s="2" customFormat="1" ht="146.25">
      <c r="A90" s="32"/>
      <c r="B90" s="33"/>
      <c r="C90" s="32"/>
      <c r="D90" s="150" t="s">
        <v>150</v>
      </c>
      <c r="E90" s="32"/>
      <c r="F90" s="154" t="s">
        <v>811</v>
      </c>
      <c r="G90" s="32"/>
      <c r="H90" s="32"/>
      <c r="I90" s="32"/>
      <c r="J90" s="32"/>
      <c r="K90" s="32"/>
      <c r="L90" s="33"/>
      <c r="M90" s="152"/>
      <c r="N90" s="153"/>
      <c r="O90" s="53"/>
      <c r="P90" s="53"/>
      <c r="Q90" s="53"/>
      <c r="R90" s="53"/>
      <c r="S90" s="53"/>
      <c r="T90" s="54"/>
      <c r="U90" s="32"/>
      <c r="V90" s="32"/>
      <c r="W90" s="32"/>
      <c r="X90" s="32"/>
      <c r="Y90" s="32"/>
      <c r="Z90" s="32"/>
      <c r="AA90" s="32"/>
      <c r="AB90" s="32"/>
      <c r="AC90" s="32"/>
      <c r="AD90" s="32"/>
      <c r="AE90" s="32"/>
      <c r="AT90" s="19" t="s">
        <v>150</v>
      </c>
      <c r="AU90" s="19" t="s">
        <v>84</v>
      </c>
    </row>
    <row r="91" spans="1:65" s="13" customFormat="1">
      <c r="B91" s="155"/>
      <c r="D91" s="150" t="s">
        <v>158</v>
      </c>
      <c r="E91" s="156" t="s">
        <v>3</v>
      </c>
      <c r="F91" s="157" t="s">
        <v>812</v>
      </c>
      <c r="H91" s="156" t="s">
        <v>3</v>
      </c>
      <c r="L91" s="155"/>
      <c r="M91" s="158"/>
      <c r="N91" s="159"/>
      <c r="O91" s="159"/>
      <c r="P91" s="159"/>
      <c r="Q91" s="159"/>
      <c r="R91" s="159"/>
      <c r="S91" s="159"/>
      <c r="T91" s="160"/>
      <c r="AT91" s="156" t="s">
        <v>158</v>
      </c>
      <c r="AU91" s="156" t="s">
        <v>84</v>
      </c>
      <c r="AV91" s="13" t="s">
        <v>82</v>
      </c>
      <c r="AW91" s="13" t="s">
        <v>36</v>
      </c>
      <c r="AX91" s="13" t="s">
        <v>74</v>
      </c>
      <c r="AY91" s="156" t="s">
        <v>139</v>
      </c>
    </row>
    <row r="92" spans="1:65" s="13" customFormat="1">
      <c r="B92" s="155"/>
      <c r="D92" s="150" t="s">
        <v>158</v>
      </c>
      <c r="E92" s="156" t="s">
        <v>3</v>
      </c>
      <c r="F92" s="157" t="s">
        <v>813</v>
      </c>
      <c r="H92" s="156" t="s">
        <v>3</v>
      </c>
      <c r="L92" s="155"/>
      <c r="M92" s="158"/>
      <c r="N92" s="159"/>
      <c r="O92" s="159"/>
      <c r="P92" s="159"/>
      <c r="Q92" s="159"/>
      <c r="R92" s="159"/>
      <c r="S92" s="159"/>
      <c r="T92" s="160"/>
      <c r="AT92" s="156" t="s">
        <v>158</v>
      </c>
      <c r="AU92" s="156" t="s">
        <v>84</v>
      </c>
      <c r="AV92" s="13" t="s">
        <v>82</v>
      </c>
      <c r="AW92" s="13" t="s">
        <v>36</v>
      </c>
      <c r="AX92" s="13" t="s">
        <v>74</v>
      </c>
      <c r="AY92" s="156" t="s">
        <v>139</v>
      </c>
    </row>
    <row r="93" spans="1:65" s="14" customFormat="1">
      <c r="B93" s="161"/>
      <c r="D93" s="150" t="s">
        <v>158</v>
      </c>
      <c r="E93" s="162" t="s">
        <v>3</v>
      </c>
      <c r="F93" s="163" t="s">
        <v>814</v>
      </c>
      <c r="H93" s="164">
        <v>289.51299999999998</v>
      </c>
      <c r="L93" s="161"/>
      <c r="M93" s="165"/>
      <c r="N93" s="166"/>
      <c r="O93" s="166"/>
      <c r="P93" s="166"/>
      <c r="Q93" s="166"/>
      <c r="R93" s="166"/>
      <c r="S93" s="166"/>
      <c r="T93" s="167"/>
      <c r="AT93" s="162" t="s">
        <v>158</v>
      </c>
      <c r="AU93" s="162" t="s">
        <v>84</v>
      </c>
      <c r="AV93" s="14" t="s">
        <v>84</v>
      </c>
      <c r="AW93" s="14" t="s">
        <v>36</v>
      </c>
      <c r="AX93" s="14" t="s">
        <v>82</v>
      </c>
      <c r="AY93" s="162" t="s">
        <v>139</v>
      </c>
    </row>
    <row r="94" spans="1:65" s="2" customFormat="1" ht="14.45" customHeight="1">
      <c r="A94" s="32"/>
      <c r="B94" s="137"/>
      <c r="C94" s="138" t="s">
        <v>84</v>
      </c>
      <c r="D94" s="138" t="s">
        <v>141</v>
      </c>
      <c r="E94" s="139" t="s">
        <v>815</v>
      </c>
      <c r="F94" s="140" t="s">
        <v>816</v>
      </c>
      <c r="G94" s="141" t="s">
        <v>154</v>
      </c>
      <c r="H94" s="142">
        <v>3.96</v>
      </c>
      <c r="I94" s="143"/>
      <c r="J94" s="143"/>
      <c r="K94" s="140" t="s">
        <v>145</v>
      </c>
      <c r="L94" s="33"/>
      <c r="M94" s="144" t="s">
        <v>3</v>
      </c>
      <c r="N94" s="145" t="s">
        <v>45</v>
      </c>
      <c r="O94" s="146">
        <v>1.72</v>
      </c>
      <c r="P94" s="146">
        <f>O94*H94</f>
        <v>6.8111999999999995</v>
      </c>
      <c r="Q94" s="146">
        <v>0</v>
      </c>
      <c r="R94" s="146">
        <f>Q94*H94</f>
        <v>0</v>
      </c>
      <c r="S94" s="146">
        <v>0</v>
      </c>
      <c r="T94" s="147">
        <f>S94*H94</f>
        <v>0</v>
      </c>
      <c r="U94" s="32"/>
      <c r="V94" s="32"/>
      <c r="W94" s="32"/>
      <c r="X94" s="32"/>
      <c r="Y94" s="32"/>
      <c r="Z94" s="32"/>
      <c r="AA94" s="32"/>
      <c r="AB94" s="32"/>
      <c r="AC94" s="32"/>
      <c r="AD94" s="32"/>
      <c r="AE94" s="32"/>
      <c r="AR94" s="148" t="s">
        <v>146</v>
      </c>
      <c r="AT94" s="148" t="s">
        <v>141</v>
      </c>
      <c r="AU94" s="148" t="s">
        <v>84</v>
      </c>
      <c r="AY94" s="19" t="s">
        <v>139</v>
      </c>
      <c r="BE94" s="149">
        <f>IF(N94="základní",J94,0)</f>
        <v>0</v>
      </c>
      <c r="BF94" s="149">
        <f>IF(N94="snížená",J94,0)</f>
        <v>0</v>
      </c>
      <c r="BG94" s="149">
        <f>IF(N94="zákl. přenesená",J94,0)</f>
        <v>0</v>
      </c>
      <c r="BH94" s="149">
        <f>IF(N94="sníž. přenesená",J94,0)</f>
        <v>0</v>
      </c>
      <c r="BI94" s="149">
        <f>IF(N94="nulová",J94,0)</f>
        <v>0</v>
      </c>
      <c r="BJ94" s="19" t="s">
        <v>82</v>
      </c>
      <c r="BK94" s="149">
        <f>ROUND(I94*H94,2)</f>
        <v>0</v>
      </c>
      <c r="BL94" s="19" t="s">
        <v>146</v>
      </c>
      <c r="BM94" s="148" t="s">
        <v>817</v>
      </c>
    </row>
    <row r="95" spans="1:65" s="2" customFormat="1" ht="19.5">
      <c r="A95" s="32"/>
      <c r="B95" s="33"/>
      <c r="C95" s="32"/>
      <c r="D95" s="150" t="s">
        <v>148</v>
      </c>
      <c r="E95" s="32"/>
      <c r="F95" s="151" t="s">
        <v>818</v>
      </c>
      <c r="G95" s="32"/>
      <c r="H95" s="32"/>
      <c r="I95" s="32"/>
      <c r="J95" s="32"/>
      <c r="K95" s="32"/>
      <c r="L95" s="33"/>
      <c r="M95" s="152"/>
      <c r="N95" s="153"/>
      <c r="O95" s="53"/>
      <c r="P95" s="53"/>
      <c r="Q95" s="53"/>
      <c r="R95" s="53"/>
      <c r="S95" s="53"/>
      <c r="T95" s="54"/>
      <c r="U95" s="32"/>
      <c r="V95" s="32"/>
      <c r="W95" s="32"/>
      <c r="X95" s="32"/>
      <c r="Y95" s="32"/>
      <c r="Z95" s="32"/>
      <c r="AA95" s="32"/>
      <c r="AB95" s="32"/>
      <c r="AC95" s="32"/>
      <c r="AD95" s="32"/>
      <c r="AE95" s="32"/>
      <c r="AT95" s="19" t="s">
        <v>148</v>
      </c>
      <c r="AU95" s="19" t="s">
        <v>84</v>
      </c>
    </row>
    <row r="96" spans="1:65" s="2" customFormat="1" ht="39">
      <c r="A96" s="32"/>
      <c r="B96" s="33"/>
      <c r="C96" s="32"/>
      <c r="D96" s="150" t="s">
        <v>150</v>
      </c>
      <c r="E96" s="32"/>
      <c r="F96" s="154" t="s">
        <v>819</v>
      </c>
      <c r="G96" s="32"/>
      <c r="H96" s="32"/>
      <c r="I96" s="32"/>
      <c r="J96" s="32"/>
      <c r="K96" s="32"/>
      <c r="L96" s="33"/>
      <c r="M96" s="152"/>
      <c r="N96" s="153"/>
      <c r="O96" s="53"/>
      <c r="P96" s="53"/>
      <c r="Q96" s="53"/>
      <c r="R96" s="53"/>
      <c r="S96" s="53"/>
      <c r="T96" s="54"/>
      <c r="U96" s="32"/>
      <c r="V96" s="32"/>
      <c r="W96" s="32"/>
      <c r="X96" s="32"/>
      <c r="Y96" s="32"/>
      <c r="Z96" s="32"/>
      <c r="AA96" s="32"/>
      <c r="AB96" s="32"/>
      <c r="AC96" s="32"/>
      <c r="AD96" s="32"/>
      <c r="AE96" s="32"/>
      <c r="AT96" s="19" t="s">
        <v>150</v>
      </c>
      <c r="AU96" s="19" t="s">
        <v>84</v>
      </c>
    </row>
    <row r="97" spans="1:65" s="13" customFormat="1">
      <c r="B97" s="155"/>
      <c r="D97" s="150" t="s">
        <v>158</v>
      </c>
      <c r="E97" s="156" t="s">
        <v>3</v>
      </c>
      <c r="F97" s="157" t="s">
        <v>820</v>
      </c>
      <c r="H97" s="156" t="s">
        <v>3</v>
      </c>
      <c r="L97" s="155"/>
      <c r="M97" s="158"/>
      <c r="N97" s="159"/>
      <c r="O97" s="159"/>
      <c r="P97" s="159"/>
      <c r="Q97" s="159"/>
      <c r="R97" s="159"/>
      <c r="S97" s="159"/>
      <c r="T97" s="160"/>
      <c r="AT97" s="156" t="s">
        <v>158</v>
      </c>
      <c r="AU97" s="156" t="s">
        <v>84</v>
      </c>
      <c r="AV97" s="13" t="s">
        <v>82</v>
      </c>
      <c r="AW97" s="13" t="s">
        <v>36</v>
      </c>
      <c r="AX97" s="13" t="s">
        <v>74</v>
      </c>
      <c r="AY97" s="156" t="s">
        <v>139</v>
      </c>
    </row>
    <row r="98" spans="1:65" s="13" customFormat="1">
      <c r="B98" s="155"/>
      <c r="D98" s="150" t="s">
        <v>158</v>
      </c>
      <c r="E98" s="156" t="s">
        <v>3</v>
      </c>
      <c r="F98" s="157" t="s">
        <v>821</v>
      </c>
      <c r="H98" s="156" t="s">
        <v>3</v>
      </c>
      <c r="L98" s="155"/>
      <c r="M98" s="158"/>
      <c r="N98" s="159"/>
      <c r="O98" s="159"/>
      <c r="P98" s="159"/>
      <c r="Q98" s="159"/>
      <c r="R98" s="159"/>
      <c r="S98" s="159"/>
      <c r="T98" s="160"/>
      <c r="AT98" s="156" t="s">
        <v>158</v>
      </c>
      <c r="AU98" s="156" t="s">
        <v>84</v>
      </c>
      <c r="AV98" s="13" t="s">
        <v>82</v>
      </c>
      <c r="AW98" s="13" t="s">
        <v>36</v>
      </c>
      <c r="AX98" s="13" t="s">
        <v>74</v>
      </c>
      <c r="AY98" s="156" t="s">
        <v>139</v>
      </c>
    </row>
    <row r="99" spans="1:65" s="14" customFormat="1">
      <c r="B99" s="161"/>
      <c r="D99" s="150" t="s">
        <v>158</v>
      </c>
      <c r="E99" s="162" t="s">
        <v>3</v>
      </c>
      <c r="F99" s="163" t="s">
        <v>822</v>
      </c>
      <c r="H99" s="164">
        <v>3.96</v>
      </c>
      <c r="L99" s="161"/>
      <c r="M99" s="165"/>
      <c r="N99" s="166"/>
      <c r="O99" s="166"/>
      <c r="P99" s="166"/>
      <c r="Q99" s="166"/>
      <c r="R99" s="166"/>
      <c r="S99" s="166"/>
      <c r="T99" s="167"/>
      <c r="AT99" s="162" t="s">
        <v>158</v>
      </c>
      <c r="AU99" s="162" t="s">
        <v>84</v>
      </c>
      <c r="AV99" s="14" t="s">
        <v>84</v>
      </c>
      <c r="AW99" s="14" t="s">
        <v>36</v>
      </c>
      <c r="AX99" s="14" t="s">
        <v>82</v>
      </c>
      <c r="AY99" s="162" t="s">
        <v>139</v>
      </c>
    </row>
    <row r="100" spans="1:65" s="2" customFormat="1" ht="14.45" customHeight="1">
      <c r="A100" s="32"/>
      <c r="B100" s="137"/>
      <c r="C100" s="138" t="s">
        <v>161</v>
      </c>
      <c r="D100" s="138" t="s">
        <v>141</v>
      </c>
      <c r="E100" s="139" t="s">
        <v>823</v>
      </c>
      <c r="F100" s="140" t="s">
        <v>824</v>
      </c>
      <c r="G100" s="141" t="s">
        <v>154</v>
      </c>
      <c r="H100" s="142">
        <v>95.963999999999999</v>
      </c>
      <c r="I100" s="143"/>
      <c r="J100" s="143"/>
      <c r="K100" s="140" t="s">
        <v>145</v>
      </c>
      <c r="L100" s="33"/>
      <c r="M100" s="144" t="s">
        <v>3</v>
      </c>
      <c r="N100" s="145" t="s">
        <v>45</v>
      </c>
      <c r="O100" s="146">
        <v>0.86499999999999999</v>
      </c>
      <c r="P100" s="146">
        <f>O100*H100</f>
        <v>83.008859999999999</v>
      </c>
      <c r="Q100" s="146">
        <v>0</v>
      </c>
      <c r="R100" s="146">
        <f>Q100*H100</f>
        <v>0</v>
      </c>
      <c r="S100" s="146">
        <v>0</v>
      </c>
      <c r="T100" s="147">
        <f>S100*H100</f>
        <v>0</v>
      </c>
      <c r="U100" s="32"/>
      <c r="V100" s="32"/>
      <c r="W100" s="32"/>
      <c r="X100" s="32"/>
      <c r="Y100" s="32"/>
      <c r="Z100" s="32"/>
      <c r="AA100" s="32"/>
      <c r="AB100" s="32"/>
      <c r="AC100" s="32"/>
      <c r="AD100" s="32"/>
      <c r="AE100" s="32"/>
      <c r="AR100" s="148" t="s">
        <v>146</v>
      </c>
      <c r="AT100" s="148" t="s">
        <v>141</v>
      </c>
      <c r="AU100" s="148" t="s">
        <v>84</v>
      </c>
      <c r="AY100" s="19" t="s">
        <v>139</v>
      </c>
      <c r="BE100" s="149">
        <f>IF(N100="základní",J100,0)</f>
        <v>0</v>
      </c>
      <c r="BF100" s="149">
        <f>IF(N100="snížená",J100,0)</f>
        <v>0</v>
      </c>
      <c r="BG100" s="149">
        <f>IF(N100="zákl. přenesená",J100,0)</f>
        <v>0</v>
      </c>
      <c r="BH100" s="149">
        <f>IF(N100="sníž. přenesená",J100,0)</f>
        <v>0</v>
      </c>
      <c r="BI100" s="149">
        <f>IF(N100="nulová",J100,0)</f>
        <v>0</v>
      </c>
      <c r="BJ100" s="19" t="s">
        <v>82</v>
      </c>
      <c r="BK100" s="149">
        <f>ROUND(I100*H100,2)</f>
        <v>0</v>
      </c>
      <c r="BL100" s="19" t="s">
        <v>146</v>
      </c>
      <c r="BM100" s="148" t="s">
        <v>825</v>
      </c>
    </row>
    <row r="101" spans="1:65" s="2" customFormat="1" ht="19.5">
      <c r="A101" s="32"/>
      <c r="B101" s="33"/>
      <c r="C101" s="32"/>
      <c r="D101" s="150" t="s">
        <v>148</v>
      </c>
      <c r="E101" s="32"/>
      <c r="F101" s="151" t="s">
        <v>826</v>
      </c>
      <c r="G101" s="32"/>
      <c r="H101" s="32"/>
      <c r="I101" s="32"/>
      <c r="J101" s="32"/>
      <c r="K101" s="32"/>
      <c r="L101" s="33"/>
      <c r="M101" s="152"/>
      <c r="N101" s="153"/>
      <c r="O101" s="53"/>
      <c r="P101" s="53"/>
      <c r="Q101" s="53"/>
      <c r="R101" s="53"/>
      <c r="S101" s="53"/>
      <c r="T101" s="54"/>
      <c r="U101" s="32"/>
      <c r="V101" s="32"/>
      <c r="W101" s="32"/>
      <c r="X101" s="32"/>
      <c r="Y101" s="32"/>
      <c r="Z101" s="32"/>
      <c r="AA101" s="32"/>
      <c r="AB101" s="32"/>
      <c r="AC101" s="32"/>
      <c r="AD101" s="32"/>
      <c r="AE101" s="32"/>
      <c r="AT101" s="19" t="s">
        <v>148</v>
      </c>
      <c r="AU101" s="19" t="s">
        <v>84</v>
      </c>
    </row>
    <row r="102" spans="1:65" s="2" customFormat="1" ht="39">
      <c r="A102" s="32"/>
      <c r="B102" s="33"/>
      <c r="C102" s="32"/>
      <c r="D102" s="150" t="s">
        <v>150</v>
      </c>
      <c r="E102" s="32"/>
      <c r="F102" s="154" t="s">
        <v>492</v>
      </c>
      <c r="G102" s="32"/>
      <c r="H102" s="32"/>
      <c r="I102" s="32"/>
      <c r="J102" s="32"/>
      <c r="K102" s="32"/>
      <c r="L102" s="33"/>
      <c r="M102" s="152"/>
      <c r="N102" s="153"/>
      <c r="O102" s="53"/>
      <c r="P102" s="53"/>
      <c r="Q102" s="53"/>
      <c r="R102" s="53"/>
      <c r="S102" s="53"/>
      <c r="T102" s="54"/>
      <c r="U102" s="32"/>
      <c r="V102" s="32"/>
      <c r="W102" s="32"/>
      <c r="X102" s="32"/>
      <c r="Y102" s="32"/>
      <c r="Z102" s="32"/>
      <c r="AA102" s="32"/>
      <c r="AB102" s="32"/>
      <c r="AC102" s="32"/>
      <c r="AD102" s="32"/>
      <c r="AE102" s="32"/>
      <c r="AT102" s="19" t="s">
        <v>150</v>
      </c>
      <c r="AU102" s="19" t="s">
        <v>84</v>
      </c>
    </row>
    <row r="103" spans="1:65" s="13" customFormat="1">
      <c r="B103" s="155"/>
      <c r="D103" s="150" t="s">
        <v>158</v>
      </c>
      <c r="E103" s="156" t="s">
        <v>3</v>
      </c>
      <c r="F103" s="157" t="s">
        <v>827</v>
      </c>
      <c r="H103" s="156" t="s">
        <v>3</v>
      </c>
      <c r="L103" s="155"/>
      <c r="M103" s="158"/>
      <c r="N103" s="159"/>
      <c r="O103" s="159"/>
      <c r="P103" s="159"/>
      <c r="Q103" s="159"/>
      <c r="R103" s="159"/>
      <c r="S103" s="159"/>
      <c r="T103" s="160"/>
      <c r="AT103" s="156" t="s">
        <v>158</v>
      </c>
      <c r="AU103" s="156" t="s">
        <v>84</v>
      </c>
      <c r="AV103" s="13" t="s">
        <v>82</v>
      </c>
      <c r="AW103" s="13" t="s">
        <v>36</v>
      </c>
      <c r="AX103" s="13" t="s">
        <v>74</v>
      </c>
      <c r="AY103" s="156" t="s">
        <v>139</v>
      </c>
    </row>
    <row r="104" spans="1:65" s="14" customFormat="1">
      <c r="B104" s="161"/>
      <c r="D104" s="150" t="s">
        <v>158</v>
      </c>
      <c r="E104" s="162" t="s">
        <v>3</v>
      </c>
      <c r="F104" s="163" t="s">
        <v>828</v>
      </c>
      <c r="H104" s="164">
        <v>65.16</v>
      </c>
      <c r="L104" s="161"/>
      <c r="M104" s="165"/>
      <c r="N104" s="166"/>
      <c r="O104" s="166"/>
      <c r="P104" s="166"/>
      <c r="Q104" s="166"/>
      <c r="R104" s="166"/>
      <c r="S104" s="166"/>
      <c r="T104" s="167"/>
      <c r="AT104" s="162" t="s">
        <v>158</v>
      </c>
      <c r="AU104" s="162" t="s">
        <v>84</v>
      </c>
      <c r="AV104" s="14" t="s">
        <v>84</v>
      </c>
      <c r="AW104" s="14" t="s">
        <v>36</v>
      </c>
      <c r="AX104" s="14" t="s">
        <v>74</v>
      </c>
      <c r="AY104" s="162" t="s">
        <v>139</v>
      </c>
    </row>
    <row r="105" spans="1:65" s="13" customFormat="1">
      <c r="B105" s="155"/>
      <c r="D105" s="150" t="s">
        <v>158</v>
      </c>
      <c r="E105" s="156" t="s">
        <v>3</v>
      </c>
      <c r="F105" s="157" t="s">
        <v>829</v>
      </c>
      <c r="H105" s="156" t="s">
        <v>3</v>
      </c>
      <c r="L105" s="155"/>
      <c r="M105" s="158"/>
      <c r="N105" s="159"/>
      <c r="O105" s="159"/>
      <c r="P105" s="159"/>
      <c r="Q105" s="159"/>
      <c r="R105" s="159"/>
      <c r="S105" s="159"/>
      <c r="T105" s="160"/>
      <c r="AT105" s="156" t="s">
        <v>158</v>
      </c>
      <c r="AU105" s="156" t="s">
        <v>84</v>
      </c>
      <c r="AV105" s="13" t="s">
        <v>82</v>
      </c>
      <c r="AW105" s="13" t="s">
        <v>36</v>
      </c>
      <c r="AX105" s="13" t="s">
        <v>74</v>
      </c>
      <c r="AY105" s="156" t="s">
        <v>139</v>
      </c>
    </row>
    <row r="106" spans="1:65" s="14" customFormat="1">
      <c r="B106" s="161"/>
      <c r="D106" s="150" t="s">
        <v>158</v>
      </c>
      <c r="E106" s="162" t="s">
        <v>3</v>
      </c>
      <c r="F106" s="163" t="s">
        <v>830</v>
      </c>
      <c r="H106" s="164">
        <v>1.1519999999999999</v>
      </c>
      <c r="L106" s="161"/>
      <c r="M106" s="165"/>
      <c r="N106" s="166"/>
      <c r="O106" s="166"/>
      <c r="P106" s="166"/>
      <c r="Q106" s="166"/>
      <c r="R106" s="166"/>
      <c r="S106" s="166"/>
      <c r="T106" s="167"/>
      <c r="AT106" s="162" t="s">
        <v>158</v>
      </c>
      <c r="AU106" s="162" t="s">
        <v>84</v>
      </c>
      <c r="AV106" s="14" t="s">
        <v>84</v>
      </c>
      <c r="AW106" s="14" t="s">
        <v>36</v>
      </c>
      <c r="AX106" s="14" t="s">
        <v>74</v>
      </c>
      <c r="AY106" s="162" t="s">
        <v>139</v>
      </c>
    </row>
    <row r="107" spans="1:65" s="13" customFormat="1">
      <c r="B107" s="155"/>
      <c r="D107" s="150" t="s">
        <v>158</v>
      </c>
      <c r="E107" s="156" t="s">
        <v>3</v>
      </c>
      <c r="F107" s="157" t="s">
        <v>831</v>
      </c>
      <c r="H107" s="156" t="s">
        <v>3</v>
      </c>
      <c r="L107" s="155"/>
      <c r="M107" s="158"/>
      <c r="N107" s="159"/>
      <c r="O107" s="159"/>
      <c r="P107" s="159"/>
      <c r="Q107" s="159"/>
      <c r="R107" s="159"/>
      <c r="S107" s="159"/>
      <c r="T107" s="160"/>
      <c r="AT107" s="156" t="s">
        <v>158</v>
      </c>
      <c r="AU107" s="156" t="s">
        <v>84</v>
      </c>
      <c r="AV107" s="13" t="s">
        <v>82</v>
      </c>
      <c r="AW107" s="13" t="s">
        <v>36</v>
      </c>
      <c r="AX107" s="13" t="s">
        <v>74</v>
      </c>
      <c r="AY107" s="156" t="s">
        <v>139</v>
      </c>
    </row>
    <row r="108" spans="1:65" s="14" customFormat="1">
      <c r="B108" s="161"/>
      <c r="D108" s="150" t="s">
        <v>158</v>
      </c>
      <c r="E108" s="162" t="s">
        <v>3</v>
      </c>
      <c r="F108" s="163" t="s">
        <v>832</v>
      </c>
      <c r="H108" s="164">
        <v>28.5</v>
      </c>
      <c r="L108" s="161"/>
      <c r="M108" s="165"/>
      <c r="N108" s="166"/>
      <c r="O108" s="166"/>
      <c r="P108" s="166"/>
      <c r="Q108" s="166"/>
      <c r="R108" s="166"/>
      <c r="S108" s="166"/>
      <c r="T108" s="167"/>
      <c r="AT108" s="162" t="s">
        <v>158</v>
      </c>
      <c r="AU108" s="162" t="s">
        <v>84</v>
      </c>
      <c r="AV108" s="14" t="s">
        <v>84</v>
      </c>
      <c r="AW108" s="14" t="s">
        <v>36</v>
      </c>
      <c r="AX108" s="14" t="s">
        <v>74</v>
      </c>
      <c r="AY108" s="162" t="s">
        <v>139</v>
      </c>
    </row>
    <row r="109" spans="1:65" s="14" customFormat="1">
      <c r="B109" s="161"/>
      <c r="D109" s="150" t="s">
        <v>158</v>
      </c>
      <c r="E109" s="162" t="s">
        <v>3</v>
      </c>
      <c r="F109" s="163" t="s">
        <v>833</v>
      </c>
      <c r="H109" s="164">
        <v>1.1519999999999999</v>
      </c>
      <c r="L109" s="161"/>
      <c r="M109" s="165"/>
      <c r="N109" s="166"/>
      <c r="O109" s="166"/>
      <c r="P109" s="166"/>
      <c r="Q109" s="166"/>
      <c r="R109" s="166"/>
      <c r="S109" s="166"/>
      <c r="T109" s="167"/>
      <c r="AT109" s="162" t="s">
        <v>158</v>
      </c>
      <c r="AU109" s="162" t="s">
        <v>84</v>
      </c>
      <c r="AV109" s="14" t="s">
        <v>84</v>
      </c>
      <c r="AW109" s="14" t="s">
        <v>36</v>
      </c>
      <c r="AX109" s="14" t="s">
        <v>74</v>
      </c>
      <c r="AY109" s="162" t="s">
        <v>139</v>
      </c>
    </row>
    <row r="110" spans="1:65" s="15" customFormat="1">
      <c r="B110" s="168"/>
      <c r="D110" s="150" t="s">
        <v>158</v>
      </c>
      <c r="E110" s="169" t="s">
        <v>3</v>
      </c>
      <c r="F110" s="170" t="s">
        <v>234</v>
      </c>
      <c r="H110" s="171">
        <v>95.963999999999999</v>
      </c>
      <c r="L110" s="168"/>
      <c r="M110" s="172"/>
      <c r="N110" s="173"/>
      <c r="O110" s="173"/>
      <c r="P110" s="173"/>
      <c r="Q110" s="173"/>
      <c r="R110" s="173"/>
      <c r="S110" s="173"/>
      <c r="T110" s="174"/>
      <c r="AT110" s="169" t="s">
        <v>158</v>
      </c>
      <c r="AU110" s="169" t="s">
        <v>84</v>
      </c>
      <c r="AV110" s="15" t="s">
        <v>146</v>
      </c>
      <c r="AW110" s="15" t="s">
        <v>36</v>
      </c>
      <c r="AX110" s="15" t="s">
        <v>82</v>
      </c>
      <c r="AY110" s="169" t="s">
        <v>139</v>
      </c>
    </row>
    <row r="111" spans="1:65" s="2" customFormat="1" ht="14.45" customHeight="1">
      <c r="A111" s="32"/>
      <c r="B111" s="137"/>
      <c r="C111" s="138" t="s">
        <v>146</v>
      </c>
      <c r="D111" s="138" t="s">
        <v>141</v>
      </c>
      <c r="E111" s="139" t="s">
        <v>834</v>
      </c>
      <c r="F111" s="140" t="s">
        <v>835</v>
      </c>
      <c r="G111" s="141" t="s">
        <v>144</v>
      </c>
      <c r="H111" s="142">
        <v>86.88</v>
      </c>
      <c r="I111" s="143"/>
      <c r="J111" s="143"/>
      <c r="K111" s="140" t="s">
        <v>145</v>
      </c>
      <c r="L111" s="33"/>
      <c r="M111" s="144" t="s">
        <v>3</v>
      </c>
      <c r="N111" s="145" t="s">
        <v>45</v>
      </c>
      <c r="O111" s="146">
        <v>0.216</v>
      </c>
      <c r="P111" s="146">
        <f>O111*H111</f>
        <v>18.766079999999999</v>
      </c>
      <c r="Q111" s="146">
        <v>0</v>
      </c>
      <c r="R111" s="146">
        <f>Q111*H111</f>
        <v>0</v>
      </c>
      <c r="S111" s="146">
        <v>0</v>
      </c>
      <c r="T111" s="147">
        <f>S111*H111</f>
        <v>0</v>
      </c>
      <c r="U111" s="32"/>
      <c r="V111" s="32"/>
      <c r="W111" s="32"/>
      <c r="X111" s="32"/>
      <c r="Y111" s="32"/>
      <c r="Z111" s="32"/>
      <c r="AA111" s="32"/>
      <c r="AB111" s="32"/>
      <c r="AC111" s="32"/>
      <c r="AD111" s="32"/>
      <c r="AE111" s="32"/>
      <c r="AR111" s="148" t="s">
        <v>146</v>
      </c>
      <c r="AT111" s="148" t="s">
        <v>141</v>
      </c>
      <c r="AU111" s="148" t="s">
        <v>84</v>
      </c>
      <c r="AY111" s="19" t="s">
        <v>139</v>
      </c>
      <c r="BE111" s="149">
        <f>IF(N111="základní",J111,0)</f>
        <v>0</v>
      </c>
      <c r="BF111" s="149">
        <f>IF(N111="snížená",J111,0)</f>
        <v>0</v>
      </c>
      <c r="BG111" s="149">
        <f>IF(N111="zákl. přenesená",J111,0)</f>
        <v>0</v>
      </c>
      <c r="BH111" s="149">
        <f>IF(N111="sníž. přenesená",J111,0)</f>
        <v>0</v>
      </c>
      <c r="BI111" s="149">
        <f>IF(N111="nulová",J111,0)</f>
        <v>0</v>
      </c>
      <c r="BJ111" s="19" t="s">
        <v>82</v>
      </c>
      <c r="BK111" s="149">
        <f>ROUND(I111*H111,2)</f>
        <v>0</v>
      </c>
      <c r="BL111" s="19" t="s">
        <v>146</v>
      </c>
      <c r="BM111" s="148" t="s">
        <v>836</v>
      </c>
    </row>
    <row r="112" spans="1:65" s="2" customFormat="1" ht="19.5">
      <c r="A112" s="32"/>
      <c r="B112" s="33"/>
      <c r="C112" s="32"/>
      <c r="D112" s="150" t="s">
        <v>148</v>
      </c>
      <c r="E112" s="32"/>
      <c r="F112" s="151" t="s">
        <v>837</v>
      </c>
      <c r="G112" s="32"/>
      <c r="H112" s="32"/>
      <c r="I112" s="32"/>
      <c r="J112" s="32"/>
      <c r="K112" s="32"/>
      <c r="L112" s="33"/>
      <c r="M112" s="152"/>
      <c r="N112" s="153"/>
      <c r="O112" s="53"/>
      <c r="P112" s="53"/>
      <c r="Q112" s="53"/>
      <c r="R112" s="53"/>
      <c r="S112" s="53"/>
      <c r="T112" s="54"/>
      <c r="U112" s="32"/>
      <c r="V112" s="32"/>
      <c r="W112" s="32"/>
      <c r="X112" s="32"/>
      <c r="Y112" s="32"/>
      <c r="Z112" s="32"/>
      <c r="AA112" s="32"/>
      <c r="AB112" s="32"/>
      <c r="AC112" s="32"/>
      <c r="AD112" s="32"/>
      <c r="AE112" s="32"/>
      <c r="AT112" s="19" t="s">
        <v>148</v>
      </c>
      <c r="AU112" s="19" t="s">
        <v>84</v>
      </c>
    </row>
    <row r="113" spans="1:65" s="13" customFormat="1">
      <c r="B113" s="155"/>
      <c r="D113" s="150" t="s">
        <v>158</v>
      </c>
      <c r="E113" s="156" t="s">
        <v>3</v>
      </c>
      <c r="F113" s="157" t="s">
        <v>827</v>
      </c>
      <c r="H113" s="156" t="s">
        <v>3</v>
      </c>
      <c r="L113" s="155"/>
      <c r="M113" s="158"/>
      <c r="N113" s="159"/>
      <c r="O113" s="159"/>
      <c r="P113" s="159"/>
      <c r="Q113" s="159"/>
      <c r="R113" s="159"/>
      <c r="S113" s="159"/>
      <c r="T113" s="160"/>
      <c r="AT113" s="156" t="s">
        <v>158</v>
      </c>
      <c r="AU113" s="156" t="s">
        <v>84</v>
      </c>
      <c r="AV113" s="13" t="s">
        <v>82</v>
      </c>
      <c r="AW113" s="13" t="s">
        <v>36</v>
      </c>
      <c r="AX113" s="13" t="s">
        <v>74</v>
      </c>
      <c r="AY113" s="156" t="s">
        <v>139</v>
      </c>
    </row>
    <row r="114" spans="1:65" s="14" customFormat="1">
      <c r="B114" s="161"/>
      <c r="D114" s="150" t="s">
        <v>158</v>
      </c>
      <c r="E114" s="162" t="s">
        <v>3</v>
      </c>
      <c r="F114" s="163" t="s">
        <v>838</v>
      </c>
      <c r="H114" s="164">
        <v>86.88</v>
      </c>
      <c r="L114" s="161"/>
      <c r="M114" s="165"/>
      <c r="N114" s="166"/>
      <c r="O114" s="166"/>
      <c r="P114" s="166"/>
      <c r="Q114" s="166"/>
      <c r="R114" s="166"/>
      <c r="S114" s="166"/>
      <c r="T114" s="167"/>
      <c r="AT114" s="162" t="s">
        <v>158</v>
      </c>
      <c r="AU114" s="162" t="s">
        <v>84</v>
      </c>
      <c r="AV114" s="14" t="s">
        <v>84</v>
      </c>
      <c r="AW114" s="14" t="s">
        <v>36</v>
      </c>
      <c r="AX114" s="14" t="s">
        <v>82</v>
      </c>
      <c r="AY114" s="162" t="s">
        <v>139</v>
      </c>
    </row>
    <row r="115" spans="1:65" s="2" customFormat="1" ht="14.45" customHeight="1">
      <c r="A115" s="32"/>
      <c r="B115" s="137"/>
      <c r="C115" s="138" t="s">
        <v>172</v>
      </c>
      <c r="D115" s="138" t="s">
        <v>141</v>
      </c>
      <c r="E115" s="139" t="s">
        <v>839</v>
      </c>
      <c r="F115" s="140" t="s">
        <v>840</v>
      </c>
      <c r="G115" s="141" t="s">
        <v>144</v>
      </c>
      <c r="H115" s="142">
        <v>86.88</v>
      </c>
      <c r="I115" s="143"/>
      <c r="J115" s="143"/>
      <c r="K115" s="140" t="s">
        <v>145</v>
      </c>
      <c r="L115" s="33"/>
      <c r="M115" s="144" t="s">
        <v>3</v>
      </c>
      <c r="N115" s="145" t="s">
        <v>45</v>
      </c>
      <c r="O115" s="146">
        <v>0.44600000000000001</v>
      </c>
      <c r="P115" s="146">
        <f>O115*H115</f>
        <v>38.748480000000001</v>
      </c>
      <c r="Q115" s="146">
        <v>3.0000000000000001E-3</v>
      </c>
      <c r="R115" s="146">
        <f>Q115*H115</f>
        <v>0.26063999999999998</v>
      </c>
      <c r="S115" s="146">
        <v>0</v>
      </c>
      <c r="T115" s="147">
        <f>S115*H115</f>
        <v>0</v>
      </c>
      <c r="U115" s="32"/>
      <c r="V115" s="32"/>
      <c r="W115" s="32"/>
      <c r="X115" s="32"/>
      <c r="Y115" s="32"/>
      <c r="Z115" s="32"/>
      <c r="AA115" s="32"/>
      <c r="AB115" s="32"/>
      <c r="AC115" s="32"/>
      <c r="AD115" s="32"/>
      <c r="AE115" s="32"/>
      <c r="AR115" s="148" t="s">
        <v>146</v>
      </c>
      <c r="AT115" s="148" t="s">
        <v>141</v>
      </c>
      <c r="AU115" s="148" t="s">
        <v>84</v>
      </c>
      <c r="AY115" s="19" t="s">
        <v>139</v>
      </c>
      <c r="BE115" s="149">
        <f>IF(N115="základní",J115,0)</f>
        <v>0</v>
      </c>
      <c r="BF115" s="149">
        <f>IF(N115="snížená",J115,0)</f>
        <v>0</v>
      </c>
      <c r="BG115" s="149">
        <f>IF(N115="zákl. přenesená",J115,0)</f>
        <v>0</v>
      </c>
      <c r="BH115" s="149">
        <f>IF(N115="sníž. přenesená",J115,0)</f>
        <v>0</v>
      </c>
      <c r="BI115" s="149">
        <f>IF(N115="nulová",J115,0)</f>
        <v>0</v>
      </c>
      <c r="BJ115" s="19" t="s">
        <v>82</v>
      </c>
      <c r="BK115" s="149">
        <f>ROUND(I115*H115,2)</f>
        <v>0</v>
      </c>
      <c r="BL115" s="19" t="s">
        <v>146</v>
      </c>
      <c r="BM115" s="148" t="s">
        <v>841</v>
      </c>
    </row>
    <row r="116" spans="1:65" s="2" customFormat="1">
      <c r="A116" s="32"/>
      <c r="B116" s="33"/>
      <c r="C116" s="32"/>
      <c r="D116" s="150" t="s">
        <v>148</v>
      </c>
      <c r="E116" s="32"/>
      <c r="F116" s="151" t="s">
        <v>842</v>
      </c>
      <c r="G116" s="32"/>
      <c r="H116" s="32"/>
      <c r="I116" s="32"/>
      <c r="J116" s="32"/>
      <c r="K116" s="32"/>
      <c r="L116" s="33"/>
      <c r="M116" s="152"/>
      <c r="N116" s="153"/>
      <c r="O116" s="53"/>
      <c r="P116" s="53"/>
      <c r="Q116" s="53"/>
      <c r="R116" s="53"/>
      <c r="S116" s="53"/>
      <c r="T116" s="54"/>
      <c r="U116" s="32"/>
      <c r="V116" s="32"/>
      <c r="W116" s="32"/>
      <c r="X116" s="32"/>
      <c r="Y116" s="32"/>
      <c r="Z116" s="32"/>
      <c r="AA116" s="32"/>
      <c r="AB116" s="32"/>
      <c r="AC116" s="32"/>
      <c r="AD116" s="32"/>
      <c r="AE116" s="32"/>
      <c r="AT116" s="19" t="s">
        <v>148</v>
      </c>
      <c r="AU116" s="19" t="s">
        <v>84</v>
      </c>
    </row>
    <row r="117" spans="1:65" s="2" customFormat="1" ht="78">
      <c r="A117" s="32"/>
      <c r="B117" s="33"/>
      <c r="C117" s="32"/>
      <c r="D117" s="150" t="s">
        <v>150</v>
      </c>
      <c r="E117" s="32"/>
      <c r="F117" s="154" t="s">
        <v>843</v>
      </c>
      <c r="G117" s="32"/>
      <c r="H117" s="32"/>
      <c r="I117" s="32"/>
      <c r="J117" s="32"/>
      <c r="K117" s="32"/>
      <c r="L117" s="33"/>
      <c r="M117" s="152"/>
      <c r="N117" s="153"/>
      <c r="O117" s="53"/>
      <c r="P117" s="53"/>
      <c r="Q117" s="53"/>
      <c r="R117" s="53"/>
      <c r="S117" s="53"/>
      <c r="T117" s="54"/>
      <c r="U117" s="32"/>
      <c r="V117" s="32"/>
      <c r="W117" s="32"/>
      <c r="X117" s="32"/>
      <c r="Y117" s="32"/>
      <c r="Z117" s="32"/>
      <c r="AA117" s="32"/>
      <c r="AB117" s="32"/>
      <c r="AC117" s="32"/>
      <c r="AD117" s="32"/>
      <c r="AE117" s="32"/>
      <c r="AT117" s="19" t="s">
        <v>150</v>
      </c>
      <c r="AU117" s="19" t="s">
        <v>84</v>
      </c>
    </row>
    <row r="118" spans="1:65" s="2" customFormat="1" ht="14.45" customHeight="1">
      <c r="A118" s="32"/>
      <c r="B118" s="137"/>
      <c r="C118" s="138" t="s">
        <v>178</v>
      </c>
      <c r="D118" s="138" t="s">
        <v>141</v>
      </c>
      <c r="E118" s="139" t="s">
        <v>225</v>
      </c>
      <c r="F118" s="140" t="s">
        <v>226</v>
      </c>
      <c r="G118" s="141" t="s">
        <v>154</v>
      </c>
      <c r="H118" s="142">
        <v>341.85500000000002</v>
      </c>
      <c r="I118" s="143"/>
      <c r="J118" s="143"/>
      <c r="K118" s="140" t="s">
        <v>145</v>
      </c>
      <c r="L118" s="33"/>
      <c r="M118" s="144" t="s">
        <v>3</v>
      </c>
      <c r="N118" s="145" t="s">
        <v>45</v>
      </c>
      <c r="O118" s="146">
        <v>4.3999999999999997E-2</v>
      </c>
      <c r="P118" s="146">
        <f>O118*H118</f>
        <v>15.04162</v>
      </c>
      <c r="Q118" s="146">
        <v>0</v>
      </c>
      <c r="R118" s="146">
        <f>Q118*H118</f>
        <v>0</v>
      </c>
      <c r="S118" s="146">
        <v>0</v>
      </c>
      <c r="T118" s="147">
        <f>S118*H118</f>
        <v>0</v>
      </c>
      <c r="U118" s="32"/>
      <c r="V118" s="32"/>
      <c r="W118" s="32"/>
      <c r="X118" s="32"/>
      <c r="Y118" s="32"/>
      <c r="Z118" s="32"/>
      <c r="AA118" s="32"/>
      <c r="AB118" s="32"/>
      <c r="AC118" s="32"/>
      <c r="AD118" s="32"/>
      <c r="AE118" s="32"/>
      <c r="AR118" s="148" t="s">
        <v>146</v>
      </c>
      <c r="AT118" s="148" t="s">
        <v>141</v>
      </c>
      <c r="AU118" s="148" t="s">
        <v>84</v>
      </c>
      <c r="AY118" s="19" t="s">
        <v>139</v>
      </c>
      <c r="BE118" s="149">
        <f>IF(N118="základní",J118,0)</f>
        <v>0</v>
      </c>
      <c r="BF118" s="149">
        <f>IF(N118="snížená",J118,0)</f>
        <v>0</v>
      </c>
      <c r="BG118" s="149">
        <f>IF(N118="zákl. přenesená",J118,0)</f>
        <v>0</v>
      </c>
      <c r="BH118" s="149">
        <f>IF(N118="sníž. přenesená",J118,0)</f>
        <v>0</v>
      </c>
      <c r="BI118" s="149">
        <f>IF(N118="nulová",J118,0)</f>
        <v>0</v>
      </c>
      <c r="BJ118" s="19" t="s">
        <v>82</v>
      </c>
      <c r="BK118" s="149">
        <f>ROUND(I118*H118,2)</f>
        <v>0</v>
      </c>
      <c r="BL118" s="19" t="s">
        <v>146</v>
      </c>
      <c r="BM118" s="148" t="s">
        <v>844</v>
      </c>
    </row>
    <row r="119" spans="1:65" s="2" customFormat="1" ht="19.5">
      <c r="A119" s="32"/>
      <c r="B119" s="33"/>
      <c r="C119" s="32"/>
      <c r="D119" s="150" t="s">
        <v>148</v>
      </c>
      <c r="E119" s="32"/>
      <c r="F119" s="151" t="s">
        <v>228</v>
      </c>
      <c r="G119" s="32"/>
      <c r="H119" s="32"/>
      <c r="I119" s="32"/>
      <c r="J119" s="32"/>
      <c r="K119" s="32"/>
      <c r="L119" s="33"/>
      <c r="M119" s="152"/>
      <c r="N119" s="153"/>
      <c r="O119" s="53"/>
      <c r="P119" s="53"/>
      <c r="Q119" s="53"/>
      <c r="R119" s="53"/>
      <c r="S119" s="53"/>
      <c r="T119" s="54"/>
      <c r="U119" s="32"/>
      <c r="V119" s="32"/>
      <c r="W119" s="32"/>
      <c r="X119" s="32"/>
      <c r="Y119" s="32"/>
      <c r="Z119" s="32"/>
      <c r="AA119" s="32"/>
      <c r="AB119" s="32"/>
      <c r="AC119" s="32"/>
      <c r="AD119" s="32"/>
      <c r="AE119" s="32"/>
      <c r="AT119" s="19" t="s">
        <v>148</v>
      </c>
      <c r="AU119" s="19" t="s">
        <v>84</v>
      </c>
    </row>
    <row r="120" spans="1:65" s="2" customFormat="1" ht="58.5">
      <c r="A120" s="32"/>
      <c r="B120" s="33"/>
      <c r="C120" s="32"/>
      <c r="D120" s="150" t="s">
        <v>150</v>
      </c>
      <c r="E120" s="32"/>
      <c r="F120" s="154" t="s">
        <v>229</v>
      </c>
      <c r="G120" s="32"/>
      <c r="H120" s="32"/>
      <c r="I120" s="32"/>
      <c r="J120" s="32"/>
      <c r="K120" s="32"/>
      <c r="L120" s="33"/>
      <c r="M120" s="152"/>
      <c r="N120" s="153"/>
      <c r="O120" s="53"/>
      <c r="P120" s="53"/>
      <c r="Q120" s="53"/>
      <c r="R120" s="53"/>
      <c r="S120" s="53"/>
      <c r="T120" s="54"/>
      <c r="U120" s="32"/>
      <c r="V120" s="32"/>
      <c r="W120" s="32"/>
      <c r="X120" s="32"/>
      <c r="Y120" s="32"/>
      <c r="Z120" s="32"/>
      <c r="AA120" s="32"/>
      <c r="AB120" s="32"/>
      <c r="AC120" s="32"/>
      <c r="AD120" s="32"/>
      <c r="AE120" s="32"/>
      <c r="AT120" s="19" t="s">
        <v>150</v>
      </c>
      <c r="AU120" s="19" t="s">
        <v>84</v>
      </c>
    </row>
    <row r="121" spans="1:65" s="13" customFormat="1">
      <c r="B121" s="155"/>
      <c r="D121" s="150" t="s">
        <v>158</v>
      </c>
      <c r="E121" s="156" t="s">
        <v>3</v>
      </c>
      <c r="F121" s="157" t="s">
        <v>845</v>
      </c>
      <c r="H121" s="156" t="s">
        <v>3</v>
      </c>
      <c r="L121" s="155"/>
      <c r="M121" s="158"/>
      <c r="N121" s="159"/>
      <c r="O121" s="159"/>
      <c r="P121" s="159"/>
      <c r="Q121" s="159"/>
      <c r="R121" s="159"/>
      <c r="S121" s="159"/>
      <c r="T121" s="160"/>
      <c r="AT121" s="156" t="s">
        <v>158</v>
      </c>
      <c r="AU121" s="156" t="s">
        <v>84</v>
      </c>
      <c r="AV121" s="13" t="s">
        <v>82</v>
      </c>
      <c r="AW121" s="13" t="s">
        <v>36</v>
      </c>
      <c r="AX121" s="13" t="s">
        <v>74</v>
      </c>
      <c r="AY121" s="156" t="s">
        <v>139</v>
      </c>
    </row>
    <row r="122" spans="1:65" s="13" customFormat="1">
      <c r="B122" s="155"/>
      <c r="D122" s="150" t="s">
        <v>158</v>
      </c>
      <c r="E122" s="156" t="s">
        <v>3</v>
      </c>
      <c r="F122" s="157" t="s">
        <v>812</v>
      </c>
      <c r="H122" s="156" t="s">
        <v>3</v>
      </c>
      <c r="L122" s="155"/>
      <c r="M122" s="158"/>
      <c r="N122" s="159"/>
      <c r="O122" s="159"/>
      <c r="P122" s="159"/>
      <c r="Q122" s="159"/>
      <c r="R122" s="159"/>
      <c r="S122" s="159"/>
      <c r="T122" s="160"/>
      <c r="AT122" s="156" t="s">
        <v>158</v>
      </c>
      <c r="AU122" s="156" t="s">
        <v>84</v>
      </c>
      <c r="AV122" s="13" t="s">
        <v>82</v>
      </c>
      <c r="AW122" s="13" t="s">
        <v>36</v>
      </c>
      <c r="AX122" s="13" t="s">
        <v>74</v>
      </c>
      <c r="AY122" s="156" t="s">
        <v>139</v>
      </c>
    </row>
    <row r="123" spans="1:65" s="14" customFormat="1">
      <c r="B123" s="161"/>
      <c r="D123" s="150" t="s">
        <v>158</v>
      </c>
      <c r="E123" s="162" t="s">
        <v>3</v>
      </c>
      <c r="F123" s="163" t="s">
        <v>814</v>
      </c>
      <c r="H123" s="164">
        <v>289.51299999999998</v>
      </c>
      <c r="L123" s="161"/>
      <c r="M123" s="165"/>
      <c r="N123" s="166"/>
      <c r="O123" s="166"/>
      <c r="P123" s="166"/>
      <c r="Q123" s="166"/>
      <c r="R123" s="166"/>
      <c r="S123" s="166"/>
      <c r="T123" s="167"/>
      <c r="AT123" s="162" t="s">
        <v>158</v>
      </c>
      <c r="AU123" s="162" t="s">
        <v>84</v>
      </c>
      <c r="AV123" s="14" t="s">
        <v>84</v>
      </c>
      <c r="AW123" s="14" t="s">
        <v>36</v>
      </c>
      <c r="AX123" s="14" t="s">
        <v>74</v>
      </c>
      <c r="AY123" s="162" t="s">
        <v>139</v>
      </c>
    </row>
    <row r="124" spans="1:65" s="13" customFormat="1">
      <c r="B124" s="155"/>
      <c r="D124" s="150" t="s">
        <v>158</v>
      </c>
      <c r="E124" s="156" t="s">
        <v>3</v>
      </c>
      <c r="F124" s="157" t="s">
        <v>829</v>
      </c>
      <c r="H124" s="156" t="s">
        <v>3</v>
      </c>
      <c r="L124" s="155"/>
      <c r="M124" s="158"/>
      <c r="N124" s="159"/>
      <c r="O124" s="159"/>
      <c r="P124" s="159"/>
      <c r="Q124" s="159"/>
      <c r="R124" s="159"/>
      <c r="S124" s="159"/>
      <c r="T124" s="160"/>
      <c r="AT124" s="156" t="s">
        <v>158</v>
      </c>
      <c r="AU124" s="156" t="s">
        <v>84</v>
      </c>
      <c r="AV124" s="13" t="s">
        <v>82</v>
      </c>
      <c r="AW124" s="13" t="s">
        <v>36</v>
      </c>
      <c r="AX124" s="13" t="s">
        <v>74</v>
      </c>
      <c r="AY124" s="156" t="s">
        <v>139</v>
      </c>
    </row>
    <row r="125" spans="1:65" s="14" customFormat="1">
      <c r="B125" s="161"/>
      <c r="D125" s="150" t="s">
        <v>158</v>
      </c>
      <c r="E125" s="162" t="s">
        <v>3</v>
      </c>
      <c r="F125" s="163" t="s">
        <v>830</v>
      </c>
      <c r="H125" s="164">
        <v>1.1519999999999999</v>
      </c>
      <c r="L125" s="161"/>
      <c r="M125" s="165"/>
      <c r="N125" s="166"/>
      <c r="O125" s="166"/>
      <c r="P125" s="166"/>
      <c r="Q125" s="166"/>
      <c r="R125" s="166"/>
      <c r="S125" s="166"/>
      <c r="T125" s="167"/>
      <c r="AT125" s="162" t="s">
        <v>158</v>
      </c>
      <c r="AU125" s="162" t="s">
        <v>84</v>
      </c>
      <c r="AV125" s="14" t="s">
        <v>84</v>
      </c>
      <c r="AW125" s="14" t="s">
        <v>36</v>
      </c>
      <c r="AX125" s="14" t="s">
        <v>74</v>
      </c>
      <c r="AY125" s="162" t="s">
        <v>139</v>
      </c>
    </row>
    <row r="126" spans="1:65" s="13" customFormat="1">
      <c r="B126" s="155"/>
      <c r="D126" s="150" t="s">
        <v>158</v>
      </c>
      <c r="E126" s="156" t="s">
        <v>3</v>
      </c>
      <c r="F126" s="157" t="s">
        <v>831</v>
      </c>
      <c r="H126" s="156" t="s">
        <v>3</v>
      </c>
      <c r="L126" s="155"/>
      <c r="M126" s="158"/>
      <c r="N126" s="159"/>
      <c r="O126" s="159"/>
      <c r="P126" s="159"/>
      <c r="Q126" s="159"/>
      <c r="R126" s="159"/>
      <c r="S126" s="159"/>
      <c r="T126" s="160"/>
      <c r="AT126" s="156" t="s">
        <v>158</v>
      </c>
      <c r="AU126" s="156" t="s">
        <v>84</v>
      </c>
      <c r="AV126" s="13" t="s">
        <v>82</v>
      </c>
      <c r="AW126" s="13" t="s">
        <v>36</v>
      </c>
      <c r="AX126" s="13" t="s">
        <v>74</v>
      </c>
      <c r="AY126" s="156" t="s">
        <v>139</v>
      </c>
    </row>
    <row r="127" spans="1:65" s="14" customFormat="1">
      <c r="B127" s="161"/>
      <c r="D127" s="150" t="s">
        <v>158</v>
      </c>
      <c r="E127" s="162" t="s">
        <v>3</v>
      </c>
      <c r="F127" s="163" t="s">
        <v>846</v>
      </c>
      <c r="H127" s="164">
        <v>13.585000000000001</v>
      </c>
      <c r="L127" s="161"/>
      <c r="M127" s="165"/>
      <c r="N127" s="166"/>
      <c r="O127" s="166"/>
      <c r="P127" s="166"/>
      <c r="Q127" s="166"/>
      <c r="R127" s="166"/>
      <c r="S127" s="166"/>
      <c r="T127" s="167"/>
      <c r="AT127" s="162" t="s">
        <v>158</v>
      </c>
      <c r="AU127" s="162" t="s">
        <v>84</v>
      </c>
      <c r="AV127" s="14" t="s">
        <v>84</v>
      </c>
      <c r="AW127" s="14" t="s">
        <v>36</v>
      </c>
      <c r="AX127" s="14" t="s">
        <v>74</v>
      </c>
      <c r="AY127" s="162" t="s">
        <v>139</v>
      </c>
    </row>
    <row r="128" spans="1:65" s="14" customFormat="1">
      <c r="B128" s="161"/>
      <c r="D128" s="150" t="s">
        <v>158</v>
      </c>
      <c r="E128" s="162" t="s">
        <v>3</v>
      </c>
      <c r="F128" s="163" t="s">
        <v>833</v>
      </c>
      <c r="H128" s="164">
        <v>1.1519999999999999</v>
      </c>
      <c r="L128" s="161"/>
      <c r="M128" s="165"/>
      <c r="N128" s="166"/>
      <c r="O128" s="166"/>
      <c r="P128" s="166"/>
      <c r="Q128" s="166"/>
      <c r="R128" s="166"/>
      <c r="S128" s="166"/>
      <c r="T128" s="167"/>
      <c r="AT128" s="162" t="s">
        <v>158</v>
      </c>
      <c r="AU128" s="162" t="s">
        <v>84</v>
      </c>
      <c r="AV128" s="14" t="s">
        <v>84</v>
      </c>
      <c r="AW128" s="14" t="s">
        <v>36</v>
      </c>
      <c r="AX128" s="14" t="s">
        <v>74</v>
      </c>
      <c r="AY128" s="162" t="s">
        <v>139</v>
      </c>
    </row>
    <row r="129" spans="1:65" s="13" customFormat="1">
      <c r="B129" s="155"/>
      <c r="D129" s="150" t="s">
        <v>158</v>
      </c>
      <c r="E129" s="156" t="s">
        <v>3</v>
      </c>
      <c r="F129" s="157" t="s">
        <v>847</v>
      </c>
      <c r="H129" s="156" t="s">
        <v>3</v>
      </c>
      <c r="L129" s="155"/>
      <c r="M129" s="158"/>
      <c r="N129" s="159"/>
      <c r="O129" s="159"/>
      <c r="P129" s="159"/>
      <c r="Q129" s="159"/>
      <c r="R129" s="159"/>
      <c r="S129" s="159"/>
      <c r="T129" s="160"/>
      <c r="AT129" s="156" t="s">
        <v>158</v>
      </c>
      <c r="AU129" s="156" t="s">
        <v>84</v>
      </c>
      <c r="AV129" s="13" t="s">
        <v>82</v>
      </c>
      <c r="AW129" s="13" t="s">
        <v>36</v>
      </c>
      <c r="AX129" s="13" t="s">
        <v>74</v>
      </c>
      <c r="AY129" s="156" t="s">
        <v>139</v>
      </c>
    </row>
    <row r="130" spans="1:65" s="14" customFormat="1">
      <c r="B130" s="161"/>
      <c r="D130" s="150" t="s">
        <v>158</v>
      </c>
      <c r="E130" s="162" t="s">
        <v>3</v>
      </c>
      <c r="F130" s="163" t="s">
        <v>848</v>
      </c>
      <c r="H130" s="164">
        <v>32.493000000000002</v>
      </c>
      <c r="L130" s="161"/>
      <c r="M130" s="165"/>
      <c r="N130" s="166"/>
      <c r="O130" s="166"/>
      <c r="P130" s="166"/>
      <c r="Q130" s="166"/>
      <c r="R130" s="166"/>
      <c r="S130" s="166"/>
      <c r="T130" s="167"/>
      <c r="AT130" s="162" t="s">
        <v>158</v>
      </c>
      <c r="AU130" s="162" t="s">
        <v>84</v>
      </c>
      <c r="AV130" s="14" t="s">
        <v>84</v>
      </c>
      <c r="AW130" s="14" t="s">
        <v>36</v>
      </c>
      <c r="AX130" s="14" t="s">
        <v>74</v>
      </c>
      <c r="AY130" s="162" t="s">
        <v>139</v>
      </c>
    </row>
    <row r="131" spans="1:65" s="13" customFormat="1">
      <c r="B131" s="155"/>
      <c r="D131" s="150" t="s">
        <v>158</v>
      </c>
      <c r="E131" s="156" t="s">
        <v>3</v>
      </c>
      <c r="F131" s="157" t="s">
        <v>849</v>
      </c>
      <c r="H131" s="156" t="s">
        <v>3</v>
      </c>
      <c r="L131" s="155"/>
      <c r="M131" s="158"/>
      <c r="N131" s="159"/>
      <c r="O131" s="159"/>
      <c r="P131" s="159"/>
      <c r="Q131" s="159"/>
      <c r="R131" s="159"/>
      <c r="S131" s="159"/>
      <c r="T131" s="160"/>
      <c r="AT131" s="156" t="s">
        <v>158</v>
      </c>
      <c r="AU131" s="156" t="s">
        <v>84</v>
      </c>
      <c r="AV131" s="13" t="s">
        <v>82</v>
      </c>
      <c r="AW131" s="13" t="s">
        <v>36</v>
      </c>
      <c r="AX131" s="13" t="s">
        <v>74</v>
      </c>
      <c r="AY131" s="156" t="s">
        <v>139</v>
      </c>
    </row>
    <row r="132" spans="1:65" s="13" customFormat="1">
      <c r="B132" s="155"/>
      <c r="D132" s="150" t="s">
        <v>158</v>
      </c>
      <c r="E132" s="156" t="s">
        <v>3</v>
      </c>
      <c r="F132" s="157" t="s">
        <v>821</v>
      </c>
      <c r="H132" s="156" t="s">
        <v>3</v>
      </c>
      <c r="L132" s="155"/>
      <c r="M132" s="158"/>
      <c r="N132" s="159"/>
      <c r="O132" s="159"/>
      <c r="P132" s="159"/>
      <c r="Q132" s="159"/>
      <c r="R132" s="159"/>
      <c r="S132" s="159"/>
      <c r="T132" s="160"/>
      <c r="AT132" s="156" t="s">
        <v>158</v>
      </c>
      <c r="AU132" s="156" t="s">
        <v>84</v>
      </c>
      <c r="AV132" s="13" t="s">
        <v>82</v>
      </c>
      <c r="AW132" s="13" t="s">
        <v>36</v>
      </c>
      <c r="AX132" s="13" t="s">
        <v>74</v>
      </c>
      <c r="AY132" s="156" t="s">
        <v>139</v>
      </c>
    </row>
    <row r="133" spans="1:65" s="14" customFormat="1">
      <c r="B133" s="161"/>
      <c r="D133" s="150" t="s">
        <v>158</v>
      </c>
      <c r="E133" s="162" t="s">
        <v>3</v>
      </c>
      <c r="F133" s="163" t="s">
        <v>822</v>
      </c>
      <c r="H133" s="164">
        <v>3.96</v>
      </c>
      <c r="L133" s="161"/>
      <c r="M133" s="165"/>
      <c r="N133" s="166"/>
      <c r="O133" s="166"/>
      <c r="P133" s="166"/>
      <c r="Q133" s="166"/>
      <c r="R133" s="166"/>
      <c r="S133" s="166"/>
      <c r="T133" s="167"/>
      <c r="AT133" s="162" t="s">
        <v>158</v>
      </c>
      <c r="AU133" s="162" t="s">
        <v>84</v>
      </c>
      <c r="AV133" s="14" t="s">
        <v>84</v>
      </c>
      <c r="AW133" s="14" t="s">
        <v>36</v>
      </c>
      <c r="AX133" s="14" t="s">
        <v>74</v>
      </c>
      <c r="AY133" s="162" t="s">
        <v>139</v>
      </c>
    </row>
    <row r="134" spans="1:65" s="15" customFormat="1">
      <c r="B134" s="168"/>
      <c r="D134" s="150" t="s">
        <v>158</v>
      </c>
      <c r="E134" s="169" t="s">
        <v>3</v>
      </c>
      <c r="F134" s="170" t="s">
        <v>234</v>
      </c>
      <c r="H134" s="171">
        <v>341.8549999999999</v>
      </c>
      <c r="L134" s="168"/>
      <c r="M134" s="172"/>
      <c r="N134" s="173"/>
      <c r="O134" s="173"/>
      <c r="P134" s="173"/>
      <c r="Q134" s="173"/>
      <c r="R134" s="173"/>
      <c r="S134" s="173"/>
      <c r="T134" s="174"/>
      <c r="AT134" s="169" t="s">
        <v>158</v>
      </c>
      <c r="AU134" s="169" t="s">
        <v>84</v>
      </c>
      <c r="AV134" s="15" t="s">
        <v>146</v>
      </c>
      <c r="AW134" s="15" t="s">
        <v>36</v>
      </c>
      <c r="AX134" s="15" t="s">
        <v>82</v>
      </c>
      <c r="AY134" s="169" t="s">
        <v>139</v>
      </c>
    </row>
    <row r="135" spans="1:65" s="2" customFormat="1" ht="14.45" customHeight="1">
      <c r="A135" s="32"/>
      <c r="B135" s="137"/>
      <c r="C135" s="138" t="s">
        <v>183</v>
      </c>
      <c r="D135" s="138" t="s">
        <v>141</v>
      </c>
      <c r="E135" s="139" t="s">
        <v>344</v>
      </c>
      <c r="F135" s="140" t="s">
        <v>345</v>
      </c>
      <c r="G135" s="141" t="s">
        <v>154</v>
      </c>
      <c r="H135" s="142">
        <v>59.387</v>
      </c>
      <c r="I135" s="143"/>
      <c r="J135" s="143"/>
      <c r="K135" s="140" t="s">
        <v>145</v>
      </c>
      <c r="L135" s="33"/>
      <c r="M135" s="144" t="s">
        <v>3</v>
      </c>
      <c r="N135" s="145" t="s">
        <v>45</v>
      </c>
      <c r="O135" s="146">
        <v>0.17399999999999999</v>
      </c>
      <c r="P135" s="146">
        <f>O135*H135</f>
        <v>10.333337999999999</v>
      </c>
      <c r="Q135" s="146">
        <v>0</v>
      </c>
      <c r="R135" s="146">
        <f>Q135*H135</f>
        <v>0</v>
      </c>
      <c r="S135" s="146">
        <v>0</v>
      </c>
      <c r="T135" s="147">
        <f>S135*H135</f>
        <v>0</v>
      </c>
      <c r="U135" s="32"/>
      <c r="V135" s="32"/>
      <c r="W135" s="32"/>
      <c r="X135" s="32"/>
      <c r="Y135" s="32"/>
      <c r="Z135" s="32"/>
      <c r="AA135" s="32"/>
      <c r="AB135" s="32"/>
      <c r="AC135" s="32"/>
      <c r="AD135" s="32"/>
      <c r="AE135" s="32"/>
      <c r="AR135" s="148" t="s">
        <v>146</v>
      </c>
      <c r="AT135" s="148" t="s">
        <v>141</v>
      </c>
      <c r="AU135" s="148" t="s">
        <v>84</v>
      </c>
      <c r="AY135" s="19" t="s">
        <v>139</v>
      </c>
      <c r="BE135" s="149">
        <f>IF(N135="základní",J135,0)</f>
        <v>0</v>
      </c>
      <c r="BF135" s="149">
        <f>IF(N135="snížená",J135,0)</f>
        <v>0</v>
      </c>
      <c r="BG135" s="149">
        <f>IF(N135="zákl. přenesená",J135,0)</f>
        <v>0</v>
      </c>
      <c r="BH135" s="149">
        <f>IF(N135="sníž. přenesená",J135,0)</f>
        <v>0</v>
      </c>
      <c r="BI135" s="149">
        <f>IF(N135="nulová",J135,0)</f>
        <v>0</v>
      </c>
      <c r="BJ135" s="19" t="s">
        <v>82</v>
      </c>
      <c r="BK135" s="149">
        <f>ROUND(I135*H135,2)</f>
        <v>0</v>
      </c>
      <c r="BL135" s="19" t="s">
        <v>146</v>
      </c>
      <c r="BM135" s="148" t="s">
        <v>850</v>
      </c>
    </row>
    <row r="136" spans="1:65" s="2" customFormat="1" ht="19.5">
      <c r="A136" s="32"/>
      <c r="B136" s="33"/>
      <c r="C136" s="32"/>
      <c r="D136" s="150" t="s">
        <v>148</v>
      </c>
      <c r="E136" s="32"/>
      <c r="F136" s="151" t="s">
        <v>347</v>
      </c>
      <c r="G136" s="32"/>
      <c r="H136" s="32"/>
      <c r="I136" s="32"/>
      <c r="J136" s="32"/>
      <c r="K136" s="32"/>
      <c r="L136" s="33"/>
      <c r="M136" s="152"/>
      <c r="N136" s="153"/>
      <c r="O136" s="53"/>
      <c r="P136" s="53"/>
      <c r="Q136" s="53"/>
      <c r="R136" s="53"/>
      <c r="S136" s="53"/>
      <c r="T136" s="54"/>
      <c r="U136" s="32"/>
      <c r="V136" s="32"/>
      <c r="W136" s="32"/>
      <c r="X136" s="32"/>
      <c r="Y136" s="32"/>
      <c r="Z136" s="32"/>
      <c r="AA136" s="32"/>
      <c r="AB136" s="32"/>
      <c r="AC136" s="32"/>
      <c r="AD136" s="32"/>
      <c r="AE136" s="32"/>
      <c r="AT136" s="19" t="s">
        <v>148</v>
      </c>
      <c r="AU136" s="19" t="s">
        <v>84</v>
      </c>
    </row>
    <row r="137" spans="1:65" s="2" customFormat="1" ht="136.5">
      <c r="A137" s="32"/>
      <c r="B137" s="33"/>
      <c r="C137" s="32"/>
      <c r="D137" s="150" t="s">
        <v>150</v>
      </c>
      <c r="E137" s="32"/>
      <c r="F137" s="154" t="s">
        <v>348</v>
      </c>
      <c r="G137" s="32"/>
      <c r="H137" s="32"/>
      <c r="I137" s="32"/>
      <c r="J137" s="32"/>
      <c r="K137" s="32"/>
      <c r="L137" s="33"/>
      <c r="M137" s="152"/>
      <c r="N137" s="153"/>
      <c r="O137" s="53"/>
      <c r="P137" s="53"/>
      <c r="Q137" s="53"/>
      <c r="R137" s="53"/>
      <c r="S137" s="53"/>
      <c r="T137" s="54"/>
      <c r="U137" s="32"/>
      <c r="V137" s="32"/>
      <c r="W137" s="32"/>
      <c r="X137" s="32"/>
      <c r="Y137" s="32"/>
      <c r="Z137" s="32"/>
      <c r="AA137" s="32"/>
      <c r="AB137" s="32"/>
      <c r="AC137" s="32"/>
      <c r="AD137" s="32"/>
      <c r="AE137" s="32"/>
      <c r="AT137" s="19" t="s">
        <v>150</v>
      </c>
      <c r="AU137" s="19" t="s">
        <v>84</v>
      </c>
    </row>
    <row r="138" spans="1:65" s="13" customFormat="1">
      <c r="B138" s="155"/>
      <c r="D138" s="150" t="s">
        <v>158</v>
      </c>
      <c r="E138" s="156" t="s">
        <v>3</v>
      </c>
      <c r="F138" s="157" t="s">
        <v>851</v>
      </c>
      <c r="H138" s="156" t="s">
        <v>3</v>
      </c>
      <c r="L138" s="155"/>
      <c r="M138" s="158"/>
      <c r="N138" s="159"/>
      <c r="O138" s="159"/>
      <c r="P138" s="159"/>
      <c r="Q138" s="159"/>
      <c r="R138" s="159"/>
      <c r="S138" s="159"/>
      <c r="T138" s="160"/>
      <c r="AT138" s="156" t="s">
        <v>158</v>
      </c>
      <c r="AU138" s="156" t="s">
        <v>84</v>
      </c>
      <c r="AV138" s="13" t="s">
        <v>82</v>
      </c>
      <c r="AW138" s="13" t="s">
        <v>36</v>
      </c>
      <c r="AX138" s="13" t="s">
        <v>74</v>
      </c>
      <c r="AY138" s="156" t="s">
        <v>139</v>
      </c>
    </row>
    <row r="139" spans="1:65" s="13" customFormat="1">
      <c r="B139" s="155"/>
      <c r="D139" s="150" t="s">
        <v>158</v>
      </c>
      <c r="E139" s="156" t="s">
        <v>3</v>
      </c>
      <c r="F139" s="157" t="s">
        <v>852</v>
      </c>
      <c r="H139" s="156" t="s">
        <v>3</v>
      </c>
      <c r="L139" s="155"/>
      <c r="M139" s="158"/>
      <c r="N139" s="159"/>
      <c r="O139" s="159"/>
      <c r="P139" s="159"/>
      <c r="Q139" s="159"/>
      <c r="R139" s="159"/>
      <c r="S139" s="159"/>
      <c r="T139" s="160"/>
      <c r="AT139" s="156" t="s">
        <v>158</v>
      </c>
      <c r="AU139" s="156" t="s">
        <v>84</v>
      </c>
      <c r="AV139" s="13" t="s">
        <v>82</v>
      </c>
      <c r="AW139" s="13" t="s">
        <v>36</v>
      </c>
      <c r="AX139" s="13" t="s">
        <v>74</v>
      </c>
      <c r="AY139" s="156" t="s">
        <v>139</v>
      </c>
    </row>
    <row r="140" spans="1:65" s="13" customFormat="1">
      <c r="B140" s="155"/>
      <c r="D140" s="150" t="s">
        <v>158</v>
      </c>
      <c r="E140" s="156" t="s">
        <v>3</v>
      </c>
      <c r="F140" s="157" t="s">
        <v>853</v>
      </c>
      <c r="H140" s="156" t="s">
        <v>3</v>
      </c>
      <c r="L140" s="155"/>
      <c r="M140" s="158"/>
      <c r="N140" s="159"/>
      <c r="O140" s="159"/>
      <c r="P140" s="159"/>
      <c r="Q140" s="159"/>
      <c r="R140" s="159"/>
      <c r="S140" s="159"/>
      <c r="T140" s="160"/>
      <c r="AT140" s="156" t="s">
        <v>158</v>
      </c>
      <c r="AU140" s="156" t="s">
        <v>84</v>
      </c>
      <c r="AV140" s="13" t="s">
        <v>82</v>
      </c>
      <c r="AW140" s="13" t="s">
        <v>36</v>
      </c>
      <c r="AX140" s="13" t="s">
        <v>74</v>
      </c>
      <c r="AY140" s="156" t="s">
        <v>139</v>
      </c>
    </row>
    <row r="141" spans="1:65" s="14" customFormat="1">
      <c r="B141" s="161"/>
      <c r="D141" s="150" t="s">
        <v>158</v>
      </c>
      <c r="E141" s="162" t="s">
        <v>3</v>
      </c>
      <c r="F141" s="163" t="s">
        <v>854</v>
      </c>
      <c r="H141" s="164">
        <v>59.387</v>
      </c>
      <c r="L141" s="161"/>
      <c r="M141" s="165"/>
      <c r="N141" s="166"/>
      <c r="O141" s="166"/>
      <c r="P141" s="166"/>
      <c r="Q141" s="166"/>
      <c r="R141" s="166"/>
      <c r="S141" s="166"/>
      <c r="T141" s="167"/>
      <c r="AT141" s="162" t="s">
        <v>158</v>
      </c>
      <c r="AU141" s="162" t="s">
        <v>84</v>
      </c>
      <c r="AV141" s="14" t="s">
        <v>84</v>
      </c>
      <c r="AW141" s="14" t="s">
        <v>36</v>
      </c>
      <c r="AX141" s="14" t="s">
        <v>82</v>
      </c>
      <c r="AY141" s="162" t="s">
        <v>139</v>
      </c>
    </row>
    <row r="142" spans="1:65" s="2" customFormat="1" ht="14.45" customHeight="1">
      <c r="A142" s="32"/>
      <c r="B142" s="137"/>
      <c r="C142" s="185" t="s">
        <v>192</v>
      </c>
      <c r="D142" s="185" t="s">
        <v>357</v>
      </c>
      <c r="E142" s="186" t="s">
        <v>855</v>
      </c>
      <c r="F142" s="187" t="s">
        <v>856</v>
      </c>
      <c r="G142" s="188" t="s">
        <v>290</v>
      </c>
      <c r="H142" s="189">
        <v>109.866</v>
      </c>
      <c r="I142" s="190"/>
      <c r="J142" s="190"/>
      <c r="K142" s="187" t="s">
        <v>145</v>
      </c>
      <c r="L142" s="191"/>
      <c r="M142" s="192" t="s">
        <v>3</v>
      </c>
      <c r="N142" s="193" t="s">
        <v>45</v>
      </c>
      <c r="O142" s="146">
        <v>0</v>
      </c>
      <c r="P142" s="146">
        <f>O142*H142</f>
        <v>0</v>
      </c>
      <c r="Q142" s="146">
        <v>0</v>
      </c>
      <c r="R142" s="146">
        <f>Q142*H142</f>
        <v>0</v>
      </c>
      <c r="S142" s="146">
        <v>0</v>
      </c>
      <c r="T142" s="147">
        <f>S142*H142</f>
        <v>0</v>
      </c>
      <c r="U142" s="32"/>
      <c r="V142" s="32"/>
      <c r="W142" s="32"/>
      <c r="X142" s="32"/>
      <c r="Y142" s="32"/>
      <c r="Z142" s="32"/>
      <c r="AA142" s="32"/>
      <c r="AB142" s="32"/>
      <c r="AC142" s="32"/>
      <c r="AD142" s="32"/>
      <c r="AE142" s="32"/>
      <c r="AR142" s="148" t="s">
        <v>192</v>
      </c>
      <c r="AT142" s="148" t="s">
        <v>357</v>
      </c>
      <c r="AU142" s="148" t="s">
        <v>84</v>
      </c>
      <c r="AY142" s="19" t="s">
        <v>139</v>
      </c>
      <c r="BE142" s="149">
        <f>IF(N142="základní",J142,0)</f>
        <v>0</v>
      </c>
      <c r="BF142" s="149">
        <f>IF(N142="snížená",J142,0)</f>
        <v>0</v>
      </c>
      <c r="BG142" s="149">
        <f>IF(N142="zákl. přenesená",J142,0)</f>
        <v>0</v>
      </c>
      <c r="BH142" s="149">
        <f>IF(N142="sníž. přenesená",J142,0)</f>
        <v>0</v>
      </c>
      <c r="BI142" s="149">
        <f>IF(N142="nulová",J142,0)</f>
        <v>0</v>
      </c>
      <c r="BJ142" s="19" t="s">
        <v>82</v>
      </c>
      <c r="BK142" s="149">
        <f>ROUND(I142*H142,2)</f>
        <v>0</v>
      </c>
      <c r="BL142" s="19" t="s">
        <v>146</v>
      </c>
      <c r="BM142" s="148" t="s">
        <v>857</v>
      </c>
    </row>
    <row r="143" spans="1:65" s="2" customFormat="1">
      <c r="A143" s="32"/>
      <c r="B143" s="33"/>
      <c r="C143" s="32"/>
      <c r="D143" s="150" t="s">
        <v>148</v>
      </c>
      <c r="E143" s="32"/>
      <c r="F143" s="151" t="s">
        <v>856</v>
      </c>
      <c r="G143" s="32"/>
      <c r="H143" s="32"/>
      <c r="I143" s="32"/>
      <c r="J143" s="32"/>
      <c r="K143" s="32"/>
      <c r="L143" s="33"/>
      <c r="M143" s="152"/>
      <c r="N143" s="153"/>
      <c r="O143" s="53"/>
      <c r="P143" s="53"/>
      <c r="Q143" s="53"/>
      <c r="R143" s="53"/>
      <c r="S143" s="53"/>
      <c r="T143" s="54"/>
      <c r="U143" s="32"/>
      <c r="V143" s="32"/>
      <c r="W143" s="32"/>
      <c r="X143" s="32"/>
      <c r="Y143" s="32"/>
      <c r="Z143" s="32"/>
      <c r="AA143" s="32"/>
      <c r="AB143" s="32"/>
      <c r="AC143" s="32"/>
      <c r="AD143" s="32"/>
      <c r="AE143" s="32"/>
      <c r="AT143" s="19" t="s">
        <v>148</v>
      </c>
      <c r="AU143" s="19" t="s">
        <v>84</v>
      </c>
    </row>
    <row r="144" spans="1:65" s="14" customFormat="1">
      <c r="B144" s="161"/>
      <c r="D144" s="150" t="s">
        <v>158</v>
      </c>
      <c r="E144" s="162" t="s">
        <v>3</v>
      </c>
      <c r="F144" s="163" t="s">
        <v>854</v>
      </c>
      <c r="H144" s="164">
        <v>59.387</v>
      </c>
      <c r="L144" s="161"/>
      <c r="M144" s="165"/>
      <c r="N144" s="166"/>
      <c r="O144" s="166"/>
      <c r="P144" s="166"/>
      <c r="Q144" s="166"/>
      <c r="R144" s="166"/>
      <c r="S144" s="166"/>
      <c r="T144" s="167"/>
      <c r="AT144" s="162" t="s">
        <v>158</v>
      </c>
      <c r="AU144" s="162" t="s">
        <v>84</v>
      </c>
      <c r="AV144" s="14" t="s">
        <v>84</v>
      </c>
      <c r="AW144" s="14" t="s">
        <v>36</v>
      </c>
      <c r="AX144" s="14" t="s">
        <v>82</v>
      </c>
      <c r="AY144" s="162" t="s">
        <v>139</v>
      </c>
    </row>
    <row r="145" spans="1:65" s="14" customFormat="1">
      <c r="B145" s="161"/>
      <c r="D145" s="150" t="s">
        <v>158</v>
      </c>
      <c r="F145" s="163" t="s">
        <v>858</v>
      </c>
      <c r="H145" s="164">
        <v>109.866</v>
      </c>
      <c r="L145" s="161"/>
      <c r="M145" s="165"/>
      <c r="N145" s="166"/>
      <c r="O145" s="166"/>
      <c r="P145" s="166"/>
      <c r="Q145" s="166"/>
      <c r="R145" s="166"/>
      <c r="S145" s="166"/>
      <c r="T145" s="167"/>
      <c r="AT145" s="162" t="s">
        <v>158</v>
      </c>
      <c r="AU145" s="162" t="s">
        <v>84</v>
      </c>
      <c r="AV145" s="14" t="s">
        <v>84</v>
      </c>
      <c r="AW145" s="14" t="s">
        <v>4</v>
      </c>
      <c r="AX145" s="14" t="s">
        <v>82</v>
      </c>
      <c r="AY145" s="162" t="s">
        <v>139</v>
      </c>
    </row>
    <row r="146" spans="1:65" s="2" customFormat="1" ht="14.45" customHeight="1">
      <c r="A146" s="32"/>
      <c r="B146" s="137"/>
      <c r="C146" s="138" t="s">
        <v>202</v>
      </c>
      <c r="D146" s="138" t="s">
        <v>141</v>
      </c>
      <c r="E146" s="139" t="s">
        <v>351</v>
      </c>
      <c r="F146" s="140" t="s">
        <v>352</v>
      </c>
      <c r="G146" s="141" t="s">
        <v>154</v>
      </c>
      <c r="H146" s="142">
        <v>47.582000000000001</v>
      </c>
      <c r="I146" s="143"/>
      <c r="J146" s="143"/>
      <c r="K146" s="140" t="s">
        <v>145</v>
      </c>
      <c r="L146" s="33"/>
      <c r="M146" s="144" t="s">
        <v>3</v>
      </c>
      <c r="N146" s="145" t="s">
        <v>45</v>
      </c>
      <c r="O146" s="146">
        <v>0.32800000000000001</v>
      </c>
      <c r="P146" s="146">
        <f>O146*H146</f>
        <v>15.606896000000001</v>
      </c>
      <c r="Q146" s="146">
        <v>0</v>
      </c>
      <c r="R146" s="146">
        <f>Q146*H146</f>
        <v>0</v>
      </c>
      <c r="S146" s="146">
        <v>0</v>
      </c>
      <c r="T146" s="147">
        <f>S146*H146</f>
        <v>0</v>
      </c>
      <c r="U146" s="32"/>
      <c r="V146" s="32"/>
      <c r="W146" s="32"/>
      <c r="X146" s="32"/>
      <c r="Y146" s="32"/>
      <c r="Z146" s="32"/>
      <c r="AA146" s="32"/>
      <c r="AB146" s="32"/>
      <c r="AC146" s="32"/>
      <c r="AD146" s="32"/>
      <c r="AE146" s="32"/>
      <c r="AR146" s="148" t="s">
        <v>146</v>
      </c>
      <c r="AT146" s="148" t="s">
        <v>141</v>
      </c>
      <c r="AU146" s="148" t="s">
        <v>84</v>
      </c>
      <c r="AY146" s="19" t="s">
        <v>139</v>
      </c>
      <c r="BE146" s="149">
        <f>IF(N146="základní",J146,0)</f>
        <v>0</v>
      </c>
      <c r="BF146" s="149">
        <f>IF(N146="snížená",J146,0)</f>
        <v>0</v>
      </c>
      <c r="BG146" s="149">
        <f>IF(N146="zákl. přenesená",J146,0)</f>
        <v>0</v>
      </c>
      <c r="BH146" s="149">
        <f>IF(N146="sníž. přenesená",J146,0)</f>
        <v>0</v>
      </c>
      <c r="BI146" s="149">
        <f>IF(N146="nulová",J146,0)</f>
        <v>0</v>
      </c>
      <c r="BJ146" s="19" t="s">
        <v>82</v>
      </c>
      <c r="BK146" s="149">
        <f>ROUND(I146*H146,2)</f>
        <v>0</v>
      </c>
      <c r="BL146" s="19" t="s">
        <v>146</v>
      </c>
      <c r="BM146" s="148" t="s">
        <v>859</v>
      </c>
    </row>
    <row r="147" spans="1:65" s="2" customFormat="1" ht="19.5">
      <c r="A147" s="32"/>
      <c r="B147" s="33"/>
      <c r="C147" s="32"/>
      <c r="D147" s="150" t="s">
        <v>148</v>
      </c>
      <c r="E147" s="32"/>
      <c r="F147" s="151" t="s">
        <v>354</v>
      </c>
      <c r="G147" s="32"/>
      <c r="H147" s="32"/>
      <c r="I147" s="32"/>
      <c r="J147" s="32"/>
      <c r="K147" s="32"/>
      <c r="L147" s="33"/>
      <c r="M147" s="152"/>
      <c r="N147" s="153"/>
      <c r="O147" s="53"/>
      <c r="P147" s="53"/>
      <c r="Q147" s="53"/>
      <c r="R147" s="53"/>
      <c r="S147" s="53"/>
      <c r="T147" s="54"/>
      <c r="U147" s="32"/>
      <c r="V147" s="32"/>
      <c r="W147" s="32"/>
      <c r="X147" s="32"/>
      <c r="Y147" s="32"/>
      <c r="Z147" s="32"/>
      <c r="AA147" s="32"/>
      <c r="AB147" s="32"/>
      <c r="AC147" s="32"/>
      <c r="AD147" s="32"/>
      <c r="AE147" s="32"/>
      <c r="AT147" s="19" t="s">
        <v>148</v>
      </c>
      <c r="AU147" s="19" t="s">
        <v>84</v>
      </c>
    </row>
    <row r="148" spans="1:65" s="2" customFormat="1" ht="126.75">
      <c r="A148" s="32"/>
      <c r="B148" s="33"/>
      <c r="C148" s="32"/>
      <c r="D148" s="150" t="s">
        <v>150</v>
      </c>
      <c r="E148" s="32"/>
      <c r="F148" s="154" t="s">
        <v>355</v>
      </c>
      <c r="G148" s="32"/>
      <c r="H148" s="32"/>
      <c r="I148" s="32"/>
      <c r="J148" s="32"/>
      <c r="K148" s="32"/>
      <c r="L148" s="33"/>
      <c r="M148" s="152"/>
      <c r="N148" s="153"/>
      <c r="O148" s="53"/>
      <c r="P148" s="53"/>
      <c r="Q148" s="53"/>
      <c r="R148" s="53"/>
      <c r="S148" s="53"/>
      <c r="T148" s="54"/>
      <c r="U148" s="32"/>
      <c r="V148" s="32"/>
      <c r="W148" s="32"/>
      <c r="X148" s="32"/>
      <c r="Y148" s="32"/>
      <c r="Z148" s="32"/>
      <c r="AA148" s="32"/>
      <c r="AB148" s="32"/>
      <c r="AC148" s="32"/>
      <c r="AD148" s="32"/>
      <c r="AE148" s="32"/>
      <c r="AT148" s="19" t="s">
        <v>150</v>
      </c>
      <c r="AU148" s="19" t="s">
        <v>84</v>
      </c>
    </row>
    <row r="149" spans="1:65" s="13" customFormat="1">
      <c r="B149" s="155"/>
      <c r="D149" s="150" t="s">
        <v>158</v>
      </c>
      <c r="E149" s="156" t="s">
        <v>3</v>
      </c>
      <c r="F149" s="157" t="s">
        <v>860</v>
      </c>
      <c r="H149" s="156" t="s">
        <v>3</v>
      </c>
      <c r="L149" s="155"/>
      <c r="M149" s="158"/>
      <c r="N149" s="159"/>
      <c r="O149" s="159"/>
      <c r="P149" s="159"/>
      <c r="Q149" s="159"/>
      <c r="R149" s="159"/>
      <c r="S149" s="159"/>
      <c r="T149" s="160"/>
      <c r="AT149" s="156" t="s">
        <v>158</v>
      </c>
      <c r="AU149" s="156" t="s">
        <v>84</v>
      </c>
      <c r="AV149" s="13" t="s">
        <v>82</v>
      </c>
      <c r="AW149" s="13" t="s">
        <v>36</v>
      </c>
      <c r="AX149" s="13" t="s">
        <v>74</v>
      </c>
      <c r="AY149" s="156" t="s">
        <v>139</v>
      </c>
    </row>
    <row r="150" spans="1:65" s="13" customFormat="1">
      <c r="B150" s="155"/>
      <c r="D150" s="150" t="s">
        <v>158</v>
      </c>
      <c r="E150" s="156" t="s">
        <v>3</v>
      </c>
      <c r="F150" s="157" t="s">
        <v>503</v>
      </c>
      <c r="H150" s="156" t="s">
        <v>3</v>
      </c>
      <c r="L150" s="155"/>
      <c r="M150" s="158"/>
      <c r="N150" s="159"/>
      <c r="O150" s="159"/>
      <c r="P150" s="159"/>
      <c r="Q150" s="159"/>
      <c r="R150" s="159"/>
      <c r="S150" s="159"/>
      <c r="T150" s="160"/>
      <c r="AT150" s="156" t="s">
        <v>158</v>
      </c>
      <c r="AU150" s="156" t="s">
        <v>84</v>
      </c>
      <c r="AV150" s="13" t="s">
        <v>82</v>
      </c>
      <c r="AW150" s="13" t="s">
        <v>36</v>
      </c>
      <c r="AX150" s="13" t="s">
        <v>74</v>
      </c>
      <c r="AY150" s="156" t="s">
        <v>139</v>
      </c>
    </row>
    <row r="151" spans="1:65" s="14" customFormat="1">
      <c r="B151" s="161"/>
      <c r="D151" s="150" t="s">
        <v>158</v>
      </c>
      <c r="E151" s="162" t="s">
        <v>3</v>
      </c>
      <c r="F151" s="163" t="s">
        <v>828</v>
      </c>
      <c r="H151" s="164">
        <v>65.16</v>
      </c>
      <c r="L151" s="161"/>
      <c r="M151" s="165"/>
      <c r="N151" s="166"/>
      <c r="O151" s="166"/>
      <c r="P151" s="166"/>
      <c r="Q151" s="166"/>
      <c r="R151" s="166"/>
      <c r="S151" s="166"/>
      <c r="T151" s="167"/>
      <c r="AT151" s="162" t="s">
        <v>158</v>
      </c>
      <c r="AU151" s="162" t="s">
        <v>84</v>
      </c>
      <c r="AV151" s="14" t="s">
        <v>84</v>
      </c>
      <c r="AW151" s="14" t="s">
        <v>36</v>
      </c>
      <c r="AX151" s="14" t="s">
        <v>74</v>
      </c>
      <c r="AY151" s="162" t="s">
        <v>139</v>
      </c>
    </row>
    <row r="152" spans="1:65" s="13" customFormat="1">
      <c r="B152" s="155"/>
      <c r="D152" s="150" t="s">
        <v>158</v>
      </c>
      <c r="E152" s="156" t="s">
        <v>3</v>
      </c>
      <c r="F152" s="157" t="s">
        <v>861</v>
      </c>
      <c r="H152" s="156" t="s">
        <v>3</v>
      </c>
      <c r="L152" s="155"/>
      <c r="M152" s="158"/>
      <c r="N152" s="159"/>
      <c r="O152" s="159"/>
      <c r="P152" s="159"/>
      <c r="Q152" s="159"/>
      <c r="R152" s="159"/>
      <c r="S152" s="159"/>
      <c r="T152" s="160"/>
      <c r="AT152" s="156" t="s">
        <v>158</v>
      </c>
      <c r="AU152" s="156" t="s">
        <v>84</v>
      </c>
      <c r="AV152" s="13" t="s">
        <v>82</v>
      </c>
      <c r="AW152" s="13" t="s">
        <v>36</v>
      </c>
      <c r="AX152" s="13" t="s">
        <v>74</v>
      </c>
      <c r="AY152" s="156" t="s">
        <v>139</v>
      </c>
    </row>
    <row r="153" spans="1:65" s="13" customFormat="1">
      <c r="B153" s="155"/>
      <c r="D153" s="150" t="s">
        <v>158</v>
      </c>
      <c r="E153" s="156" t="s">
        <v>3</v>
      </c>
      <c r="F153" s="157" t="s">
        <v>847</v>
      </c>
      <c r="H153" s="156" t="s">
        <v>3</v>
      </c>
      <c r="L153" s="155"/>
      <c r="M153" s="158"/>
      <c r="N153" s="159"/>
      <c r="O153" s="159"/>
      <c r="P153" s="159"/>
      <c r="Q153" s="159"/>
      <c r="R153" s="159"/>
      <c r="S153" s="159"/>
      <c r="T153" s="160"/>
      <c r="AT153" s="156" t="s">
        <v>158</v>
      </c>
      <c r="AU153" s="156" t="s">
        <v>84</v>
      </c>
      <c r="AV153" s="13" t="s">
        <v>82</v>
      </c>
      <c r="AW153" s="13" t="s">
        <v>36</v>
      </c>
      <c r="AX153" s="13" t="s">
        <v>74</v>
      </c>
      <c r="AY153" s="156" t="s">
        <v>139</v>
      </c>
    </row>
    <row r="154" spans="1:65" s="14" customFormat="1">
      <c r="B154" s="161"/>
      <c r="D154" s="150" t="s">
        <v>158</v>
      </c>
      <c r="E154" s="162" t="s">
        <v>3</v>
      </c>
      <c r="F154" s="163" t="s">
        <v>862</v>
      </c>
      <c r="H154" s="164">
        <v>-32.493000000000002</v>
      </c>
      <c r="L154" s="161"/>
      <c r="M154" s="165"/>
      <c r="N154" s="166"/>
      <c r="O154" s="166"/>
      <c r="P154" s="166"/>
      <c r="Q154" s="166"/>
      <c r="R154" s="166"/>
      <c r="S154" s="166"/>
      <c r="T154" s="167"/>
      <c r="AT154" s="162" t="s">
        <v>158</v>
      </c>
      <c r="AU154" s="162" t="s">
        <v>84</v>
      </c>
      <c r="AV154" s="14" t="s">
        <v>84</v>
      </c>
      <c r="AW154" s="14" t="s">
        <v>36</v>
      </c>
      <c r="AX154" s="14" t="s">
        <v>74</v>
      </c>
      <c r="AY154" s="162" t="s">
        <v>139</v>
      </c>
    </row>
    <row r="155" spans="1:65" s="13" customFormat="1">
      <c r="B155" s="155"/>
      <c r="D155" s="150" t="s">
        <v>158</v>
      </c>
      <c r="E155" s="156" t="s">
        <v>3</v>
      </c>
      <c r="F155" s="157" t="s">
        <v>863</v>
      </c>
      <c r="H155" s="156" t="s">
        <v>3</v>
      </c>
      <c r="L155" s="155"/>
      <c r="M155" s="158"/>
      <c r="N155" s="159"/>
      <c r="O155" s="159"/>
      <c r="P155" s="159"/>
      <c r="Q155" s="159"/>
      <c r="R155" s="159"/>
      <c r="S155" s="159"/>
      <c r="T155" s="160"/>
      <c r="AT155" s="156" t="s">
        <v>158</v>
      </c>
      <c r="AU155" s="156" t="s">
        <v>84</v>
      </c>
      <c r="AV155" s="13" t="s">
        <v>82</v>
      </c>
      <c r="AW155" s="13" t="s">
        <v>36</v>
      </c>
      <c r="AX155" s="13" t="s">
        <v>74</v>
      </c>
      <c r="AY155" s="156" t="s">
        <v>139</v>
      </c>
    </row>
    <row r="156" spans="1:65" s="13" customFormat="1">
      <c r="B156" s="155"/>
      <c r="D156" s="150" t="s">
        <v>158</v>
      </c>
      <c r="E156" s="156" t="s">
        <v>3</v>
      </c>
      <c r="F156" s="157" t="s">
        <v>864</v>
      </c>
      <c r="H156" s="156" t="s">
        <v>3</v>
      </c>
      <c r="L156" s="155"/>
      <c r="M156" s="158"/>
      <c r="N156" s="159"/>
      <c r="O156" s="159"/>
      <c r="P156" s="159"/>
      <c r="Q156" s="159"/>
      <c r="R156" s="159"/>
      <c r="S156" s="159"/>
      <c r="T156" s="160"/>
      <c r="AT156" s="156" t="s">
        <v>158</v>
      </c>
      <c r="AU156" s="156" t="s">
        <v>84</v>
      </c>
      <c r="AV156" s="13" t="s">
        <v>82</v>
      </c>
      <c r="AW156" s="13" t="s">
        <v>36</v>
      </c>
      <c r="AX156" s="13" t="s">
        <v>74</v>
      </c>
      <c r="AY156" s="156" t="s">
        <v>139</v>
      </c>
    </row>
    <row r="157" spans="1:65" s="13" customFormat="1">
      <c r="B157" s="155"/>
      <c r="D157" s="150" t="s">
        <v>158</v>
      </c>
      <c r="E157" s="156" t="s">
        <v>3</v>
      </c>
      <c r="F157" s="157" t="s">
        <v>831</v>
      </c>
      <c r="H157" s="156" t="s">
        <v>3</v>
      </c>
      <c r="L157" s="155"/>
      <c r="M157" s="158"/>
      <c r="N157" s="159"/>
      <c r="O157" s="159"/>
      <c r="P157" s="159"/>
      <c r="Q157" s="159"/>
      <c r="R157" s="159"/>
      <c r="S157" s="159"/>
      <c r="T157" s="160"/>
      <c r="AT157" s="156" t="s">
        <v>158</v>
      </c>
      <c r="AU157" s="156" t="s">
        <v>84</v>
      </c>
      <c r="AV157" s="13" t="s">
        <v>82</v>
      </c>
      <c r="AW157" s="13" t="s">
        <v>36</v>
      </c>
      <c r="AX157" s="13" t="s">
        <v>74</v>
      </c>
      <c r="AY157" s="156" t="s">
        <v>139</v>
      </c>
    </row>
    <row r="158" spans="1:65" s="14" customFormat="1">
      <c r="B158" s="161"/>
      <c r="D158" s="150" t="s">
        <v>158</v>
      </c>
      <c r="E158" s="162" t="s">
        <v>3</v>
      </c>
      <c r="F158" s="163" t="s">
        <v>832</v>
      </c>
      <c r="H158" s="164">
        <v>28.5</v>
      </c>
      <c r="L158" s="161"/>
      <c r="M158" s="165"/>
      <c r="N158" s="166"/>
      <c r="O158" s="166"/>
      <c r="P158" s="166"/>
      <c r="Q158" s="166"/>
      <c r="R158" s="166"/>
      <c r="S158" s="166"/>
      <c r="T158" s="167"/>
      <c r="AT158" s="162" t="s">
        <v>158</v>
      </c>
      <c r="AU158" s="162" t="s">
        <v>84</v>
      </c>
      <c r="AV158" s="14" t="s">
        <v>84</v>
      </c>
      <c r="AW158" s="14" t="s">
        <v>36</v>
      </c>
      <c r="AX158" s="14" t="s">
        <v>74</v>
      </c>
      <c r="AY158" s="162" t="s">
        <v>139</v>
      </c>
    </row>
    <row r="159" spans="1:65" s="13" customFormat="1">
      <c r="B159" s="155"/>
      <c r="D159" s="150" t="s">
        <v>158</v>
      </c>
      <c r="E159" s="156" t="s">
        <v>3</v>
      </c>
      <c r="F159" s="157" t="s">
        <v>505</v>
      </c>
      <c r="H159" s="156" t="s">
        <v>3</v>
      </c>
      <c r="L159" s="155"/>
      <c r="M159" s="158"/>
      <c r="N159" s="159"/>
      <c r="O159" s="159"/>
      <c r="P159" s="159"/>
      <c r="Q159" s="159"/>
      <c r="R159" s="159"/>
      <c r="S159" s="159"/>
      <c r="T159" s="160"/>
      <c r="AT159" s="156" t="s">
        <v>158</v>
      </c>
      <c r="AU159" s="156" t="s">
        <v>84</v>
      </c>
      <c r="AV159" s="13" t="s">
        <v>82</v>
      </c>
      <c r="AW159" s="13" t="s">
        <v>36</v>
      </c>
      <c r="AX159" s="13" t="s">
        <v>74</v>
      </c>
      <c r="AY159" s="156" t="s">
        <v>139</v>
      </c>
    </row>
    <row r="160" spans="1:65" s="14" customFormat="1">
      <c r="B160" s="161"/>
      <c r="D160" s="150" t="s">
        <v>158</v>
      </c>
      <c r="E160" s="162" t="s">
        <v>3</v>
      </c>
      <c r="F160" s="163" t="s">
        <v>865</v>
      </c>
      <c r="H160" s="164">
        <v>-13.585000000000001</v>
      </c>
      <c r="L160" s="161"/>
      <c r="M160" s="165"/>
      <c r="N160" s="166"/>
      <c r="O160" s="166"/>
      <c r="P160" s="166"/>
      <c r="Q160" s="166"/>
      <c r="R160" s="166"/>
      <c r="S160" s="166"/>
      <c r="T160" s="167"/>
      <c r="AT160" s="162" t="s">
        <v>158</v>
      </c>
      <c r="AU160" s="162" t="s">
        <v>84</v>
      </c>
      <c r="AV160" s="14" t="s">
        <v>84</v>
      </c>
      <c r="AW160" s="14" t="s">
        <v>36</v>
      </c>
      <c r="AX160" s="14" t="s">
        <v>74</v>
      </c>
      <c r="AY160" s="162" t="s">
        <v>139</v>
      </c>
    </row>
    <row r="161" spans="1:65" s="15" customFormat="1">
      <c r="B161" s="168"/>
      <c r="D161" s="150" t="s">
        <v>158</v>
      </c>
      <c r="E161" s="169" t="s">
        <v>3</v>
      </c>
      <c r="F161" s="170" t="s">
        <v>234</v>
      </c>
      <c r="H161" s="171">
        <v>47.581999999999994</v>
      </c>
      <c r="L161" s="168"/>
      <c r="M161" s="172"/>
      <c r="N161" s="173"/>
      <c r="O161" s="173"/>
      <c r="P161" s="173"/>
      <c r="Q161" s="173"/>
      <c r="R161" s="173"/>
      <c r="S161" s="173"/>
      <c r="T161" s="174"/>
      <c r="AT161" s="169" t="s">
        <v>158</v>
      </c>
      <c r="AU161" s="169" t="s">
        <v>84</v>
      </c>
      <c r="AV161" s="15" t="s">
        <v>146</v>
      </c>
      <c r="AW161" s="15" t="s">
        <v>36</v>
      </c>
      <c r="AX161" s="15" t="s">
        <v>82</v>
      </c>
      <c r="AY161" s="169" t="s">
        <v>139</v>
      </c>
    </row>
    <row r="162" spans="1:65" s="2" customFormat="1" ht="14.45" customHeight="1">
      <c r="A162" s="32"/>
      <c r="B162" s="137"/>
      <c r="C162" s="138" t="s">
        <v>213</v>
      </c>
      <c r="D162" s="138" t="s">
        <v>141</v>
      </c>
      <c r="E162" s="139" t="s">
        <v>524</v>
      </c>
      <c r="F162" s="140" t="s">
        <v>525</v>
      </c>
      <c r="G162" s="141" t="s">
        <v>154</v>
      </c>
      <c r="H162" s="142">
        <v>10.162000000000001</v>
      </c>
      <c r="I162" s="143"/>
      <c r="J162" s="143"/>
      <c r="K162" s="140" t="s">
        <v>145</v>
      </c>
      <c r="L162" s="33"/>
      <c r="M162" s="144" t="s">
        <v>3</v>
      </c>
      <c r="N162" s="145" t="s">
        <v>45</v>
      </c>
      <c r="O162" s="146">
        <v>0.435</v>
      </c>
      <c r="P162" s="146">
        <f>O162*H162</f>
        <v>4.4204699999999999</v>
      </c>
      <c r="Q162" s="146">
        <v>0</v>
      </c>
      <c r="R162" s="146">
        <f>Q162*H162</f>
        <v>0</v>
      </c>
      <c r="S162" s="146">
        <v>0</v>
      </c>
      <c r="T162" s="147">
        <f>S162*H162</f>
        <v>0</v>
      </c>
      <c r="U162" s="32"/>
      <c r="V162" s="32"/>
      <c r="W162" s="32"/>
      <c r="X162" s="32"/>
      <c r="Y162" s="32"/>
      <c r="Z162" s="32"/>
      <c r="AA162" s="32"/>
      <c r="AB162" s="32"/>
      <c r="AC162" s="32"/>
      <c r="AD162" s="32"/>
      <c r="AE162" s="32"/>
      <c r="AR162" s="148" t="s">
        <v>146</v>
      </c>
      <c r="AT162" s="148" t="s">
        <v>141</v>
      </c>
      <c r="AU162" s="148" t="s">
        <v>84</v>
      </c>
      <c r="AY162" s="19" t="s">
        <v>139</v>
      </c>
      <c r="BE162" s="149">
        <f>IF(N162="základní",J162,0)</f>
        <v>0</v>
      </c>
      <c r="BF162" s="149">
        <f>IF(N162="snížená",J162,0)</f>
        <v>0</v>
      </c>
      <c r="BG162" s="149">
        <f>IF(N162="zákl. přenesená",J162,0)</f>
        <v>0</v>
      </c>
      <c r="BH162" s="149">
        <f>IF(N162="sníž. přenesená",J162,0)</f>
        <v>0</v>
      </c>
      <c r="BI162" s="149">
        <f>IF(N162="nulová",J162,0)</f>
        <v>0</v>
      </c>
      <c r="BJ162" s="19" t="s">
        <v>82</v>
      </c>
      <c r="BK162" s="149">
        <f>ROUND(I162*H162,2)</f>
        <v>0</v>
      </c>
      <c r="BL162" s="19" t="s">
        <v>146</v>
      </c>
      <c r="BM162" s="148" t="s">
        <v>866</v>
      </c>
    </row>
    <row r="163" spans="1:65" s="2" customFormat="1" ht="19.5">
      <c r="A163" s="32"/>
      <c r="B163" s="33"/>
      <c r="C163" s="32"/>
      <c r="D163" s="150" t="s">
        <v>148</v>
      </c>
      <c r="E163" s="32"/>
      <c r="F163" s="151" t="s">
        <v>527</v>
      </c>
      <c r="G163" s="32"/>
      <c r="H163" s="32"/>
      <c r="I163" s="32"/>
      <c r="J163" s="32"/>
      <c r="K163" s="32"/>
      <c r="L163" s="33"/>
      <c r="M163" s="152"/>
      <c r="N163" s="153"/>
      <c r="O163" s="53"/>
      <c r="P163" s="53"/>
      <c r="Q163" s="53"/>
      <c r="R163" s="53"/>
      <c r="S163" s="53"/>
      <c r="T163" s="54"/>
      <c r="U163" s="32"/>
      <c r="V163" s="32"/>
      <c r="W163" s="32"/>
      <c r="X163" s="32"/>
      <c r="Y163" s="32"/>
      <c r="Z163" s="32"/>
      <c r="AA163" s="32"/>
      <c r="AB163" s="32"/>
      <c r="AC163" s="32"/>
      <c r="AD163" s="32"/>
      <c r="AE163" s="32"/>
      <c r="AT163" s="19" t="s">
        <v>148</v>
      </c>
      <c r="AU163" s="19" t="s">
        <v>84</v>
      </c>
    </row>
    <row r="164" spans="1:65" s="2" customFormat="1" ht="87.75">
      <c r="A164" s="32"/>
      <c r="B164" s="33"/>
      <c r="C164" s="32"/>
      <c r="D164" s="150" t="s">
        <v>150</v>
      </c>
      <c r="E164" s="32"/>
      <c r="F164" s="154" t="s">
        <v>528</v>
      </c>
      <c r="G164" s="32"/>
      <c r="H164" s="32"/>
      <c r="I164" s="32"/>
      <c r="J164" s="32"/>
      <c r="K164" s="32"/>
      <c r="L164" s="33"/>
      <c r="M164" s="152"/>
      <c r="N164" s="153"/>
      <c r="O164" s="53"/>
      <c r="P164" s="53"/>
      <c r="Q164" s="53"/>
      <c r="R164" s="53"/>
      <c r="S164" s="53"/>
      <c r="T164" s="54"/>
      <c r="U164" s="32"/>
      <c r="V164" s="32"/>
      <c r="W164" s="32"/>
      <c r="X164" s="32"/>
      <c r="Y164" s="32"/>
      <c r="Z164" s="32"/>
      <c r="AA164" s="32"/>
      <c r="AB164" s="32"/>
      <c r="AC164" s="32"/>
      <c r="AD164" s="32"/>
      <c r="AE164" s="32"/>
      <c r="AT164" s="19" t="s">
        <v>150</v>
      </c>
      <c r="AU164" s="19" t="s">
        <v>84</v>
      </c>
    </row>
    <row r="165" spans="1:65" s="13" customFormat="1">
      <c r="B165" s="155"/>
      <c r="D165" s="150" t="s">
        <v>158</v>
      </c>
      <c r="E165" s="156" t="s">
        <v>3</v>
      </c>
      <c r="F165" s="157" t="s">
        <v>867</v>
      </c>
      <c r="H165" s="156" t="s">
        <v>3</v>
      </c>
      <c r="L165" s="155"/>
      <c r="M165" s="158"/>
      <c r="N165" s="159"/>
      <c r="O165" s="159"/>
      <c r="P165" s="159"/>
      <c r="Q165" s="159"/>
      <c r="R165" s="159"/>
      <c r="S165" s="159"/>
      <c r="T165" s="160"/>
      <c r="AT165" s="156" t="s">
        <v>158</v>
      </c>
      <c r="AU165" s="156" t="s">
        <v>84</v>
      </c>
      <c r="AV165" s="13" t="s">
        <v>82</v>
      </c>
      <c r="AW165" s="13" t="s">
        <v>36</v>
      </c>
      <c r="AX165" s="13" t="s">
        <v>74</v>
      </c>
      <c r="AY165" s="156" t="s">
        <v>139</v>
      </c>
    </row>
    <row r="166" spans="1:65" s="13" customFormat="1">
      <c r="B166" s="155"/>
      <c r="D166" s="150" t="s">
        <v>158</v>
      </c>
      <c r="E166" s="156" t="s">
        <v>3</v>
      </c>
      <c r="F166" s="157" t="s">
        <v>868</v>
      </c>
      <c r="H166" s="156" t="s">
        <v>3</v>
      </c>
      <c r="L166" s="155"/>
      <c r="M166" s="158"/>
      <c r="N166" s="159"/>
      <c r="O166" s="159"/>
      <c r="P166" s="159"/>
      <c r="Q166" s="159"/>
      <c r="R166" s="159"/>
      <c r="S166" s="159"/>
      <c r="T166" s="160"/>
      <c r="AT166" s="156" t="s">
        <v>158</v>
      </c>
      <c r="AU166" s="156" t="s">
        <v>84</v>
      </c>
      <c r="AV166" s="13" t="s">
        <v>82</v>
      </c>
      <c r="AW166" s="13" t="s">
        <v>36</v>
      </c>
      <c r="AX166" s="13" t="s">
        <v>74</v>
      </c>
      <c r="AY166" s="156" t="s">
        <v>139</v>
      </c>
    </row>
    <row r="167" spans="1:65" s="14" customFormat="1">
      <c r="B167" s="161"/>
      <c r="D167" s="150" t="s">
        <v>158</v>
      </c>
      <c r="E167" s="162" t="s">
        <v>3</v>
      </c>
      <c r="F167" s="163" t="s">
        <v>869</v>
      </c>
      <c r="H167" s="164">
        <v>11.635999999999999</v>
      </c>
      <c r="L167" s="161"/>
      <c r="M167" s="165"/>
      <c r="N167" s="166"/>
      <c r="O167" s="166"/>
      <c r="P167" s="166"/>
      <c r="Q167" s="166"/>
      <c r="R167" s="166"/>
      <c r="S167" s="166"/>
      <c r="T167" s="167"/>
      <c r="AT167" s="162" t="s">
        <v>158</v>
      </c>
      <c r="AU167" s="162" t="s">
        <v>84</v>
      </c>
      <c r="AV167" s="14" t="s">
        <v>84</v>
      </c>
      <c r="AW167" s="14" t="s">
        <v>36</v>
      </c>
      <c r="AX167" s="14" t="s">
        <v>74</v>
      </c>
      <c r="AY167" s="162" t="s">
        <v>139</v>
      </c>
    </row>
    <row r="168" spans="1:65" s="13" customFormat="1">
      <c r="B168" s="155"/>
      <c r="D168" s="150" t="s">
        <v>158</v>
      </c>
      <c r="E168" s="156" t="s">
        <v>3</v>
      </c>
      <c r="F168" s="157" t="s">
        <v>532</v>
      </c>
      <c r="H168" s="156" t="s">
        <v>3</v>
      </c>
      <c r="L168" s="155"/>
      <c r="M168" s="158"/>
      <c r="N168" s="159"/>
      <c r="O168" s="159"/>
      <c r="P168" s="159"/>
      <c r="Q168" s="159"/>
      <c r="R168" s="159"/>
      <c r="S168" s="159"/>
      <c r="T168" s="160"/>
      <c r="AT168" s="156" t="s">
        <v>158</v>
      </c>
      <c r="AU168" s="156" t="s">
        <v>84</v>
      </c>
      <c r="AV168" s="13" t="s">
        <v>82</v>
      </c>
      <c r="AW168" s="13" t="s">
        <v>36</v>
      </c>
      <c r="AX168" s="13" t="s">
        <v>74</v>
      </c>
      <c r="AY168" s="156" t="s">
        <v>139</v>
      </c>
    </row>
    <row r="169" spans="1:65" s="14" customFormat="1">
      <c r="B169" s="161"/>
      <c r="D169" s="150" t="s">
        <v>158</v>
      </c>
      <c r="E169" s="162" t="s">
        <v>3</v>
      </c>
      <c r="F169" s="163" t="s">
        <v>870</v>
      </c>
      <c r="H169" s="164">
        <v>-1.474</v>
      </c>
      <c r="L169" s="161"/>
      <c r="M169" s="165"/>
      <c r="N169" s="166"/>
      <c r="O169" s="166"/>
      <c r="P169" s="166"/>
      <c r="Q169" s="166"/>
      <c r="R169" s="166"/>
      <c r="S169" s="166"/>
      <c r="T169" s="167"/>
      <c r="AT169" s="162" t="s">
        <v>158</v>
      </c>
      <c r="AU169" s="162" t="s">
        <v>84</v>
      </c>
      <c r="AV169" s="14" t="s">
        <v>84</v>
      </c>
      <c r="AW169" s="14" t="s">
        <v>36</v>
      </c>
      <c r="AX169" s="14" t="s">
        <v>74</v>
      </c>
      <c r="AY169" s="162" t="s">
        <v>139</v>
      </c>
    </row>
    <row r="170" spans="1:65" s="15" customFormat="1">
      <c r="B170" s="168"/>
      <c r="D170" s="150" t="s">
        <v>158</v>
      </c>
      <c r="E170" s="169" t="s">
        <v>3</v>
      </c>
      <c r="F170" s="170" t="s">
        <v>234</v>
      </c>
      <c r="H170" s="171">
        <v>10.161999999999999</v>
      </c>
      <c r="L170" s="168"/>
      <c r="M170" s="172"/>
      <c r="N170" s="173"/>
      <c r="O170" s="173"/>
      <c r="P170" s="173"/>
      <c r="Q170" s="173"/>
      <c r="R170" s="173"/>
      <c r="S170" s="173"/>
      <c r="T170" s="174"/>
      <c r="AT170" s="169" t="s">
        <v>158</v>
      </c>
      <c r="AU170" s="169" t="s">
        <v>84</v>
      </c>
      <c r="AV170" s="15" t="s">
        <v>146</v>
      </c>
      <c r="AW170" s="15" t="s">
        <v>36</v>
      </c>
      <c r="AX170" s="15" t="s">
        <v>82</v>
      </c>
      <c r="AY170" s="169" t="s">
        <v>139</v>
      </c>
    </row>
    <row r="171" spans="1:65" s="2" customFormat="1" ht="14.45" customHeight="1">
      <c r="A171" s="32"/>
      <c r="B171" s="137"/>
      <c r="C171" s="185" t="s">
        <v>219</v>
      </c>
      <c r="D171" s="185" t="s">
        <v>357</v>
      </c>
      <c r="E171" s="186" t="s">
        <v>871</v>
      </c>
      <c r="F171" s="187" t="s">
        <v>872</v>
      </c>
      <c r="G171" s="188" t="s">
        <v>290</v>
      </c>
      <c r="H171" s="189">
        <v>18.8</v>
      </c>
      <c r="I171" s="190"/>
      <c r="J171" s="190"/>
      <c r="K171" s="187" t="s">
        <v>145</v>
      </c>
      <c r="L171" s="191"/>
      <c r="M171" s="192" t="s">
        <v>3</v>
      </c>
      <c r="N171" s="193" t="s">
        <v>45</v>
      </c>
      <c r="O171" s="146">
        <v>0</v>
      </c>
      <c r="P171" s="146">
        <f>O171*H171</f>
        <v>0</v>
      </c>
      <c r="Q171" s="146">
        <v>1</v>
      </c>
      <c r="R171" s="146">
        <f>Q171*H171</f>
        <v>18.8</v>
      </c>
      <c r="S171" s="146">
        <v>0</v>
      </c>
      <c r="T171" s="147">
        <f>S171*H171</f>
        <v>0</v>
      </c>
      <c r="U171" s="32"/>
      <c r="V171" s="32"/>
      <c r="W171" s="32"/>
      <c r="X171" s="32"/>
      <c r="Y171" s="32"/>
      <c r="Z171" s="32"/>
      <c r="AA171" s="32"/>
      <c r="AB171" s="32"/>
      <c r="AC171" s="32"/>
      <c r="AD171" s="32"/>
      <c r="AE171" s="32"/>
      <c r="AR171" s="148" t="s">
        <v>192</v>
      </c>
      <c r="AT171" s="148" t="s">
        <v>357</v>
      </c>
      <c r="AU171" s="148" t="s">
        <v>84</v>
      </c>
      <c r="AY171" s="19" t="s">
        <v>139</v>
      </c>
      <c r="BE171" s="149">
        <f>IF(N171="základní",J171,0)</f>
        <v>0</v>
      </c>
      <c r="BF171" s="149">
        <f>IF(N171="snížená",J171,0)</f>
        <v>0</v>
      </c>
      <c r="BG171" s="149">
        <f>IF(N171="zákl. přenesená",J171,0)</f>
        <v>0</v>
      </c>
      <c r="BH171" s="149">
        <f>IF(N171="sníž. přenesená",J171,0)</f>
        <v>0</v>
      </c>
      <c r="BI171" s="149">
        <f>IF(N171="nulová",J171,0)</f>
        <v>0</v>
      </c>
      <c r="BJ171" s="19" t="s">
        <v>82</v>
      </c>
      <c r="BK171" s="149">
        <f>ROUND(I171*H171,2)</f>
        <v>0</v>
      </c>
      <c r="BL171" s="19" t="s">
        <v>146</v>
      </c>
      <c r="BM171" s="148" t="s">
        <v>873</v>
      </c>
    </row>
    <row r="172" spans="1:65" s="2" customFormat="1">
      <c r="A172" s="32"/>
      <c r="B172" s="33"/>
      <c r="C172" s="32"/>
      <c r="D172" s="150" t="s">
        <v>148</v>
      </c>
      <c r="E172" s="32"/>
      <c r="F172" s="151" t="s">
        <v>872</v>
      </c>
      <c r="G172" s="32"/>
      <c r="H172" s="32"/>
      <c r="I172" s="32"/>
      <c r="J172" s="32"/>
      <c r="K172" s="32"/>
      <c r="L172" s="33"/>
      <c r="M172" s="152"/>
      <c r="N172" s="153"/>
      <c r="O172" s="53"/>
      <c r="P172" s="53"/>
      <c r="Q172" s="53"/>
      <c r="R172" s="53"/>
      <c r="S172" s="53"/>
      <c r="T172" s="54"/>
      <c r="U172" s="32"/>
      <c r="V172" s="32"/>
      <c r="W172" s="32"/>
      <c r="X172" s="32"/>
      <c r="Y172" s="32"/>
      <c r="Z172" s="32"/>
      <c r="AA172" s="32"/>
      <c r="AB172" s="32"/>
      <c r="AC172" s="32"/>
      <c r="AD172" s="32"/>
      <c r="AE172" s="32"/>
      <c r="AT172" s="19" t="s">
        <v>148</v>
      </c>
      <c r="AU172" s="19" t="s">
        <v>84</v>
      </c>
    </row>
    <row r="173" spans="1:65" s="14" customFormat="1">
      <c r="B173" s="161"/>
      <c r="D173" s="150" t="s">
        <v>158</v>
      </c>
      <c r="F173" s="163" t="s">
        <v>874</v>
      </c>
      <c r="H173" s="164">
        <v>18.8</v>
      </c>
      <c r="L173" s="161"/>
      <c r="M173" s="165"/>
      <c r="N173" s="166"/>
      <c r="O173" s="166"/>
      <c r="P173" s="166"/>
      <c r="Q173" s="166"/>
      <c r="R173" s="166"/>
      <c r="S173" s="166"/>
      <c r="T173" s="167"/>
      <c r="AT173" s="162" t="s">
        <v>158</v>
      </c>
      <c r="AU173" s="162" t="s">
        <v>84</v>
      </c>
      <c r="AV173" s="14" t="s">
        <v>84</v>
      </c>
      <c r="AW173" s="14" t="s">
        <v>4</v>
      </c>
      <c r="AX173" s="14" t="s">
        <v>82</v>
      </c>
      <c r="AY173" s="162" t="s">
        <v>139</v>
      </c>
    </row>
    <row r="174" spans="1:65" s="2" customFormat="1" ht="14.45" customHeight="1">
      <c r="A174" s="32"/>
      <c r="B174" s="137"/>
      <c r="C174" s="138" t="s">
        <v>224</v>
      </c>
      <c r="D174" s="138" t="s">
        <v>141</v>
      </c>
      <c r="E174" s="139" t="s">
        <v>236</v>
      </c>
      <c r="F174" s="140" t="s">
        <v>237</v>
      </c>
      <c r="G174" s="141" t="s">
        <v>144</v>
      </c>
      <c r="H174" s="142">
        <v>831.3</v>
      </c>
      <c r="I174" s="143"/>
      <c r="J174" s="143"/>
      <c r="K174" s="140" t="s">
        <v>145</v>
      </c>
      <c r="L174" s="33"/>
      <c r="M174" s="144" t="s">
        <v>3</v>
      </c>
      <c r="N174" s="145" t="s">
        <v>45</v>
      </c>
      <c r="O174" s="146">
        <v>2.5000000000000001E-2</v>
      </c>
      <c r="P174" s="146">
        <f>O174*H174</f>
        <v>20.782499999999999</v>
      </c>
      <c r="Q174" s="146">
        <v>0</v>
      </c>
      <c r="R174" s="146">
        <f>Q174*H174</f>
        <v>0</v>
      </c>
      <c r="S174" s="146">
        <v>0</v>
      </c>
      <c r="T174" s="147">
        <f>S174*H174</f>
        <v>0</v>
      </c>
      <c r="U174" s="32"/>
      <c r="V174" s="32"/>
      <c r="W174" s="32"/>
      <c r="X174" s="32"/>
      <c r="Y174" s="32"/>
      <c r="Z174" s="32"/>
      <c r="AA174" s="32"/>
      <c r="AB174" s="32"/>
      <c r="AC174" s="32"/>
      <c r="AD174" s="32"/>
      <c r="AE174" s="32"/>
      <c r="AR174" s="148" t="s">
        <v>146</v>
      </c>
      <c r="AT174" s="148" t="s">
        <v>141</v>
      </c>
      <c r="AU174" s="148" t="s">
        <v>84</v>
      </c>
      <c r="AY174" s="19" t="s">
        <v>139</v>
      </c>
      <c r="BE174" s="149">
        <f>IF(N174="základní",J174,0)</f>
        <v>0</v>
      </c>
      <c r="BF174" s="149">
        <f>IF(N174="snížená",J174,0)</f>
        <v>0</v>
      </c>
      <c r="BG174" s="149">
        <f>IF(N174="zákl. přenesená",J174,0)</f>
        <v>0</v>
      </c>
      <c r="BH174" s="149">
        <f>IF(N174="sníž. přenesená",J174,0)</f>
        <v>0</v>
      </c>
      <c r="BI174" s="149">
        <f>IF(N174="nulová",J174,0)</f>
        <v>0</v>
      </c>
      <c r="BJ174" s="19" t="s">
        <v>82</v>
      </c>
      <c r="BK174" s="149">
        <f>ROUND(I174*H174,2)</f>
        <v>0</v>
      </c>
      <c r="BL174" s="19" t="s">
        <v>146</v>
      </c>
      <c r="BM174" s="148" t="s">
        <v>875</v>
      </c>
    </row>
    <row r="175" spans="1:65" s="2" customFormat="1">
      <c r="A175" s="32"/>
      <c r="B175" s="33"/>
      <c r="C175" s="32"/>
      <c r="D175" s="150" t="s">
        <v>148</v>
      </c>
      <c r="E175" s="32"/>
      <c r="F175" s="151" t="s">
        <v>239</v>
      </c>
      <c r="G175" s="32"/>
      <c r="H175" s="32"/>
      <c r="I175" s="32"/>
      <c r="J175" s="32"/>
      <c r="K175" s="32"/>
      <c r="L175" s="33"/>
      <c r="M175" s="152"/>
      <c r="N175" s="153"/>
      <c r="O175" s="53"/>
      <c r="P175" s="53"/>
      <c r="Q175" s="53"/>
      <c r="R175" s="53"/>
      <c r="S175" s="53"/>
      <c r="T175" s="54"/>
      <c r="U175" s="32"/>
      <c r="V175" s="32"/>
      <c r="W175" s="32"/>
      <c r="X175" s="32"/>
      <c r="Y175" s="32"/>
      <c r="Z175" s="32"/>
      <c r="AA175" s="32"/>
      <c r="AB175" s="32"/>
      <c r="AC175" s="32"/>
      <c r="AD175" s="32"/>
      <c r="AE175" s="32"/>
      <c r="AT175" s="19" t="s">
        <v>148</v>
      </c>
      <c r="AU175" s="19" t="s">
        <v>84</v>
      </c>
    </row>
    <row r="176" spans="1:65" s="2" customFormat="1" ht="87.75">
      <c r="A176" s="32"/>
      <c r="B176" s="33"/>
      <c r="C176" s="32"/>
      <c r="D176" s="150" t="s">
        <v>150</v>
      </c>
      <c r="E176" s="32"/>
      <c r="F176" s="154" t="s">
        <v>240</v>
      </c>
      <c r="G176" s="32"/>
      <c r="H176" s="32"/>
      <c r="I176" s="32"/>
      <c r="J176" s="32"/>
      <c r="K176" s="32"/>
      <c r="L176" s="33"/>
      <c r="M176" s="152"/>
      <c r="N176" s="153"/>
      <c r="O176" s="53"/>
      <c r="P176" s="53"/>
      <c r="Q176" s="53"/>
      <c r="R176" s="53"/>
      <c r="S176" s="53"/>
      <c r="T176" s="54"/>
      <c r="U176" s="32"/>
      <c r="V176" s="32"/>
      <c r="W176" s="32"/>
      <c r="X176" s="32"/>
      <c r="Y176" s="32"/>
      <c r="Z176" s="32"/>
      <c r="AA176" s="32"/>
      <c r="AB176" s="32"/>
      <c r="AC176" s="32"/>
      <c r="AD176" s="32"/>
      <c r="AE176" s="32"/>
      <c r="AT176" s="19" t="s">
        <v>150</v>
      </c>
      <c r="AU176" s="19" t="s">
        <v>84</v>
      </c>
    </row>
    <row r="177" spans="1:65" s="13" customFormat="1">
      <c r="B177" s="155"/>
      <c r="D177" s="150" t="s">
        <v>158</v>
      </c>
      <c r="E177" s="156" t="s">
        <v>3</v>
      </c>
      <c r="F177" s="157" t="s">
        <v>876</v>
      </c>
      <c r="H177" s="156" t="s">
        <v>3</v>
      </c>
      <c r="L177" s="155"/>
      <c r="M177" s="158"/>
      <c r="N177" s="159"/>
      <c r="O177" s="159"/>
      <c r="P177" s="159"/>
      <c r="Q177" s="159"/>
      <c r="R177" s="159"/>
      <c r="S177" s="159"/>
      <c r="T177" s="160"/>
      <c r="AT177" s="156" t="s">
        <v>158</v>
      </c>
      <c r="AU177" s="156" t="s">
        <v>84</v>
      </c>
      <c r="AV177" s="13" t="s">
        <v>82</v>
      </c>
      <c r="AW177" s="13" t="s">
        <v>36</v>
      </c>
      <c r="AX177" s="13" t="s">
        <v>74</v>
      </c>
      <c r="AY177" s="156" t="s">
        <v>139</v>
      </c>
    </row>
    <row r="178" spans="1:65" s="14" customFormat="1">
      <c r="B178" s="161"/>
      <c r="D178" s="150" t="s">
        <v>158</v>
      </c>
      <c r="E178" s="162" t="s">
        <v>3</v>
      </c>
      <c r="F178" s="163" t="s">
        <v>877</v>
      </c>
      <c r="H178" s="164">
        <v>593.87199999999996</v>
      </c>
      <c r="L178" s="161"/>
      <c r="M178" s="165"/>
      <c r="N178" s="166"/>
      <c r="O178" s="166"/>
      <c r="P178" s="166"/>
      <c r="Q178" s="166"/>
      <c r="R178" s="166"/>
      <c r="S178" s="166"/>
      <c r="T178" s="167"/>
      <c r="AT178" s="162" t="s">
        <v>158</v>
      </c>
      <c r="AU178" s="162" t="s">
        <v>84</v>
      </c>
      <c r="AV178" s="14" t="s">
        <v>84</v>
      </c>
      <c r="AW178" s="14" t="s">
        <v>36</v>
      </c>
      <c r="AX178" s="14" t="s">
        <v>74</v>
      </c>
      <c r="AY178" s="162" t="s">
        <v>139</v>
      </c>
    </row>
    <row r="179" spans="1:65" s="13" customFormat="1">
      <c r="B179" s="155"/>
      <c r="D179" s="150" t="s">
        <v>158</v>
      </c>
      <c r="E179" s="156" t="s">
        <v>3</v>
      </c>
      <c r="F179" s="157" t="s">
        <v>878</v>
      </c>
      <c r="H179" s="156" t="s">
        <v>3</v>
      </c>
      <c r="L179" s="155"/>
      <c r="M179" s="158"/>
      <c r="N179" s="159"/>
      <c r="O179" s="159"/>
      <c r="P179" s="159"/>
      <c r="Q179" s="159"/>
      <c r="R179" s="159"/>
      <c r="S179" s="159"/>
      <c r="T179" s="160"/>
      <c r="AT179" s="156" t="s">
        <v>158</v>
      </c>
      <c r="AU179" s="156" t="s">
        <v>84</v>
      </c>
      <c r="AV179" s="13" t="s">
        <v>82</v>
      </c>
      <c r="AW179" s="13" t="s">
        <v>36</v>
      </c>
      <c r="AX179" s="13" t="s">
        <v>74</v>
      </c>
      <c r="AY179" s="156" t="s">
        <v>139</v>
      </c>
    </row>
    <row r="180" spans="1:65" s="14" customFormat="1">
      <c r="B180" s="161"/>
      <c r="D180" s="150" t="s">
        <v>158</v>
      </c>
      <c r="E180" s="162" t="s">
        <v>3</v>
      </c>
      <c r="F180" s="163" t="s">
        <v>879</v>
      </c>
      <c r="H180" s="164">
        <v>148.46799999999999</v>
      </c>
      <c r="L180" s="161"/>
      <c r="M180" s="165"/>
      <c r="N180" s="166"/>
      <c r="O180" s="166"/>
      <c r="P180" s="166"/>
      <c r="Q180" s="166"/>
      <c r="R180" s="166"/>
      <c r="S180" s="166"/>
      <c r="T180" s="167"/>
      <c r="AT180" s="162" t="s">
        <v>158</v>
      </c>
      <c r="AU180" s="162" t="s">
        <v>84</v>
      </c>
      <c r="AV180" s="14" t="s">
        <v>84</v>
      </c>
      <c r="AW180" s="14" t="s">
        <v>36</v>
      </c>
      <c r="AX180" s="14" t="s">
        <v>74</v>
      </c>
      <c r="AY180" s="162" t="s">
        <v>139</v>
      </c>
    </row>
    <row r="181" spans="1:65" s="13" customFormat="1">
      <c r="B181" s="155"/>
      <c r="D181" s="150" t="s">
        <v>158</v>
      </c>
      <c r="E181" s="156" t="s">
        <v>3</v>
      </c>
      <c r="F181" s="157" t="s">
        <v>868</v>
      </c>
      <c r="H181" s="156" t="s">
        <v>3</v>
      </c>
      <c r="L181" s="155"/>
      <c r="M181" s="158"/>
      <c r="N181" s="159"/>
      <c r="O181" s="159"/>
      <c r="P181" s="159"/>
      <c r="Q181" s="159"/>
      <c r="R181" s="159"/>
      <c r="S181" s="159"/>
      <c r="T181" s="160"/>
      <c r="AT181" s="156" t="s">
        <v>158</v>
      </c>
      <c r="AU181" s="156" t="s">
        <v>84</v>
      </c>
      <c r="AV181" s="13" t="s">
        <v>82</v>
      </c>
      <c r="AW181" s="13" t="s">
        <v>36</v>
      </c>
      <c r="AX181" s="13" t="s">
        <v>74</v>
      </c>
      <c r="AY181" s="156" t="s">
        <v>139</v>
      </c>
    </row>
    <row r="182" spans="1:65" s="14" customFormat="1">
      <c r="B182" s="161"/>
      <c r="D182" s="150" t="s">
        <v>158</v>
      </c>
      <c r="E182" s="162" t="s">
        <v>3</v>
      </c>
      <c r="F182" s="163" t="s">
        <v>880</v>
      </c>
      <c r="H182" s="164">
        <v>19</v>
      </c>
      <c r="L182" s="161"/>
      <c r="M182" s="165"/>
      <c r="N182" s="166"/>
      <c r="O182" s="166"/>
      <c r="P182" s="166"/>
      <c r="Q182" s="166"/>
      <c r="R182" s="166"/>
      <c r="S182" s="166"/>
      <c r="T182" s="167"/>
      <c r="AT182" s="162" t="s">
        <v>158</v>
      </c>
      <c r="AU182" s="162" t="s">
        <v>84</v>
      </c>
      <c r="AV182" s="14" t="s">
        <v>84</v>
      </c>
      <c r="AW182" s="14" t="s">
        <v>36</v>
      </c>
      <c r="AX182" s="14" t="s">
        <v>74</v>
      </c>
      <c r="AY182" s="162" t="s">
        <v>139</v>
      </c>
    </row>
    <row r="183" spans="1:65" s="13" customFormat="1">
      <c r="B183" s="155"/>
      <c r="D183" s="150" t="s">
        <v>158</v>
      </c>
      <c r="E183" s="156" t="s">
        <v>3</v>
      </c>
      <c r="F183" s="157" t="s">
        <v>881</v>
      </c>
      <c r="H183" s="156" t="s">
        <v>3</v>
      </c>
      <c r="L183" s="155"/>
      <c r="M183" s="158"/>
      <c r="N183" s="159"/>
      <c r="O183" s="159"/>
      <c r="P183" s="159"/>
      <c r="Q183" s="159"/>
      <c r="R183" s="159"/>
      <c r="S183" s="159"/>
      <c r="T183" s="160"/>
      <c r="AT183" s="156" t="s">
        <v>158</v>
      </c>
      <c r="AU183" s="156" t="s">
        <v>84</v>
      </c>
      <c r="AV183" s="13" t="s">
        <v>82</v>
      </c>
      <c r="AW183" s="13" t="s">
        <v>36</v>
      </c>
      <c r="AX183" s="13" t="s">
        <v>74</v>
      </c>
      <c r="AY183" s="156" t="s">
        <v>139</v>
      </c>
    </row>
    <row r="184" spans="1:65" s="14" customFormat="1">
      <c r="B184" s="161"/>
      <c r="D184" s="150" t="s">
        <v>158</v>
      </c>
      <c r="E184" s="162" t="s">
        <v>3</v>
      </c>
      <c r="F184" s="163" t="s">
        <v>882</v>
      </c>
      <c r="H184" s="164">
        <v>57.96</v>
      </c>
      <c r="L184" s="161"/>
      <c r="M184" s="165"/>
      <c r="N184" s="166"/>
      <c r="O184" s="166"/>
      <c r="P184" s="166"/>
      <c r="Q184" s="166"/>
      <c r="R184" s="166"/>
      <c r="S184" s="166"/>
      <c r="T184" s="167"/>
      <c r="AT184" s="162" t="s">
        <v>158</v>
      </c>
      <c r="AU184" s="162" t="s">
        <v>84</v>
      </c>
      <c r="AV184" s="14" t="s">
        <v>84</v>
      </c>
      <c r="AW184" s="14" t="s">
        <v>36</v>
      </c>
      <c r="AX184" s="14" t="s">
        <v>74</v>
      </c>
      <c r="AY184" s="162" t="s">
        <v>139</v>
      </c>
    </row>
    <row r="185" spans="1:65" s="13" customFormat="1">
      <c r="B185" s="155"/>
      <c r="D185" s="150" t="s">
        <v>158</v>
      </c>
      <c r="E185" s="156" t="s">
        <v>3</v>
      </c>
      <c r="F185" s="157" t="s">
        <v>883</v>
      </c>
      <c r="H185" s="156" t="s">
        <v>3</v>
      </c>
      <c r="L185" s="155"/>
      <c r="M185" s="158"/>
      <c r="N185" s="159"/>
      <c r="O185" s="159"/>
      <c r="P185" s="159"/>
      <c r="Q185" s="159"/>
      <c r="R185" s="159"/>
      <c r="S185" s="159"/>
      <c r="T185" s="160"/>
      <c r="AT185" s="156" t="s">
        <v>158</v>
      </c>
      <c r="AU185" s="156" t="s">
        <v>84</v>
      </c>
      <c r="AV185" s="13" t="s">
        <v>82</v>
      </c>
      <c r="AW185" s="13" t="s">
        <v>36</v>
      </c>
      <c r="AX185" s="13" t="s">
        <v>74</v>
      </c>
      <c r="AY185" s="156" t="s">
        <v>139</v>
      </c>
    </row>
    <row r="186" spans="1:65" s="14" customFormat="1">
      <c r="B186" s="161"/>
      <c r="D186" s="150" t="s">
        <v>158</v>
      </c>
      <c r="E186" s="162" t="s">
        <v>3</v>
      </c>
      <c r="F186" s="163" t="s">
        <v>224</v>
      </c>
      <c r="H186" s="164">
        <v>12</v>
      </c>
      <c r="L186" s="161"/>
      <c r="M186" s="165"/>
      <c r="N186" s="166"/>
      <c r="O186" s="166"/>
      <c r="P186" s="166"/>
      <c r="Q186" s="166"/>
      <c r="R186" s="166"/>
      <c r="S186" s="166"/>
      <c r="T186" s="167"/>
      <c r="AT186" s="162" t="s">
        <v>158</v>
      </c>
      <c r="AU186" s="162" t="s">
        <v>84</v>
      </c>
      <c r="AV186" s="14" t="s">
        <v>84</v>
      </c>
      <c r="AW186" s="14" t="s">
        <v>36</v>
      </c>
      <c r="AX186" s="14" t="s">
        <v>74</v>
      </c>
      <c r="AY186" s="162" t="s">
        <v>139</v>
      </c>
    </row>
    <row r="187" spans="1:65" s="15" customFormat="1">
      <c r="B187" s="168"/>
      <c r="D187" s="150" t="s">
        <v>158</v>
      </c>
      <c r="E187" s="169" t="s">
        <v>3</v>
      </c>
      <c r="F187" s="170" t="s">
        <v>234</v>
      </c>
      <c r="H187" s="171">
        <v>831.3</v>
      </c>
      <c r="L187" s="168"/>
      <c r="M187" s="172"/>
      <c r="N187" s="173"/>
      <c r="O187" s="173"/>
      <c r="P187" s="173"/>
      <c r="Q187" s="173"/>
      <c r="R187" s="173"/>
      <c r="S187" s="173"/>
      <c r="T187" s="174"/>
      <c r="AT187" s="169" t="s">
        <v>158</v>
      </c>
      <c r="AU187" s="169" t="s">
        <v>84</v>
      </c>
      <c r="AV187" s="15" t="s">
        <v>146</v>
      </c>
      <c r="AW187" s="15" t="s">
        <v>36</v>
      </c>
      <c r="AX187" s="15" t="s">
        <v>82</v>
      </c>
      <c r="AY187" s="169" t="s">
        <v>139</v>
      </c>
    </row>
    <row r="188" spans="1:65" s="2" customFormat="1" ht="14.45" customHeight="1">
      <c r="A188" s="32"/>
      <c r="B188" s="137"/>
      <c r="C188" s="138" t="s">
        <v>235</v>
      </c>
      <c r="D188" s="138" t="s">
        <v>141</v>
      </c>
      <c r="E188" s="139" t="s">
        <v>246</v>
      </c>
      <c r="F188" s="140" t="s">
        <v>247</v>
      </c>
      <c r="G188" s="141" t="s">
        <v>144</v>
      </c>
      <c r="H188" s="142">
        <v>593.87199999999996</v>
      </c>
      <c r="I188" s="143"/>
      <c r="J188" s="143"/>
      <c r="K188" s="140" t="s">
        <v>145</v>
      </c>
      <c r="L188" s="33"/>
      <c r="M188" s="144" t="s">
        <v>3</v>
      </c>
      <c r="N188" s="145" t="s">
        <v>45</v>
      </c>
      <c r="O188" s="146">
        <v>0.08</v>
      </c>
      <c r="P188" s="146">
        <f>O188*H188</f>
        <v>47.50976</v>
      </c>
      <c r="Q188" s="146">
        <v>0</v>
      </c>
      <c r="R188" s="146">
        <f>Q188*H188</f>
        <v>0</v>
      </c>
      <c r="S188" s="146">
        <v>0</v>
      </c>
      <c r="T188" s="147">
        <f>S188*H188</f>
        <v>0</v>
      </c>
      <c r="U188" s="32"/>
      <c r="V188" s="32"/>
      <c r="W188" s="32"/>
      <c r="X188" s="32"/>
      <c r="Y188" s="32"/>
      <c r="Z188" s="32"/>
      <c r="AA188" s="32"/>
      <c r="AB188" s="32"/>
      <c r="AC188" s="32"/>
      <c r="AD188" s="32"/>
      <c r="AE188" s="32"/>
      <c r="AR188" s="148" t="s">
        <v>146</v>
      </c>
      <c r="AT188" s="148" t="s">
        <v>141</v>
      </c>
      <c r="AU188" s="148" t="s">
        <v>84</v>
      </c>
      <c r="AY188" s="19" t="s">
        <v>139</v>
      </c>
      <c r="BE188" s="149">
        <f>IF(N188="základní",J188,0)</f>
        <v>0</v>
      </c>
      <c r="BF188" s="149">
        <f>IF(N188="snížená",J188,0)</f>
        <v>0</v>
      </c>
      <c r="BG188" s="149">
        <f>IF(N188="zákl. přenesená",J188,0)</f>
        <v>0</v>
      </c>
      <c r="BH188" s="149">
        <f>IF(N188="sníž. přenesená",J188,0)</f>
        <v>0</v>
      </c>
      <c r="BI188" s="149">
        <f>IF(N188="nulová",J188,0)</f>
        <v>0</v>
      </c>
      <c r="BJ188" s="19" t="s">
        <v>82</v>
      </c>
      <c r="BK188" s="149">
        <f>ROUND(I188*H188,2)</f>
        <v>0</v>
      </c>
      <c r="BL188" s="19" t="s">
        <v>146</v>
      </c>
      <c r="BM188" s="148" t="s">
        <v>884</v>
      </c>
    </row>
    <row r="189" spans="1:65" s="2" customFormat="1" ht="19.5">
      <c r="A189" s="32"/>
      <c r="B189" s="33"/>
      <c r="C189" s="32"/>
      <c r="D189" s="150" t="s">
        <v>148</v>
      </c>
      <c r="E189" s="32"/>
      <c r="F189" s="151" t="s">
        <v>249</v>
      </c>
      <c r="G189" s="32"/>
      <c r="H189" s="32"/>
      <c r="I189" s="32"/>
      <c r="J189" s="32"/>
      <c r="K189" s="32"/>
      <c r="L189" s="33"/>
      <c r="M189" s="152"/>
      <c r="N189" s="153"/>
      <c r="O189" s="53"/>
      <c r="P189" s="53"/>
      <c r="Q189" s="53"/>
      <c r="R189" s="53"/>
      <c r="S189" s="53"/>
      <c r="T189" s="54"/>
      <c r="U189" s="32"/>
      <c r="V189" s="32"/>
      <c r="W189" s="32"/>
      <c r="X189" s="32"/>
      <c r="Y189" s="32"/>
      <c r="Z189" s="32"/>
      <c r="AA189" s="32"/>
      <c r="AB189" s="32"/>
      <c r="AC189" s="32"/>
      <c r="AD189" s="32"/>
      <c r="AE189" s="32"/>
      <c r="AT189" s="19" t="s">
        <v>148</v>
      </c>
      <c r="AU189" s="19" t="s">
        <v>84</v>
      </c>
    </row>
    <row r="190" spans="1:65" s="2" customFormat="1" ht="48.75">
      <c r="A190" s="32"/>
      <c r="B190" s="33"/>
      <c r="C190" s="32"/>
      <c r="D190" s="150" t="s">
        <v>150</v>
      </c>
      <c r="E190" s="32"/>
      <c r="F190" s="154" t="s">
        <v>250</v>
      </c>
      <c r="G190" s="32"/>
      <c r="H190" s="32"/>
      <c r="I190" s="32"/>
      <c r="J190" s="32"/>
      <c r="K190" s="32"/>
      <c r="L190" s="33"/>
      <c r="M190" s="152"/>
      <c r="N190" s="153"/>
      <c r="O190" s="53"/>
      <c r="P190" s="53"/>
      <c r="Q190" s="53"/>
      <c r="R190" s="53"/>
      <c r="S190" s="53"/>
      <c r="T190" s="54"/>
      <c r="U190" s="32"/>
      <c r="V190" s="32"/>
      <c r="W190" s="32"/>
      <c r="X190" s="32"/>
      <c r="Y190" s="32"/>
      <c r="Z190" s="32"/>
      <c r="AA190" s="32"/>
      <c r="AB190" s="32"/>
      <c r="AC190" s="32"/>
      <c r="AD190" s="32"/>
      <c r="AE190" s="32"/>
      <c r="AT190" s="19" t="s">
        <v>150</v>
      </c>
      <c r="AU190" s="19" t="s">
        <v>84</v>
      </c>
    </row>
    <row r="191" spans="1:65" s="13" customFormat="1">
      <c r="B191" s="155"/>
      <c r="D191" s="150" t="s">
        <v>158</v>
      </c>
      <c r="E191" s="156" t="s">
        <v>3</v>
      </c>
      <c r="F191" s="157" t="s">
        <v>885</v>
      </c>
      <c r="H191" s="156" t="s">
        <v>3</v>
      </c>
      <c r="L191" s="155"/>
      <c r="M191" s="158"/>
      <c r="N191" s="159"/>
      <c r="O191" s="159"/>
      <c r="P191" s="159"/>
      <c r="Q191" s="159"/>
      <c r="R191" s="159"/>
      <c r="S191" s="159"/>
      <c r="T191" s="160"/>
      <c r="AT191" s="156" t="s">
        <v>158</v>
      </c>
      <c r="AU191" s="156" t="s">
        <v>84</v>
      </c>
      <c r="AV191" s="13" t="s">
        <v>82</v>
      </c>
      <c r="AW191" s="13" t="s">
        <v>36</v>
      </c>
      <c r="AX191" s="13" t="s">
        <v>74</v>
      </c>
      <c r="AY191" s="156" t="s">
        <v>139</v>
      </c>
    </row>
    <row r="192" spans="1:65" s="14" customFormat="1">
      <c r="B192" s="161"/>
      <c r="D192" s="150" t="s">
        <v>158</v>
      </c>
      <c r="E192" s="162" t="s">
        <v>3</v>
      </c>
      <c r="F192" s="163" t="s">
        <v>877</v>
      </c>
      <c r="H192" s="164">
        <v>593.87199999999996</v>
      </c>
      <c r="L192" s="161"/>
      <c r="M192" s="165"/>
      <c r="N192" s="166"/>
      <c r="O192" s="166"/>
      <c r="P192" s="166"/>
      <c r="Q192" s="166"/>
      <c r="R192" s="166"/>
      <c r="S192" s="166"/>
      <c r="T192" s="167"/>
      <c r="AT192" s="162" t="s">
        <v>158</v>
      </c>
      <c r="AU192" s="162" t="s">
        <v>84</v>
      </c>
      <c r="AV192" s="14" t="s">
        <v>84</v>
      </c>
      <c r="AW192" s="14" t="s">
        <v>36</v>
      </c>
      <c r="AX192" s="14" t="s">
        <v>82</v>
      </c>
      <c r="AY192" s="162" t="s">
        <v>139</v>
      </c>
    </row>
    <row r="193" spans="1:65" s="2" customFormat="1" ht="14.45" customHeight="1">
      <c r="A193" s="32"/>
      <c r="B193" s="137"/>
      <c r="C193" s="138" t="s">
        <v>245</v>
      </c>
      <c r="D193" s="138" t="s">
        <v>141</v>
      </c>
      <c r="E193" s="139" t="s">
        <v>886</v>
      </c>
      <c r="F193" s="140" t="s">
        <v>887</v>
      </c>
      <c r="G193" s="141" t="s">
        <v>144</v>
      </c>
      <c r="H193" s="142">
        <v>296.93599999999998</v>
      </c>
      <c r="I193" s="143"/>
      <c r="J193" s="143"/>
      <c r="K193" s="140" t="s">
        <v>145</v>
      </c>
      <c r="L193" s="33"/>
      <c r="M193" s="144" t="s">
        <v>3</v>
      </c>
      <c r="N193" s="145" t="s">
        <v>45</v>
      </c>
      <c r="O193" s="146">
        <v>6.7000000000000004E-2</v>
      </c>
      <c r="P193" s="146">
        <f>O193*H193</f>
        <v>19.894711999999998</v>
      </c>
      <c r="Q193" s="146">
        <v>0</v>
      </c>
      <c r="R193" s="146">
        <f>Q193*H193</f>
        <v>0</v>
      </c>
      <c r="S193" s="146">
        <v>0</v>
      </c>
      <c r="T193" s="147">
        <f>S193*H193</f>
        <v>0</v>
      </c>
      <c r="U193" s="32"/>
      <c r="V193" s="32"/>
      <c r="W193" s="32"/>
      <c r="X193" s="32"/>
      <c r="Y193" s="32"/>
      <c r="Z193" s="32"/>
      <c r="AA193" s="32"/>
      <c r="AB193" s="32"/>
      <c r="AC193" s="32"/>
      <c r="AD193" s="32"/>
      <c r="AE193" s="32"/>
      <c r="AR193" s="148" t="s">
        <v>146</v>
      </c>
      <c r="AT193" s="148" t="s">
        <v>141</v>
      </c>
      <c r="AU193" s="148" t="s">
        <v>84</v>
      </c>
      <c r="AY193" s="19" t="s">
        <v>139</v>
      </c>
      <c r="BE193" s="149">
        <f>IF(N193="základní",J193,0)</f>
        <v>0</v>
      </c>
      <c r="BF193" s="149">
        <f>IF(N193="snížená",J193,0)</f>
        <v>0</v>
      </c>
      <c r="BG193" s="149">
        <f>IF(N193="zákl. přenesená",J193,0)</f>
        <v>0</v>
      </c>
      <c r="BH193" s="149">
        <f>IF(N193="sníž. přenesená",J193,0)</f>
        <v>0</v>
      </c>
      <c r="BI193" s="149">
        <f>IF(N193="nulová",J193,0)</f>
        <v>0</v>
      </c>
      <c r="BJ193" s="19" t="s">
        <v>82</v>
      </c>
      <c r="BK193" s="149">
        <f>ROUND(I193*H193,2)</f>
        <v>0</v>
      </c>
      <c r="BL193" s="19" t="s">
        <v>146</v>
      </c>
      <c r="BM193" s="148" t="s">
        <v>888</v>
      </c>
    </row>
    <row r="194" spans="1:65" s="2" customFormat="1" ht="19.5">
      <c r="A194" s="32"/>
      <c r="B194" s="33"/>
      <c r="C194" s="32"/>
      <c r="D194" s="150" t="s">
        <v>148</v>
      </c>
      <c r="E194" s="32"/>
      <c r="F194" s="151" t="s">
        <v>889</v>
      </c>
      <c r="G194" s="32"/>
      <c r="H194" s="32"/>
      <c r="I194" s="32"/>
      <c r="J194" s="32"/>
      <c r="K194" s="32"/>
      <c r="L194" s="33"/>
      <c r="M194" s="152"/>
      <c r="N194" s="153"/>
      <c r="O194" s="53"/>
      <c r="P194" s="53"/>
      <c r="Q194" s="53"/>
      <c r="R194" s="53"/>
      <c r="S194" s="53"/>
      <c r="T194" s="54"/>
      <c r="U194" s="32"/>
      <c r="V194" s="32"/>
      <c r="W194" s="32"/>
      <c r="X194" s="32"/>
      <c r="Y194" s="32"/>
      <c r="Z194" s="32"/>
      <c r="AA194" s="32"/>
      <c r="AB194" s="32"/>
      <c r="AC194" s="32"/>
      <c r="AD194" s="32"/>
      <c r="AE194" s="32"/>
      <c r="AT194" s="19" t="s">
        <v>148</v>
      </c>
      <c r="AU194" s="19" t="s">
        <v>84</v>
      </c>
    </row>
    <row r="195" spans="1:65" s="2" customFormat="1" ht="48.75">
      <c r="A195" s="32"/>
      <c r="B195" s="33"/>
      <c r="C195" s="32"/>
      <c r="D195" s="150" t="s">
        <v>150</v>
      </c>
      <c r="E195" s="32"/>
      <c r="F195" s="154" t="s">
        <v>250</v>
      </c>
      <c r="G195" s="32"/>
      <c r="H195" s="32"/>
      <c r="I195" s="32"/>
      <c r="J195" s="32"/>
      <c r="K195" s="32"/>
      <c r="L195" s="33"/>
      <c r="M195" s="152"/>
      <c r="N195" s="153"/>
      <c r="O195" s="53"/>
      <c r="P195" s="53"/>
      <c r="Q195" s="53"/>
      <c r="R195" s="53"/>
      <c r="S195" s="53"/>
      <c r="T195" s="54"/>
      <c r="U195" s="32"/>
      <c r="V195" s="32"/>
      <c r="W195" s="32"/>
      <c r="X195" s="32"/>
      <c r="Y195" s="32"/>
      <c r="Z195" s="32"/>
      <c r="AA195" s="32"/>
      <c r="AB195" s="32"/>
      <c r="AC195" s="32"/>
      <c r="AD195" s="32"/>
      <c r="AE195" s="32"/>
      <c r="AT195" s="19" t="s">
        <v>150</v>
      </c>
      <c r="AU195" s="19" t="s">
        <v>84</v>
      </c>
    </row>
    <row r="196" spans="1:65" s="13" customFormat="1">
      <c r="B196" s="155"/>
      <c r="D196" s="150" t="s">
        <v>158</v>
      </c>
      <c r="E196" s="156" t="s">
        <v>3</v>
      </c>
      <c r="F196" s="157" t="s">
        <v>851</v>
      </c>
      <c r="H196" s="156" t="s">
        <v>3</v>
      </c>
      <c r="L196" s="155"/>
      <c r="M196" s="158"/>
      <c r="N196" s="159"/>
      <c r="O196" s="159"/>
      <c r="P196" s="159"/>
      <c r="Q196" s="159"/>
      <c r="R196" s="159"/>
      <c r="S196" s="159"/>
      <c r="T196" s="160"/>
      <c r="AT196" s="156" t="s">
        <v>158</v>
      </c>
      <c r="AU196" s="156" t="s">
        <v>84</v>
      </c>
      <c r="AV196" s="13" t="s">
        <v>82</v>
      </c>
      <c r="AW196" s="13" t="s">
        <v>36</v>
      </c>
      <c r="AX196" s="13" t="s">
        <v>74</v>
      </c>
      <c r="AY196" s="156" t="s">
        <v>139</v>
      </c>
    </row>
    <row r="197" spans="1:65" s="13" customFormat="1">
      <c r="B197" s="155"/>
      <c r="D197" s="150" t="s">
        <v>158</v>
      </c>
      <c r="E197" s="156" t="s">
        <v>3</v>
      </c>
      <c r="F197" s="157" t="s">
        <v>853</v>
      </c>
      <c r="H197" s="156" t="s">
        <v>3</v>
      </c>
      <c r="L197" s="155"/>
      <c r="M197" s="158"/>
      <c r="N197" s="159"/>
      <c r="O197" s="159"/>
      <c r="P197" s="159"/>
      <c r="Q197" s="159"/>
      <c r="R197" s="159"/>
      <c r="S197" s="159"/>
      <c r="T197" s="160"/>
      <c r="AT197" s="156" t="s">
        <v>158</v>
      </c>
      <c r="AU197" s="156" t="s">
        <v>84</v>
      </c>
      <c r="AV197" s="13" t="s">
        <v>82</v>
      </c>
      <c r="AW197" s="13" t="s">
        <v>36</v>
      </c>
      <c r="AX197" s="13" t="s">
        <v>74</v>
      </c>
      <c r="AY197" s="156" t="s">
        <v>139</v>
      </c>
    </row>
    <row r="198" spans="1:65" s="14" customFormat="1">
      <c r="B198" s="161"/>
      <c r="D198" s="150" t="s">
        <v>158</v>
      </c>
      <c r="E198" s="162" t="s">
        <v>3</v>
      </c>
      <c r="F198" s="163" t="s">
        <v>890</v>
      </c>
      <c r="H198" s="164">
        <v>296.93599999999998</v>
      </c>
      <c r="L198" s="161"/>
      <c r="M198" s="165"/>
      <c r="N198" s="166"/>
      <c r="O198" s="166"/>
      <c r="P198" s="166"/>
      <c r="Q198" s="166"/>
      <c r="R198" s="166"/>
      <c r="S198" s="166"/>
      <c r="T198" s="167"/>
      <c r="AT198" s="162" t="s">
        <v>158</v>
      </c>
      <c r="AU198" s="162" t="s">
        <v>84</v>
      </c>
      <c r="AV198" s="14" t="s">
        <v>84</v>
      </c>
      <c r="AW198" s="14" t="s">
        <v>36</v>
      </c>
      <c r="AX198" s="14" t="s">
        <v>82</v>
      </c>
      <c r="AY198" s="162" t="s">
        <v>139</v>
      </c>
    </row>
    <row r="199" spans="1:65" s="12" customFormat="1" ht="22.9" customHeight="1">
      <c r="B199" s="125"/>
      <c r="D199" s="126" t="s">
        <v>73</v>
      </c>
      <c r="E199" s="135" t="s">
        <v>146</v>
      </c>
      <c r="F199" s="135" t="s">
        <v>405</v>
      </c>
      <c r="J199" s="136"/>
      <c r="L199" s="125"/>
      <c r="M199" s="129"/>
      <c r="N199" s="130"/>
      <c r="O199" s="130"/>
      <c r="P199" s="131">
        <f>SUM(P200:P223)</f>
        <v>37.107372000000005</v>
      </c>
      <c r="Q199" s="130"/>
      <c r="R199" s="131">
        <f>SUM(R200:R223)</f>
        <v>9.8792399999999994</v>
      </c>
      <c r="S199" s="130"/>
      <c r="T199" s="132">
        <f>SUM(T200:T223)</f>
        <v>0</v>
      </c>
      <c r="AR199" s="126" t="s">
        <v>82</v>
      </c>
      <c r="AT199" s="133" t="s">
        <v>73</v>
      </c>
      <c r="AU199" s="133" t="s">
        <v>82</v>
      </c>
      <c r="AY199" s="126" t="s">
        <v>139</v>
      </c>
      <c r="BK199" s="134">
        <f>SUM(BK200:BK223)</f>
        <v>0</v>
      </c>
    </row>
    <row r="200" spans="1:65" s="2" customFormat="1" ht="14.45" customHeight="1">
      <c r="A200" s="32"/>
      <c r="B200" s="137"/>
      <c r="C200" s="138" t="s">
        <v>9</v>
      </c>
      <c r="D200" s="138" t="s">
        <v>141</v>
      </c>
      <c r="E200" s="139" t="s">
        <v>891</v>
      </c>
      <c r="F200" s="140" t="s">
        <v>892</v>
      </c>
      <c r="G200" s="141" t="s">
        <v>144</v>
      </c>
      <c r="H200" s="142">
        <v>12</v>
      </c>
      <c r="I200" s="143"/>
      <c r="J200" s="143"/>
      <c r="K200" s="140" t="s">
        <v>145</v>
      </c>
      <c r="L200" s="33"/>
      <c r="M200" s="144" t="s">
        <v>3</v>
      </c>
      <c r="N200" s="145" t="s">
        <v>45</v>
      </c>
      <c r="O200" s="146">
        <v>0.20100000000000001</v>
      </c>
      <c r="P200" s="146">
        <f>O200*H200</f>
        <v>2.4119999999999999</v>
      </c>
      <c r="Q200" s="146">
        <v>0</v>
      </c>
      <c r="R200" s="146">
        <f>Q200*H200</f>
        <v>0</v>
      </c>
      <c r="S200" s="146">
        <v>0</v>
      </c>
      <c r="T200" s="147">
        <f>S200*H200</f>
        <v>0</v>
      </c>
      <c r="U200" s="32"/>
      <c r="V200" s="32"/>
      <c r="W200" s="32"/>
      <c r="X200" s="32"/>
      <c r="Y200" s="32"/>
      <c r="Z200" s="32"/>
      <c r="AA200" s="32"/>
      <c r="AB200" s="32"/>
      <c r="AC200" s="32"/>
      <c r="AD200" s="32"/>
      <c r="AE200" s="32"/>
      <c r="AR200" s="148" t="s">
        <v>146</v>
      </c>
      <c r="AT200" s="148" t="s">
        <v>141</v>
      </c>
      <c r="AU200" s="148" t="s">
        <v>84</v>
      </c>
      <c r="AY200" s="19" t="s">
        <v>139</v>
      </c>
      <c r="BE200" s="149">
        <f>IF(N200="základní",J200,0)</f>
        <v>0</v>
      </c>
      <c r="BF200" s="149">
        <f>IF(N200="snížená",J200,0)</f>
        <v>0</v>
      </c>
      <c r="BG200" s="149">
        <f>IF(N200="zákl. přenesená",J200,0)</f>
        <v>0</v>
      </c>
      <c r="BH200" s="149">
        <f>IF(N200="sníž. přenesená",J200,0)</f>
        <v>0</v>
      </c>
      <c r="BI200" s="149">
        <f>IF(N200="nulová",J200,0)</f>
        <v>0</v>
      </c>
      <c r="BJ200" s="19" t="s">
        <v>82</v>
      </c>
      <c r="BK200" s="149">
        <f>ROUND(I200*H200,2)</f>
        <v>0</v>
      </c>
      <c r="BL200" s="19" t="s">
        <v>146</v>
      </c>
      <c r="BM200" s="148" t="s">
        <v>893</v>
      </c>
    </row>
    <row r="201" spans="1:65" s="2" customFormat="1">
      <c r="A201" s="32"/>
      <c r="B201" s="33"/>
      <c r="C201" s="32"/>
      <c r="D201" s="150" t="s">
        <v>148</v>
      </c>
      <c r="E201" s="32"/>
      <c r="F201" s="151" t="s">
        <v>894</v>
      </c>
      <c r="G201" s="32"/>
      <c r="H201" s="32"/>
      <c r="I201" s="32"/>
      <c r="J201" s="32"/>
      <c r="K201" s="32"/>
      <c r="L201" s="33"/>
      <c r="M201" s="152"/>
      <c r="N201" s="153"/>
      <c r="O201" s="53"/>
      <c r="P201" s="53"/>
      <c r="Q201" s="53"/>
      <c r="R201" s="53"/>
      <c r="S201" s="53"/>
      <c r="T201" s="54"/>
      <c r="U201" s="32"/>
      <c r="V201" s="32"/>
      <c r="W201" s="32"/>
      <c r="X201" s="32"/>
      <c r="Y201" s="32"/>
      <c r="Z201" s="32"/>
      <c r="AA201" s="32"/>
      <c r="AB201" s="32"/>
      <c r="AC201" s="32"/>
      <c r="AD201" s="32"/>
      <c r="AE201" s="32"/>
      <c r="AT201" s="19" t="s">
        <v>148</v>
      </c>
      <c r="AU201" s="19" t="s">
        <v>84</v>
      </c>
    </row>
    <row r="202" spans="1:65" s="2" customFormat="1" ht="48.75">
      <c r="A202" s="32"/>
      <c r="B202" s="33"/>
      <c r="C202" s="32"/>
      <c r="D202" s="150" t="s">
        <v>150</v>
      </c>
      <c r="E202" s="32"/>
      <c r="F202" s="154" t="s">
        <v>895</v>
      </c>
      <c r="G202" s="32"/>
      <c r="H202" s="32"/>
      <c r="I202" s="32"/>
      <c r="J202" s="32"/>
      <c r="K202" s="32"/>
      <c r="L202" s="33"/>
      <c r="M202" s="152"/>
      <c r="N202" s="153"/>
      <c r="O202" s="53"/>
      <c r="P202" s="53"/>
      <c r="Q202" s="53"/>
      <c r="R202" s="53"/>
      <c r="S202" s="53"/>
      <c r="T202" s="54"/>
      <c r="U202" s="32"/>
      <c r="V202" s="32"/>
      <c r="W202" s="32"/>
      <c r="X202" s="32"/>
      <c r="Y202" s="32"/>
      <c r="Z202" s="32"/>
      <c r="AA202" s="32"/>
      <c r="AB202" s="32"/>
      <c r="AC202" s="32"/>
      <c r="AD202" s="32"/>
      <c r="AE202" s="32"/>
      <c r="AT202" s="19" t="s">
        <v>150</v>
      </c>
      <c r="AU202" s="19" t="s">
        <v>84</v>
      </c>
    </row>
    <row r="203" spans="1:65" s="2" customFormat="1" ht="14.45" customHeight="1">
      <c r="A203" s="32"/>
      <c r="B203" s="137"/>
      <c r="C203" s="138" t="s">
        <v>260</v>
      </c>
      <c r="D203" s="138" t="s">
        <v>141</v>
      </c>
      <c r="E203" s="139" t="s">
        <v>557</v>
      </c>
      <c r="F203" s="140" t="s">
        <v>558</v>
      </c>
      <c r="G203" s="141" t="s">
        <v>154</v>
      </c>
      <c r="H203" s="142">
        <v>1.9</v>
      </c>
      <c r="I203" s="143"/>
      <c r="J203" s="143"/>
      <c r="K203" s="140" t="s">
        <v>145</v>
      </c>
      <c r="L203" s="33"/>
      <c r="M203" s="144" t="s">
        <v>3</v>
      </c>
      <c r="N203" s="145" t="s">
        <v>45</v>
      </c>
      <c r="O203" s="146">
        <v>1.6950000000000001</v>
      </c>
      <c r="P203" s="146">
        <f>O203*H203</f>
        <v>3.2204999999999999</v>
      </c>
      <c r="Q203" s="146">
        <v>0</v>
      </c>
      <c r="R203" s="146">
        <f>Q203*H203</f>
        <v>0</v>
      </c>
      <c r="S203" s="146">
        <v>0</v>
      </c>
      <c r="T203" s="147">
        <f>S203*H203</f>
        <v>0</v>
      </c>
      <c r="U203" s="32"/>
      <c r="V203" s="32"/>
      <c r="W203" s="32"/>
      <c r="X203" s="32"/>
      <c r="Y203" s="32"/>
      <c r="Z203" s="32"/>
      <c r="AA203" s="32"/>
      <c r="AB203" s="32"/>
      <c r="AC203" s="32"/>
      <c r="AD203" s="32"/>
      <c r="AE203" s="32"/>
      <c r="AR203" s="148" t="s">
        <v>146</v>
      </c>
      <c r="AT203" s="148" t="s">
        <v>141</v>
      </c>
      <c r="AU203" s="148" t="s">
        <v>84</v>
      </c>
      <c r="AY203" s="19" t="s">
        <v>139</v>
      </c>
      <c r="BE203" s="149">
        <f>IF(N203="základní",J203,0)</f>
        <v>0</v>
      </c>
      <c r="BF203" s="149">
        <f>IF(N203="snížená",J203,0)</f>
        <v>0</v>
      </c>
      <c r="BG203" s="149">
        <f>IF(N203="zákl. přenesená",J203,0)</f>
        <v>0</v>
      </c>
      <c r="BH203" s="149">
        <f>IF(N203="sníž. přenesená",J203,0)</f>
        <v>0</v>
      </c>
      <c r="BI203" s="149">
        <f>IF(N203="nulová",J203,0)</f>
        <v>0</v>
      </c>
      <c r="BJ203" s="19" t="s">
        <v>82</v>
      </c>
      <c r="BK203" s="149">
        <f>ROUND(I203*H203,2)</f>
        <v>0</v>
      </c>
      <c r="BL203" s="19" t="s">
        <v>146</v>
      </c>
      <c r="BM203" s="148" t="s">
        <v>896</v>
      </c>
    </row>
    <row r="204" spans="1:65" s="2" customFormat="1">
      <c r="A204" s="32"/>
      <c r="B204" s="33"/>
      <c r="C204" s="32"/>
      <c r="D204" s="150" t="s">
        <v>148</v>
      </c>
      <c r="E204" s="32"/>
      <c r="F204" s="151" t="s">
        <v>560</v>
      </c>
      <c r="G204" s="32"/>
      <c r="H204" s="32"/>
      <c r="I204" s="32"/>
      <c r="J204" s="32"/>
      <c r="K204" s="32"/>
      <c r="L204" s="33"/>
      <c r="M204" s="152"/>
      <c r="N204" s="153"/>
      <c r="O204" s="53"/>
      <c r="P204" s="53"/>
      <c r="Q204" s="53"/>
      <c r="R204" s="53"/>
      <c r="S204" s="53"/>
      <c r="T204" s="54"/>
      <c r="U204" s="32"/>
      <c r="V204" s="32"/>
      <c r="W204" s="32"/>
      <c r="X204" s="32"/>
      <c r="Y204" s="32"/>
      <c r="Z204" s="32"/>
      <c r="AA204" s="32"/>
      <c r="AB204" s="32"/>
      <c r="AC204" s="32"/>
      <c r="AD204" s="32"/>
      <c r="AE204" s="32"/>
      <c r="AT204" s="19" t="s">
        <v>148</v>
      </c>
      <c r="AU204" s="19" t="s">
        <v>84</v>
      </c>
    </row>
    <row r="205" spans="1:65" s="2" customFormat="1" ht="39">
      <c r="A205" s="32"/>
      <c r="B205" s="33"/>
      <c r="C205" s="32"/>
      <c r="D205" s="150" t="s">
        <v>150</v>
      </c>
      <c r="E205" s="32"/>
      <c r="F205" s="154" t="s">
        <v>561</v>
      </c>
      <c r="G205" s="32"/>
      <c r="H205" s="32"/>
      <c r="I205" s="32"/>
      <c r="J205" s="32"/>
      <c r="K205" s="32"/>
      <c r="L205" s="33"/>
      <c r="M205" s="152"/>
      <c r="N205" s="153"/>
      <c r="O205" s="53"/>
      <c r="P205" s="53"/>
      <c r="Q205" s="53"/>
      <c r="R205" s="53"/>
      <c r="S205" s="53"/>
      <c r="T205" s="54"/>
      <c r="U205" s="32"/>
      <c r="V205" s="32"/>
      <c r="W205" s="32"/>
      <c r="X205" s="32"/>
      <c r="Y205" s="32"/>
      <c r="Z205" s="32"/>
      <c r="AA205" s="32"/>
      <c r="AB205" s="32"/>
      <c r="AC205" s="32"/>
      <c r="AD205" s="32"/>
      <c r="AE205" s="32"/>
      <c r="AT205" s="19" t="s">
        <v>150</v>
      </c>
      <c r="AU205" s="19" t="s">
        <v>84</v>
      </c>
    </row>
    <row r="206" spans="1:65" s="13" customFormat="1" ht="22.5">
      <c r="B206" s="155"/>
      <c r="D206" s="150" t="s">
        <v>158</v>
      </c>
      <c r="E206" s="156" t="s">
        <v>3</v>
      </c>
      <c r="F206" s="157" t="s">
        <v>897</v>
      </c>
      <c r="H206" s="156" t="s">
        <v>3</v>
      </c>
      <c r="L206" s="155"/>
      <c r="M206" s="158"/>
      <c r="N206" s="159"/>
      <c r="O206" s="159"/>
      <c r="P206" s="159"/>
      <c r="Q206" s="159"/>
      <c r="R206" s="159"/>
      <c r="S206" s="159"/>
      <c r="T206" s="160"/>
      <c r="AT206" s="156" t="s">
        <v>158</v>
      </c>
      <c r="AU206" s="156" t="s">
        <v>84</v>
      </c>
      <c r="AV206" s="13" t="s">
        <v>82</v>
      </c>
      <c r="AW206" s="13" t="s">
        <v>36</v>
      </c>
      <c r="AX206" s="13" t="s">
        <v>74</v>
      </c>
      <c r="AY206" s="156" t="s">
        <v>139</v>
      </c>
    </row>
    <row r="207" spans="1:65" s="14" customFormat="1">
      <c r="B207" s="161"/>
      <c r="D207" s="150" t="s">
        <v>158</v>
      </c>
      <c r="E207" s="162" t="s">
        <v>3</v>
      </c>
      <c r="F207" s="163" t="s">
        <v>898</v>
      </c>
      <c r="H207" s="164">
        <v>1.9</v>
      </c>
      <c r="L207" s="161"/>
      <c r="M207" s="165"/>
      <c r="N207" s="166"/>
      <c r="O207" s="166"/>
      <c r="P207" s="166"/>
      <c r="Q207" s="166"/>
      <c r="R207" s="166"/>
      <c r="S207" s="166"/>
      <c r="T207" s="167"/>
      <c r="AT207" s="162" t="s">
        <v>158</v>
      </c>
      <c r="AU207" s="162" t="s">
        <v>84</v>
      </c>
      <c r="AV207" s="14" t="s">
        <v>84</v>
      </c>
      <c r="AW207" s="14" t="s">
        <v>36</v>
      </c>
      <c r="AX207" s="14" t="s">
        <v>82</v>
      </c>
      <c r="AY207" s="162" t="s">
        <v>139</v>
      </c>
    </row>
    <row r="208" spans="1:65" s="2" customFormat="1" ht="14.45" customHeight="1">
      <c r="A208" s="32"/>
      <c r="B208" s="137"/>
      <c r="C208" s="138" t="s">
        <v>269</v>
      </c>
      <c r="D208" s="138" t="s">
        <v>141</v>
      </c>
      <c r="E208" s="139" t="s">
        <v>899</v>
      </c>
      <c r="F208" s="140" t="s">
        <v>900</v>
      </c>
      <c r="G208" s="141" t="s">
        <v>154</v>
      </c>
      <c r="H208" s="142">
        <v>7.4160000000000004</v>
      </c>
      <c r="I208" s="143"/>
      <c r="J208" s="143"/>
      <c r="K208" s="140" t="s">
        <v>145</v>
      </c>
      <c r="L208" s="33"/>
      <c r="M208" s="144" t="s">
        <v>3</v>
      </c>
      <c r="N208" s="145" t="s">
        <v>45</v>
      </c>
      <c r="O208" s="146">
        <v>2.3170000000000002</v>
      </c>
      <c r="P208" s="146">
        <f>O208*H208</f>
        <v>17.182872000000003</v>
      </c>
      <c r="Q208" s="146">
        <v>0</v>
      </c>
      <c r="R208" s="146">
        <f>Q208*H208</f>
        <v>0</v>
      </c>
      <c r="S208" s="146">
        <v>0</v>
      </c>
      <c r="T208" s="147">
        <f>S208*H208</f>
        <v>0</v>
      </c>
      <c r="U208" s="32"/>
      <c r="V208" s="32"/>
      <c r="W208" s="32"/>
      <c r="X208" s="32"/>
      <c r="Y208" s="32"/>
      <c r="Z208" s="32"/>
      <c r="AA208" s="32"/>
      <c r="AB208" s="32"/>
      <c r="AC208" s="32"/>
      <c r="AD208" s="32"/>
      <c r="AE208" s="32"/>
      <c r="AR208" s="148" t="s">
        <v>146</v>
      </c>
      <c r="AT208" s="148" t="s">
        <v>141</v>
      </c>
      <c r="AU208" s="148" t="s">
        <v>84</v>
      </c>
      <c r="AY208" s="19" t="s">
        <v>139</v>
      </c>
      <c r="BE208" s="149">
        <f>IF(N208="základní",J208,0)</f>
        <v>0</v>
      </c>
      <c r="BF208" s="149">
        <f>IF(N208="snížená",J208,0)</f>
        <v>0</v>
      </c>
      <c r="BG208" s="149">
        <f>IF(N208="zákl. přenesená",J208,0)</f>
        <v>0</v>
      </c>
      <c r="BH208" s="149">
        <f>IF(N208="sníž. přenesená",J208,0)</f>
        <v>0</v>
      </c>
      <c r="BI208" s="149">
        <f>IF(N208="nulová",J208,0)</f>
        <v>0</v>
      </c>
      <c r="BJ208" s="19" t="s">
        <v>82</v>
      </c>
      <c r="BK208" s="149">
        <f>ROUND(I208*H208,2)</f>
        <v>0</v>
      </c>
      <c r="BL208" s="19" t="s">
        <v>146</v>
      </c>
      <c r="BM208" s="148" t="s">
        <v>901</v>
      </c>
    </row>
    <row r="209" spans="1:65" s="2" customFormat="1">
      <c r="A209" s="32"/>
      <c r="B209" s="33"/>
      <c r="C209" s="32"/>
      <c r="D209" s="150" t="s">
        <v>148</v>
      </c>
      <c r="E209" s="32"/>
      <c r="F209" s="151" t="s">
        <v>902</v>
      </c>
      <c r="G209" s="32"/>
      <c r="H209" s="32"/>
      <c r="I209" s="32"/>
      <c r="J209" s="32"/>
      <c r="K209" s="32"/>
      <c r="L209" s="33"/>
      <c r="M209" s="152"/>
      <c r="N209" s="153"/>
      <c r="O209" s="53"/>
      <c r="P209" s="53"/>
      <c r="Q209" s="53"/>
      <c r="R209" s="53"/>
      <c r="S209" s="53"/>
      <c r="T209" s="54"/>
      <c r="U209" s="32"/>
      <c r="V209" s="32"/>
      <c r="W209" s="32"/>
      <c r="X209" s="32"/>
      <c r="Y209" s="32"/>
      <c r="Z209" s="32"/>
      <c r="AA209" s="32"/>
      <c r="AB209" s="32"/>
      <c r="AC209" s="32"/>
      <c r="AD209" s="32"/>
      <c r="AE209" s="32"/>
      <c r="AT209" s="19" t="s">
        <v>148</v>
      </c>
      <c r="AU209" s="19" t="s">
        <v>84</v>
      </c>
    </row>
    <row r="210" spans="1:65" s="2" customFormat="1" ht="39">
      <c r="A210" s="32"/>
      <c r="B210" s="33"/>
      <c r="C210" s="32"/>
      <c r="D210" s="150" t="s">
        <v>150</v>
      </c>
      <c r="E210" s="32"/>
      <c r="F210" s="154" t="s">
        <v>903</v>
      </c>
      <c r="G210" s="32"/>
      <c r="H210" s="32"/>
      <c r="I210" s="32"/>
      <c r="J210" s="32"/>
      <c r="K210" s="32"/>
      <c r="L210" s="33"/>
      <c r="M210" s="152"/>
      <c r="N210" s="153"/>
      <c r="O210" s="53"/>
      <c r="P210" s="53"/>
      <c r="Q210" s="53"/>
      <c r="R210" s="53"/>
      <c r="S210" s="53"/>
      <c r="T210" s="54"/>
      <c r="U210" s="32"/>
      <c r="V210" s="32"/>
      <c r="W210" s="32"/>
      <c r="X210" s="32"/>
      <c r="Y210" s="32"/>
      <c r="Z210" s="32"/>
      <c r="AA210" s="32"/>
      <c r="AB210" s="32"/>
      <c r="AC210" s="32"/>
      <c r="AD210" s="32"/>
      <c r="AE210" s="32"/>
      <c r="AT210" s="19" t="s">
        <v>150</v>
      </c>
      <c r="AU210" s="19" t="s">
        <v>84</v>
      </c>
    </row>
    <row r="211" spans="1:65" s="13" customFormat="1">
      <c r="B211" s="155"/>
      <c r="D211" s="150" t="s">
        <v>158</v>
      </c>
      <c r="E211" s="156" t="s">
        <v>3</v>
      </c>
      <c r="F211" s="157" t="s">
        <v>904</v>
      </c>
      <c r="H211" s="156" t="s">
        <v>3</v>
      </c>
      <c r="L211" s="155"/>
      <c r="M211" s="158"/>
      <c r="N211" s="159"/>
      <c r="O211" s="159"/>
      <c r="P211" s="159"/>
      <c r="Q211" s="159"/>
      <c r="R211" s="159"/>
      <c r="S211" s="159"/>
      <c r="T211" s="160"/>
      <c r="AT211" s="156" t="s">
        <v>158</v>
      </c>
      <c r="AU211" s="156" t="s">
        <v>84</v>
      </c>
      <c r="AV211" s="13" t="s">
        <v>82</v>
      </c>
      <c r="AW211" s="13" t="s">
        <v>36</v>
      </c>
      <c r="AX211" s="13" t="s">
        <v>74</v>
      </c>
      <c r="AY211" s="156" t="s">
        <v>139</v>
      </c>
    </row>
    <row r="212" spans="1:65" s="14" customFormat="1">
      <c r="B212" s="161"/>
      <c r="D212" s="150" t="s">
        <v>158</v>
      </c>
      <c r="E212" s="162" t="s">
        <v>3</v>
      </c>
      <c r="F212" s="163" t="s">
        <v>905</v>
      </c>
      <c r="H212" s="164">
        <v>2.3039999999999998</v>
      </c>
      <c r="L212" s="161"/>
      <c r="M212" s="165"/>
      <c r="N212" s="166"/>
      <c r="O212" s="166"/>
      <c r="P212" s="166"/>
      <c r="Q212" s="166"/>
      <c r="R212" s="166"/>
      <c r="S212" s="166"/>
      <c r="T212" s="167"/>
      <c r="AT212" s="162" t="s">
        <v>158</v>
      </c>
      <c r="AU212" s="162" t="s">
        <v>84</v>
      </c>
      <c r="AV212" s="14" t="s">
        <v>84</v>
      </c>
      <c r="AW212" s="14" t="s">
        <v>36</v>
      </c>
      <c r="AX212" s="14" t="s">
        <v>74</v>
      </c>
      <c r="AY212" s="162" t="s">
        <v>139</v>
      </c>
    </row>
    <row r="213" spans="1:65" s="13" customFormat="1">
      <c r="B213" s="155"/>
      <c r="D213" s="150" t="s">
        <v>158</v>
      </c>
      <c r="E213" s="156" t="s">
        <v>3</v>
      </c>
      <c r="F213" s="157" t="s">
        <v>906</v>
      </c>
      <c r="H213" s="156" t="s">
        <v>3</v>
      </c>
      <c r="L213" s="155"/>
      <c r="M213" s="158"/>
      <c r="N213" s="159"/>
      <c r="O213" s="159"/>
      <c r="P213" s="159"/>
      <c r="Q213" s="159"/>
      <c r="R213" s="159"/>
      <c r="S213" s="159"/>
      <c r="T213" s="160"/>
      <c r="AT213" s="156" t="s">
        <v>158</v>
      </c>
      <c r="AU213" s="156" t="s">
        <v>84</v>
      </c>
      <c r="AV213" s="13" t="s">
        <v>82</v>
      </c>
      <c r="AW213" s="13" t="s">
        <v>36</v>
      </c>
      <c r="AX213" s="13" t="s">
        <v>74</v>
      </c>
      <c r="AY213" s="156" t="s">
        <v>139</v>
      </c>
    </row>
    <row r="214" spans="1:65" s="14" customFormat="1">
      <c r="B214" s="161"/>
      <c r="D214" s="150" t="s">
        <v>158</v>
      </c>
      <c r="E214" s="162" t="s">
        <v>3</v>
      </c>
      <c r="F214" s="163" t="s">
        <v>833</v>
      </c>
      <c r="H214" s="164">
        <v>1.1519999999999999</v>
      </c>
      <c r="L214" s="161"/>
      <c r="M214" s="165"/>
      <c r="N214" s="166"/>
      <c r="O214" s="166"/>
      <c r="P214" s="166"/>
      <c r="Q214" s="166"/>
      <c r="R214" s="166"/>
      <c r="S214" s="166"/>
      <c r="T214" s="167"/>
      <c r="AT214" s="162" t="s">
        <v>158</v>
      </c>
      <c r="AU214" s="162" t="s">
        <v>84</v>
      </c>
      <c r="AV214" s="14" t="s">
        <v>84</v>
      </c>
      <c r="AW214" s="14" t="s">
        <v>36</v>
      </c>
      <c r="AX214" s="14" t="s">
        <v>74</v>
      </c>
      <c r="AY214" s="162" t="s">
        <v>139</v>
      </c>
    </row>
    <row r="215" spans="1:65" s="13" customFormat="1">
      <c r="B215" s="155"/>
      <c r="D215" s="150" t="s">
        <v>158</v>
      </c>
      <c r="E215" s="156" t="s">
        <v>3</v>
      </c>
      <c r="F215" s="157" t="s">
        <v>820</v>
      </c>
      <c r="H215" s="156" t="s">
        <v>3</v>
      </c>
      <c r="L215" s="155"/>
      <c r="M215" s="158"/>
      <c r="N215" s="159"/>
      <c r="O215" s="159"/>
      <c r="P215" s="159"/>
      <c r="Q215" s="159"/>
      <c r="R215" s="159"/>
      <c r="S215" s="159"/>
      <c r="T215" s="160"/>
      <c r="AT215" s="156" t="s">
        <v>158</v>
      </c>
      <c r="AU215" s="156" t="s">
        <v>84</v>
      </c>
      <c r="AV215" s="13" t="s">
        <v>82</v>
      </c>
      <c r="AW215" s="13" t="s">
        <v>36</v>
      </c>
      <c r="AX215" s="13" t="s">
        <v>74</v>
      </c>
      <c r="AY215" s="156" t="s">
        <v>139</v>
      </c>
    </row>
    <row r="216" spans="1:65" s="13" customFormat="1">
      <c r="B216" s="155"/>
      <c r="D216" s="150" t="s">
        <v>158</v>
      </c>
      <c r="E216" s="156" t="s">
        <v>3</v>
      </c>
      <c r="F216" s="157" t="s">
        <v>821</v>
      </c>
      <c r="H216" s="156" t="s">
        <v>3</v>
      </c>
      <c r="L216" s="155"/>
      <c r="M216" s="158"/>
      <c r="N216" s="159"/>
      <c r="O216" s="159"/>
      <c r="P216" s="159"/>
      <c r="Q216" s="159"/>
      <c r="R216" s="159"/>
      <c r="S216" s="159"/>
      <c r="T216" s="160"/>
      <c r="AT216" s="156" t="s">
        <v>158</v>
      </c>
      <c r="AU216" s="156" t="s">
        <v>84</v>
      </c>
      <c r="AV216" s="13" t="s">
        <v>82</v>
      </c>
      <c r="AW216" s="13" t="s">
        <v>36</v>
      </c>
      <c r="AX216" s="13" t="s">
        <v>74</v>
      </c>
      <c r="AY216" s="156" t="s">
        <v>139</v>
      </c>
    </row>
    <row r="217" spans="1:65" s="14" customFormat="1">
      <c r="B217" s="161"/>
      <c r="D217" s="150" t="s">
        <v>158</v>
      </c>
      <c r="E217" s="162" t="s">
        <v>3</v>
      </c>
      <c r="F217" s="163" t="s">
        <v>822</v>
      </c>
      <c r="H217" s="164">
        <v>3.96</v>
      </c>
      <c r="L217" s="161"/>
      <c r="M217" s="165"/>
      <c r="N217" s="166"/>
      <c r="O217" s="166"/>
      <c r="P217" s="166"/>
      <c r="Q217" s="166"/>
      <c r="R217" s="166"/>
      <c r="S217" s="166"/>
      <c r="T217" s="167"/>
      <c r="AT217" s="162" t="s">
        <v>158</v>
      </c>
      <c r="AU217" s="162" t="s">
        <v>84</v>
      </c>
      <c r="AV217" s="14" t="s">
        <v>84</v>
      </c>
      <c r="AW217" s="14" t="s">
        <v>36</v>
      </c>
      <c r="AX217" s="14" t="s">
        <v>74</v>
      </c>
      <c r="AY217" s="162" t="s">
        <v>139</v>
      </c>
    </row>
    <row r="218" spans="1:65" s="15" customFormat="1">
      <c r="B218" s="168"/>
      <c r="D218" s="150" t="s">
        <v>158</v>
      </c>
      <c r="E218" s="169" t="s">
        <v>3</v>
      </c>
      <c r="F218" s="170" t="s">
        <v>234</v>
      </c>
      <c r="H218" s="171">
        <v>7.4159999999999995</v>
      </c>
      <c r="L218" s="168"/>
      <c r="M218" s="172"/>
      <c r="N218" s="173"/>
      <c r="O218" s="173"/>
      <c r="P218" s="173"/>
      <c r="Q218" s="173"/>
      <c r="R218" s="173"/>
      <c r="S218" s="173"/>
      <c r="T218" s="174"/>
      <c r="AT218" s="169" t="s">
        <v>158</v>
      </c>
      <c r="AU218" s="169" t="s">
        <v>84</v>
      </c>
      <c r="AV218" s="15" t="s">
        <v>146</v>
      </c>
      <c r="AW218" s="15" t="s">
        <v>36</v>
      </c>
      <c r="AX218" s="15" t="s">
        <v>82</v>
      </c>
      <c r="AY218" s="169" t="s">
        <v>139</v>
      </c>
    </row>
    <row r="219" spans="1:65" s="2" customFormat="1" ht="14.45" customHeight="1">
      <c r="A219" s="32"/>
      <c r="B219" s="137"/>
      <c r="C219" s="138" t="s">
        <v>160</v>
      </c>
      <c r="D219" s="138" t="s">
        <v>141</v>
      </c>
      <c r="E219" s="139" t="s">
        <v>907</v>
      </c>
      <c r="F219" s="140" t="s">
        <v>908</v>
      </c>
      <c r="G219" s="141" t="s">
        <v>144</v>
      </c>
      <c r="H219" s="142">
        <v>12</v>
      </c>
      <c r="I219" s="143"/>
      <c r="J219" s="143"/>
      <c r="K219" s="140" t="s">
        <v>145</v>
      </c>
      <c r="L219" s="33"/>
      <c r="M219" s="144" t="s">
        <v>3</v>
      </c>
      <c r="N219" s="145" t="s">
        <v>45</v>
      </c>
      <c r="O219" s="146">
        <v>1.1910000000000001</v>
      </c>
      <c r="P219" s="146">
        <f>O219*H219</f>
        <v>14.292000000000002</v>
      </c>
      <c r="Q219" s="146">
        <v>0.82326999999999995</v>
      </c>
      <c r="R219" s="146">
        <f>Q219*H219</f>
        <v>9.8792399999999994</v>
      </c>
      <c r="S219" s="146">
        <v>0</v>
      </c>
      <c r="T219" s="147">
        <f>S219*H219</f>
        <v>0</v>
      </c>
      <c r="U219" s="32"/>
      <c r="V219" s="32"/>
      <c r="W219" s="32"/>
      <c r="X219" s="32"/>
      <c r="Y219" s="32"/>
      <c r="Z219" s="32"/>
      <c r="AA219" s="32"/>
      <c r="AB219" s="32"/>
      <c r="AC219" s="32"/>
      <c r="AD219" s="32"/>
      <c r="AE219" s="32"/>
      <c r="AR219" s="148" t="s">
        <v>146</v>
      </c>
      <c r="AT219" s="148" t="s">
        <v>141</v>
      </c>
      <c r="AU219" s="148" t="s">
        <v>84</v>
      </c>
      <c r="AY219" s="19" t="s">
        <v>139</v>
      </c>
      <c r="BE219" s="149">
        <f>IF(N219="základní",J219,0)</f>
        <v>0</v>
      </c>
      <c r="BF219" s="149">
        <f>IF(N219="snížená",J219,0)</f>
        <v>0</v>
      </c>
      <c r="BG219" s="149">
        <f>IF(N219="zákl. přenesená",J219,0)</f>
        <v>0</v>
      </c>
      <c r="BH219" s="149">
        <f>IF(N219="sníž. přenesená",J219,0)</f>
        <v>0</v>
      </c>
      <c r="BI219" s="149">
        <f>IF(N219="nulová",J219,0)</f>
        <v>0</v>
      </c>
      <c r="BJ219" s="19" t="s">
        <v>82</v>
      </c>
      <c r="BK219" s="149">
        <f>ROUND(I219*H219,2)</f>
        <v>0</v>
      </c>
      <c r="BL219" s="19" t="s">
        <v>146</v>
      </c>
      <c r="BM219" s="148" t="s">
        <v>909</v>
      </c>
    </row>
    <row r="220" spans="1:65" s="2" customFormat="1">
      <c r="A220" s="32"/>
      <c r="B220" s="33"/>
      <c r="C220" s="32"/>
      <c r="D220" s="150" t="s">
        <v>148</v>
      </c>
      <c r="E220" s="32"/>
      <c r="F220" s="151" t="s">
        <v>910</v>
      </c>
      <c r="G220" s="32"/>
      <c r="H220" s="32"/>
      <c r="I220" s="32"/>
      <c r="J220" s="32"/>
      <c r="K220" s="32"/>
      <c r="L220" s="33"/>
      <c r="M220" s="152"/>
      <c r="N220" s="153"/>
      <c r="O220" s="53"/>
      <c r="P220" s="53"/>
      <c r="Q220" s="53"/>
      <c r="R220" s="53"/>
      <c r="S220" s="53"/>
      <c r="T220" s="54"/>
      <c r="U220" s="32"/>
      <c r="V220" s="32"/>
      <c r="W220" s="32"/>
      <c r="X220" s="32"/>
      <c r="Y220" s="32"/>
      <c r="Z220" s="32"/>
      <c r="AA220" s="32"/>
      <c r="AB220" s="32"/>
      <c r="AC220" s="32"/>
      <c r="AD220" s="32"/>
      <c r="AE220" s="32"/>
      <c r="AT220" s="19" t="s">
        <v>148</v>
      </c>
      <c r="AU220" s="19" t="s">
        <v>84</v>
      </c>
    </row>
    <row r="221" spans="1:65" s="2" customFormat="1" ht="87.75">
      <c r="A221" s="32"/>
      <c r="B221" s="33"/>
      <c r="C221" s="32"/>
      <c r="D221" s="150" t="s">
        <v>150</v>
      </c>
      <c r="E221" s="32"/>
      <c r="F221" s="154" t="s">
        <v>911</v>
      </c>
      <c r="G221" s="32"/>
      <c r="H221" s="32"/>
      <c r="I221" s="32"/>
      <c r="J221" s="32"/>
      <c r="K221" s="32"/>
      <c r="L221" s="33"/>
      <c r="M221" s="152"/>
      <c r="N221" s="153"/>
      <c r="O221" s="53"/>
      <c r="P221" s="53"/>
      <c r="Q221" s="53"/>
      <c r="R221" s="53"/>
      <c r="S221" s="53"/>
      <c r="T221" s="54"/>
      <c r="U221" s="32"/>
      <c r="V221" s="32"/>
      <c r="W221" s="32"/>
      <c r="X221" s="32"/>
      <c r="Y221" s="32"/>
      <c r="Z221" s="32"/>
      <c r="AA221" s="32"/>
      <c r="AB221" s="32"/>
      <c r="AC221" s="32"/>
      <c r="AD221" s="32"/>
      <c r="AE221" s="32"/>
      <c r="AT221" s="19" t="s">
        <v>150</v>
      </c>
      <c r="AU221" s="19" t="s">
        <v>84</v>
      </c>
    </row>
    <row r="222" spans="1:65" s="13" customFormat="1">
      <c r="B222" s="155"/>
      <c r="D222" s="150" t="s">
        <v>158</v>
      </c>
      <c r="E222" s="156" t="s">
        <v>3</v>
      </c>
      <c r="F222" s="157" t="s">
        <v>912</v>
      </c>
      <c r="H222" s="156" t="s">
        <v>3</v>
      </c>
      <c r="L222" s="155"/>
      <c r="M222" s="158"/>
      <c r="N222" s="159"/>
      <c r="O222" s="159"/>
      <c r="P222" s="159"/>
      <c r="Q222" s="159"/>
      <c r="R222" s="159"/>
      <c r="S222" s="159"/>
      <c r="T222" s="160"/>
      <c r="AT222" s="156" t="s">
        <v>158</v>
      </c>
      <c r="AU222" s="156" t="s">
        <v>84</v>
      </c>
      <c r="AV222" s="13" t="s">
        <v>82</v>
      </c>
      <c r="AW222" s="13" t="s">
        <v>36</v>
      </c>
      <c r="AX222" s="13" t="s">
        <v>74</v>
      </c>
      <c r="AY222" s="156" t="s">
        <v>139</v>
      </c>
    </row>
    <row r="223" spans="1:65" s="14" customFormat="1">
      <c r="B223" s="161"/>
      <c r="D223" s="150" t="s">
        <v>158</v>
      </c>
      <c r="E223" s="162" t="s">
        <v>3</v>
      </c>
      <c r="F223" s="163" t="s">
        <v>224</v>
      </c>
      <c r="H223" s="164">
        <v>12</v>
      </c>
      <c r="L223" s="161"/>
      <c r="M223" s="165"/>
      <c r="N223" s="166"/>
      <c r="O223" s="166"/>
      <c r="P223" s="166"/>
      <c r="Q223" s="166"/>
      <c r="R223" s="166"/>
      <c r="S223" s="166"/>
      <c r="T223" s="167"/>
      <c r="AT223" s="162" t="s">
        <v>158</v>
      </c>
      <c r="AU223" s="162" t="s">
        <v>84</v>
      </c>
      <c r="AV223" s="14" t="s">
        <v>84</v>
      </c>
      <c r="AW223" s="14" t="s">
        <v>36</v>
      </c>
      <c r="AX223" s="14" t="s">
        <v>82</v>
      </c>
      <c r="AY223" s="162" t="s">
        <v>139</v>
      </c>
    </row>
    <row r="224" spans="1:65" s="12" customFormat="1" ht="22.9" customHeight="1">
      <c r="B224" s="125"/>
      <c r="D224" s="126" t="s">
        <v>73</v>
      </c>
      <c r="E224" s="135" t="s">
        <v>192</v>
      </c>
      <c r="F224" s="135" t="s">
        <v>603</v>
      </c>
      <c r="J224" s="136"/>
      <c r="L224" s="125"/>
      <c r="M224" s="129"/>
      <c r="N224" s="130"/>
      <c r="O224" s="130"/>
      <c r="P224" s="131">
        <f>SUM(P225:P232)</f>
        <v>9.5546000000000006</v>
      </c>
      <c r="Q224" s="130"/>
      <c r="R224" s="131">
        <f>SUM(R225:R232)</f>
        <v>0.49738359999999998</v>
      </c>
      <c r="S224" s="130"/>
      <c r="T224" s="132">
        <f>SUM(T225:T232)</f>
        <v>0</v>
      </c>
      <c r="AR224" s="126" t="s">
        <v>82</v>
      </c>
      <c r="AT224" s="133" t="s">
        <v>73</v>
      </c>
      <c r="AU224" s="133" t="s">
        <v>82</v>
      </c>
      <c r="AY224" s="126" t="s">
        <v>139</v>
      </c>
      <c r="BK224" s="134">
        <f>SUM(BK225:BK232)</f>
        <v>0</v>
      </c>
    </row>
    <row r="225" spans="1:65" s="2" customFormat="1" ht="14.45" customHeight="1">
      <c r="A225" s="32"/>
      <c r="B225" s="137"/>
      <c r="C225" s="138" t="s">
        <v>279</v>
      </c>
      <c r="D225" s="138" t="s">
        <v>141</v>
      </c>
      <c r="E225" s="139" t="s">
        <v>708</v>
      </c>
      <c r="F225" s="140" t="s">
        <v>709</v>
      </c>
      <c r="G225" s="141" t="s">
        <v>254</v>
      </c>
      <c r="H225" s="142">
        <v>18.920000000000002</v>
      </c>
      <c r="I225" s="143"/>
      <c r="J225" s="143"/>
      <c r="K225" s="140" t="s">
        <v>145</v>
      </c>
      <c r="L225" s="33"/>
      <c r="M225" s="144" t="s">
        <v>3</v>
      </c>
      <c r="N225" s="145" t="s">
        <v>45</v>
      </c>
      <c r="O225" s="146">
        <v>0.505</v>
      </c>
      <c r="P225" s="146">
        <f>O225*H225</f>
        <v>9.5546000000000006</v>
      </c>
      <c r="Q225" s="146">
        <v>0</v>
      </c>
      <c r="R225" s="146">
        <f>Q225*H225</f>
        <v>0</v>
      </c>
      <c r="S225" s="146">
        <v>0</v>
      </c>
      <c r="T225" s="147">
        <f>S225*H225</f>
        <v>0</v>
      </c>
      <c r="U225" s="32"/>
      <c r="V225" s="32"/>
      <c r="W225" s="32"/>
      <c r="X225" s="32"/>
      <c r="Y225" s="32"/>
      <c r="Z225" s="32"/>
      <c r="AA225" s="32"/>
      <c r="AB225" s="32"/>
      <c r="AC225" s="32"/>
      <c r="AD225" s="32"/>
      <c r="AE225" s="32"/>
      <c r="AR225" s="148" t="s">
        <v>146</v>
      </c>
      <c r="AT225" s="148" t="s">
        <v>141</v>
      </c>
      <c r="AU225" s="148" t="s">
        <v>84</v>
      </c>
      <c r="AY225" s="19" t="s">
        <v>139</v>
      </c>
      <c r="BE225" s="149">
        <f>IF(N225="základní",J225,0)</f>
        <v>0</v>
      </c>
      <c r="BF225" s="149">
        <f>IF(N225="snížená",J225,0)</f>
        <v>0</v>
      </c>
      <c r="BG225" s="149">
        <f>IF(N225="zákl. přenesená",J225,0)</f>
        <v>0</v>
      </c>
      <c r="BH225" s="149">
        <f>IF(N225="sníž. přenesená",J225,0)</f>
        <v>0</v>
      </c>
      <c r="BI225" s="149">
        <f>IF(N225="nulová",J225,0)</f>
        <v>0</v>
      </c>
      <c r="BJ225" s="19" t="s">
        <v>82</v>
      </c>
      <c r="BK225" s="149">
        <f>ROUND(I225*H225,2)</f>
        <v>0</v>
      </c>
      <c r="BL225" s="19" t="s">
        <v>146</v>
      </c>
      <c r="BM225" s="148" t="s">
        <v>913</v>
      </c>
    </row>
    <row r="226" spans="1:65" s="2" customFormat="1" ht="19.5">
      <c r="A226" s="32"/>
      <c r="B226" s="33"/>
      <c r="C226" s="32"/>
      <c r="D226" s="150" t="s">
        <v>148</v>
      </c>
      <c r="E226" s="32"/>
      <c r="F226" s="151" t="s">
        <v>711</v>
      </c>
      <c r="G226" s="32"/>
      <c r="H226" s="32"/>
      <c r="I226" s="32"/>
      <c r="J226" s="32"/>
      <c r="K226" s="32"/>
      <c r="L226" s="33"/>
      <c r="M226" s="152"/>
      <c r="N226" s="153"/>
      <c r="O226" s="53"/>
      <c r="P226" s="53"/>
      <c r="Q226" s="53"/>
      <c r="R226" s="53"/>
      <c r="S226" s="53"/>
      <c r="T226" s="54"/>
      <c r="U226" s="32"/>
      <c r="V226" s="32"/>
      <c r="W226" s="32"/>
      <c r="X226" s="32"/>
      <c r="Y226" s="32"/>
      <c r="Z226" s="32"/>
      <c r="AA226" s="32"/>
      <c r="AB226" s="32"/>
      <c r="AC226" s="32"/>
      <c r="AD226" s="32"/>
      <c r="AE226" s="32"/>
      <c r="AT226" s="19" t="s">
        <v>148</v>
      </c>
      <c r="AU226" s="19" t="s">
        <v>84</v>
      </c>
    </row>
    <row r="227" spans="1:65" s="2" customFormat="1" ht="87.75">
      <c r="A227" s="32"/>
      <c r="B227" s="33"/>
      <c r="C227" s="32"/>
      <c r="D227" s="150" t="s">
        <v>150</v>
      </c>
      <c r="E227" s="32"/>
      <c r="F227" s="154" t="s">
        <v>681</v>
      </c>
      <c r="G227" s="32"/>
      <c r="H227" s="32"/>
      <c r="I227" s="32"/>
      <c r="J227" s="32"/>
      <c r="K227" s="32"/>
      <c r="L227" s="33"/>
      <c r="M227" s="152"/>
      <c r="N227" s="153"/>
      <c r="O227" s="53"/>
      <c r="P227" s="53"/>
      <c r="Q227" s="53"/>
      <c r="R227" s="53"/>
      <c r="S227" s="53"/>
      <c r="T227" s="54"/>
      <c r="U227" s="32"/>
      <c r="V227" s="32"/>
      <c r="W227" s="32"/>
      <c r="X227" s="32"/>
      <c r="Y227" s="32"/>
      <c r="Z227" s="32"/>
      <c r="AA227" s="32"/>
      <c r="AB227" s="32"/>
      <c r="AC227" s="32"/>
      <c r="AD227" s="32"/>
      <c r="AE227" s="32"/>
      <c r="AT227" s="19" t="s">
        <v>150</v>
      </c>
      <c r="AU227" s="19" t="s">
        <v>84</v>
      </c>
    </row>
    <row r="228" spans="1:65" s="13" customFormat="1">
      <c r="B228" s="155"/>
      <c r="D228" s="150" t="s">
        <v>158</v>
      </c>
      <c r="E228" s="156" t="s">
        <v>3</v>
      </c>
      <c r="F228" s="157" t="s">
        <v>867</v>
      </c>
      <c r="H228" s="156" t="s">
        <v>3</v>
      </c>
      <c r="L228" s="155"/>
      <c r="M228" s="158"/>
      <c r="N228" s="159"/>
      <c r="O228" s="159"/>
      <c r="P228" s="159"/>
      <c r="Q228" s="159"/>
      <c r="R228" s="159"/>
      <c r="S228" s="159"/>
      <c r="T228" s="160"/>
      <c r="AT228" s="156" t="s">
        <v>158</v>
      </c>
      <c r="AU228" s="156" t="s">
        <v>84</v>
      </c>
      <c r="AV228" s="13" t="s">
        <v>82</v>
      </c>
      <c r="AW228" s="13" t="s">
        <v>36</v>
      </c>
      <c r="AX228" s="13" t="s">
        <v>74</v>
      </c>
      <c r="AY228" s="156" t="s">
        <v>139</v>
      </c>
    </row>
    <row r="229" spans="1:65" s="14" customFormat="1">
      <c r="B229" s="161"/>
      <c r="D229" s="150" t="s">
        <v>158</v>
      </c>
      <c r="E229" s="162" t="s">
        <v>3</v>
      </c>
      <c r="F229" s="163" t="s">
        <v>914</v>
      </c>
      <c r="H229" s="164">
        <v>18.920000000000002</v>
      </c>
      <c r="L229" s="161"/>
      <c r="M229" s="165"/>
      <c r="N229" s="166"/>
      <c r="O229" s="166"/>
      <c r="P229" s="166"/>
      <c r="Q229" s="166"/>
      <c r="R229" s="166"/>
      <c r="S229" s="166"/>
      <c r="T229" s="167"/>
      <c r="AT229" s="162" t="s">
        <v>158</v>
      </c>
      <c r="AU229" s="162" t="s">
        <v>84</v>
      </c>
      <c r="AV229" s="14" t="s">
        <v>84</v>
      </c>
      <c r="AW229" s="14" t="s">
        <v>36</v>
      </c>
      <c r="AX229" s="14" t="s">
        <v>82</v>
      </c>
      <c r="AY229" s="162" t="s">
        <v>139</v>
      </c>
    </row>
    <row r="230" spans="1:65" s="2" customFormat="1" ht="14.45" customHeight="1">
      <c r="A230" s="32"/>
      <c r="B230" s="137"/>
      <c r="C230" s="185" t="s">
        <v>287</v>
      </c>
      <c r="D230" s="185" t="s">
        <v>357</v>
      </c>
      <c r="E230" s="186" t="s">
        <v>715</v>
      </c>
      <c r="F230" s="187" t="s">
        <v>716</v>
      </c>
      <c r="G230" s="188" t="s">
        <v>254</v>
      </c>
      <c r="H230" s="189">
        <v>19.204000000000001</v>
      </c>
      <c r="I230" s="190"/>
      <c r="J230" s="190"/>
      <c r="K230" s="187" t="s">
        <v>145</v>
      </c>
      <c r="L230" s="191"/>
      <c r="M230" s="192" t="s">
        <v>3</v>
      </c>
      <c r="N230" s="193" t="s">
        <v>45</v>
      </c>
      <c r="O230" s="146">
        <v>0</v>
      </c>
      <c r="P230" s="146">
        <f>O230*H230</f>
        <v>0</v>
      </c>
      <c r="Q230" s="146">
        <v>2.5899999999999999E-2</v>
      </c>
      <c r="R230" s="146">
        <f>Q230*H230</f>
        <v>0.49738359999999998</v>
      </c>
      <c r="S230" s="146">
        <v>0</v>
      </c>
      <c r="T230" s="147">
        <f>S230*H230</f>
        <v>0</v>
      </c>
      <c r="U230" s="32"/>
      <c r="V230" s="32"/>
      <c r="W230" s="32"/>
      <c r="X230" s="32"/>
      <c r="Y230" s="32"/>
      <c r="Z230" s="32"/>
      <c r="AA230" s="32"/>
      <c r="AB230" s="32"/>
      <c r="AC230" s="32"/>
      <c r="AD230" s="32"/>
      <c r="AE230" s="32"/>
      <c r="AR230" s="148" t="s">
        <v>192</v>
      </c>
      <c r="AT230" s="148" t="s">
        <v>357</v>
      </c>
      <c r="AU230" s="148" t="s">
        <v>84</v>
      </c>
      <c r="AY230" s="19" t="s">
        <v>139</v>
      </c>
      <c r="BE230" s="149">
        <f>IF(N230="základní",J230,0)</f>
        <v>0</v>
      </c>
      <c r="BF230" s="149">
        <f>IF(N230="snížená",J230,0)</f>
        <v>0</v>
      </c>
      <c r="BG230" s="149">
        <f>IF(N230="zákl. přenesená",J230,0)</f>
        <v>0</v>
      </c>
      <c r="BH230" s="149">
        <f>IF(N230="sníž. přenesená",J230,0)</f>
        <v>0</v>
      </c>
      <c r="BI230" s="149">
        <f>IF(N230="nulová",J230,0)</f>
        <v>0</v>
      </c>
      <c r="BJ230" s="19" t="s">
        <v>82</v>
      </c>
      <c r="BK230" s="149">
        <f>ROUND(I230*H230,2)</f>
        <v>0</v>
      </c>
      <c r="BL230" s="19" t="s">
        <v>146</v>
      </c>
      <c r="BM230" s="148" t="s">
        <v>915</v>
      </c>
    </row>
    <row r="231" spans="1:65" s="2" customFormat="1">
      <c r="A231" s="32"/>
      <c r="B231" s="33"/>
      <c r="C231" s="32"/>
      <c r="D231" s="150" t="s">
        <v>148</v>
      </c>
      <c r="E231" s="32"/>
      <c r="F231" s="151" t="s">
        <v>716</v>
      </c>
      <c r="G231" s="32"/>
      <c r="H231" s="32"/>
      <c r="I231" s="32"/>
      <c r="J231" s="32"/>
      <c r="K231" s="32"/>
      <c r="L231" s="33"/>
      <c r="M231" s="152"/>
      <c r="N231" s="153"/>
      <c r="O231" s="53"/>
      <c r="P231" s="53"/>
      <c r="Q231" s="53"/>
      <c r="R231" s="53"/>
      <c r="S231" s="53"/>
      <c r="T231" s="54"/>
      <c r="U231" s="32"/>
      <c r="V231" s="32"/>
      <c r="W231" s="32"/>
      <c r="X231" s="32"/>
      <c r="Y231" s="32"/>
      <c r="Z231" s="32"/>
      <c r="AA231" s="32"/>
      <c r="AB231" s="32"/>
      <c r="AC231" s="32"/>
      <c r="AD231" s="32"/>
      <c r="AE231" s="32"/>
      <c r="AT231" s="19" t="s">
        <v>148</v>
      </c>
      <c r="AU231" s="19" t="s">
        <v>84</v>
      </c>
    </row>
    <row r="232" spans="1:65" s="14" customFormat="1">
      <c r="B232" s="161"/>
      <c r="D232" s="150" t="s">
        <v>158</v>
      </c>
      <c r="F232" s="163" t="s">
        <v>916</v>
      </c>
      <c r="H232" s="164">
        <v>19.204000000000001</v>
      </c>
      <c r="L232" s="161"/>
      <c r="M232" s="165"/>
      <c r="N232" s="166"/>
      <c r="O232" s="166"/>
      <c r="P232" s="166"/>
      <c r="Q232" s="166"/>
      <c r="R232" s="166"/>
      <c r="S232" s="166"/>
      <c r="T232" s="167"/>
      <c r="AT232" s="162" t="s">
        <v>158</v>
      </c>
      <c r="AU232" s="162" t="s">
        <v>84</v>
      </c>
      <c r="AV232" s="14" t="s">
        <v>84</v>
      </c>
      <c r="AW232" s="14" t="s">
        <v>4</v>
      </c>
      <c r="AX232" s="14" t="s">
        <v>82</v>
      </c>
      <c r="AY232" s="162" t="s">
        <v>139</v>
      </c>
    </row>
    <row r="233" spans="1:65" s="12" customFormat="1" ht="22.9" customHeight="1">
      <c r="B233" s="125"/>
      <c r="D233" s="126" t="s">
        <v>73</v>
      </c>
      <c r="E233" s="135" t="s">
        <v>202</v>
      </c>
      <c r="F233" s="135" t="s">
        <v>251</v>
      </c>
      <c r="J233" s="136"/>
      <c r="L233" s="125"/>
      <c r="M233" s="129"/>
      <c r="N233" s="130"/>
      <c r="O233" s="130"/>
      <c r="P233" s="131">
        <f>SUM(P234:P274)</f>
        <v>174.71469400000001</v>
      </c>
      <c r="Q233" s="130"/>
      <c r="R233" s="131">
        <f>SUM(R234:R274)</f>
        <v>208.16336092</v>
      </c>
      <c r="S233" s="130"/>
      <c r="T233" s="132">
        <f>SUM(T234:T274)</f>
        <v>0</v>
      </c>
      <c r="AR233" s="126" t="s">
        <v>82</v>
      </c>
      <c r="AT233" s="133" t="s">
        <v>73</v>
      </c>
      <c r="AU233" s="133" t="s">
        <v>82</v>
      </c>
      <c r="AY233" s="126" t="s">
        <v>139</v>
      </c>
      <c r="BK233" s="134">
        <f>SUM(BK234:BK274)</f>
        <v>0</v>
      </c>
    </row>
    <row r="234" spans="1:65" s="2" customFormat="1" ht="14.45" customHeight="1">
      <c r="A234" s="32"/>
      <c r="B234" s="137"/>
      <c r="C234" s="138" t="s">
        <v>8</v>
      </c>
      <c r="D234" s="138" t="s">
        <v>141</v>
      </c>
      <c r="E234" s="139" t="s">
        <v>917</v>
      </c>
      <c r="F234" s="140" t="s">
        <v>918</v>
      </c>
      <c r="G234" s="141" t="s">
        <v>254</v>
      </c>
      <c r="H234" s="142">
        <v>19.32</v>
      </c>
      <c r="I234" s="143"/>
      <c r="J234" s="143"/>
      <c r="K234" s="140" t="s">
        <v>145</v>
      </c>
      <c r="L234" s="33"/>
      <c r="M234" s="144" t="s">
        <v>3</v>
      </c>
      <c r="N234" s="145" t="s">
        <v>45</v>
      </c>
      <c r="O234" s="146">
        <v>1.615</v>
      </c>
      <c r="P234" s="146">
        <f>O234*H234</f>
        <v>31.201799999999999</v>
      </c>
      <c r="Q234" s="146">
        <v>0.61348000000000003</v>
      </c>
      <c r="R234" s="146">
        <f>Q234*H234</f>
        <v>11.852433600000001</v>
      </c>
      <c r="S234" s="146">
        <v>0</v>
      </c>
      <c r="T234" s="147">
        <f>S234*H234</f>
        <v>0</v>
      </c>
      <c r="U234" s="32"/>
      <c r="V234" s="32"/>
      <c r="W234" s="32"/>
      <c r="X234" s="32"/>
      <c r="Y234" s="32"/>
      <c r="Z234" s="32"/>
      <c r="AA234" s="32"/>
      <c r="AB234" s="32"/>
      <c r="AC234" s="32"/>
      <c r="AD234" s="32"/>
      <c r="AE234" s="32"/>
      <c r="AR234" s="148" t="s">
        <v>146</v>
      </c>
      <c r="AT234" s="148" t="s">
        <v>141</v>
      </c>
      <c r="AU234" s="148" t="s">
        <v>84</v>
      </c>
      <c r="AY234" s="19" t="s">
        <v>139</v>
      </c>
      <c r="BE234" s="149">
        <f>IF(N234="základní",J234,0)</f>
        <v>0</v>
      </c>
      <c r="BF234" s="149">
        <f>IF(N234="snížená",J234,0)</f>
        <v>0</v>
      </c>
      <c r="BG234" s="149">
        <f>IF(N234="zákl. přenesená",J234,0)</f>
        <v>0</v>
      </c>
      <c r="BH234" s="149">
        <f>IF(N234="sníž. přenesená",J234,0)</f>
        <v>0</v>
      </c>
      <c r="BI234" s="149">
        <f>IF(N234="nulová",J234,0)</f>
        <v>0</v>
      </c>
      <c r="BJ234" s="19" t="s">
        <v>82</v>
      </c>
      <c r="BK234" s="149">
        <f>ROUND(I234*H234,2)</f>
        <v>0</v>
      </c>
      <c r="BL234" s="19" t="s">
        <v>146</v>
      </c>
      <c r="BM234" s="148" t="s">
        <v>919</v>
      </c>
    </row>
    <row r="235" spans="1:65" s="2" customFormat="1">
      <c r="A235" s="32"/>
      <c r="B235" s="33"/>
      <c r="C235" s="32"/>
      <c r="D235" s="150" t="s">
        <v>148</v>
      </c>
      <c r="E235" s="32"/>
      <c r="F235" s="151" t="s">
        <v>920</v>
      </c>
      <c r="G235" s="32"/>
      <c r="H235" s="32"/>
      <c r="I235" s="32"/>
      <c r="J235" s="32"/>
      <c r="K235" s="32"/>
      <c r="L235" s="33"/>
      <c r="M235" s="152"/>
      <c r="N235" s="153"/>
      <c r="O235" s="53"/>
      <c r="P235" s="53"/>
      <c r="Q235" s="53"/>
      <c r="R235" s="53"/>
      <c r="S235" s="53"/>
      <c r="T235" s="54"/>
      <c r="U235" s="32"/>
      <c r="V235" s="32"/>
      <c r="W235" s="32"/>
      <c r="X235" s="32"/>
      <c r="Y235" s="32"/>
      <c r="Z235" s="32"/>
      <c r="AA235" s="32"/>
      <c r="AB235" s="32"/>
      <c r="AC235" s="32"/>
      <c r="AD235" s="32"/>
      <c r="AE235" s="32"/>
      <c r="AT235" s="19" t="s">
        <v>148</v>
      </c>
      <c r="AU235" s="19" t="s">
        <v>84</v>
      </c>
    </row>
    <row r="236" spans="1:65" s="2" customFormat="1" ht="97.5">
      <c r="A236" s="32"/>
      <c r="B236" s="33"/>
      <c r="C236" s="32"/>
      <c r="D236" s="150" t="s">
        <v>150</v>
      </c>
      <c r="E236" s="32"/>
      <c r="F236" s="154" t="s">
        <v>921</v>
      </c>
      <c r="G236" s="32"/>
      <c r="H236" s="32"/>
      <c r="I236" s="32"/>
      <c r="J236" s="32"/>
      <c r="K236" s="32"/>
      <c r="L236" s="33"/>
      <c r="M236" s="152"/>
      <c r="N236" s="153"/>
      <c r="O236" s="53"/>
      <c r="P236" s="53"/>
      <c r="Q236" s="53"/>
      <c r="R236" s="53"/>
      <c r="S236" s="53"/>
      <c r="T236" s="54"/>
      <c r="U236" s="32"/>
      <c r="V236" s="32"/>
      <c r="W236" s="32"/>
      <c r="X236" s="32"/>
      <c r="Y236" s="32"/>
      <c r="Z236" s="32"/>
      <c r="AA236" s="32"/>
      <c r="AB236" s="32"/>
      <c r="AC236" s="32"/>
      <c r="AD236" s="32"/>
      <c r="AE236" s="32"/>
      <c r="AT236" s="19" t="s">
        <v>150</v>
      </c>
      <c r="AU236" s="19" t="s">
        <v>84</v>
      </c>
    </row>
    <row r="237" spans="1:65" s="13" customFormat="1">
      <c r="B237" s="155"/>
      <c r="D237" s="150" t="s">
        <v>158</v>
      </c>
      <c r="E237" s="156" t="s">
        <v>3</v>
      </c>
      <c r="F237" s="157" t="s">
        <v>922</v>
      </c>
      <c r="H237" s="156" t="s">
        <v>3</v>
      </c>
      <c r="L237" s="155"/>
      <c r="M237" s="158"/>
      <c r="N237" s="159"/>
      <c r="O237" s="159"/>
      <c r="P237" s="159"/>
      <c r="Q237" s="159"/>
      <c r="R237" s="159"/>
      <c r="S237" s="159"/>
      <c r="T237" s="160"/>
      <c r="AT237" s="156" t="s">
        <v>158</v>
      </c>
      <c r="AU237" s="156" t="s">
        <v>84</v>
      </c>
      <c r="AV237" s="13" t="s">
        <v>82</v>
      </c>
      <c r="AW237" s="13" t="s">
        <v>36</v>
      </c>
      <c r="AX237" s="13" t="s">
        <v>74</v>
      </c>
      <c r="AY237" s="156" t="s">
        <v>139</v>
      </c>
    </row>
    <row r="238" spans="1:65" s="14" customFormat="1">
      <c r="B238" s="161"/>
      <c r="D238" s="150" t="s">
        <v>158</v>
      </c>
      <c r="E238" s="162" t="s">
        <v>3</v>
      </c>
      <c r="F238" s="163" t="s">
        <v>923</v>
      </c>
      <c r="H238" s="164">
        <v>19.32</v>
      </c>
      <c r="L238" s="161"/>
      <c r="M238" s="165"/>
      <c r="N238" s="166"/>
      <c r="O238" s="166"/>
      <c r="P238" s="166"/>
      <c r="Q238" s="166"/>
      <c r="R238" s="166"/>
      <c r="S238" s="166"/>
      <c r="T238" s="167"/>
      <c r="AT238" s="162" t="s">
        <v>158</v>
      </c>
      <c r="AU238" s="162" t="s">
        <v>84</v>
      </c>
      <c r="AV238" s="14" t="s">
        <v>84</v>
      </c>
      <c r="AW238" s="14" t="s">
        <v>36</v>
      </c>
      <c r="AX238" s="14" t="s">
        <v>82</v>
      </c>
      <c r="AY238" s="162" t="s">
        <v>139</v>
      </c>
    </row>
    <row r="239" spans="1:65" s="2" customFormat="1" ht="14.45" customHeight="1">
      <c r="A239" s="32"/>
      <c r="B239" s="137"/>
      <c r="C239" s="185" t="s">
        <v>310</v>
      </c>
      <c r="D239" s="185" t="s">
        <v>357</v>
      </c>
      <c r="E239" s="186" t="s">
        <v>924</v>
      </c>
      <c r="F239" s="187" t="s">
        <v>925</v>
      </c>
      <c r="G239" s="188" t="s">
        <v>254</v>
      </c>
      <c r="H239" s="189">
        <v>17.675000000000001</v>
      </c>
      <c r="I239" s="190"/>
      <c r="J239" s="190"/>
      <c r="K239" s="187" t="s">
        <v>3</v>
      </c>
      <c r="L239" s="191"/>
      <c r="M239" s="192" t="s">
        <v>3</v>
      </c>
      <c r="N239" s="193" t="s">
        <v>45</v>
      </c>
      <c r="O239" s="146">
        <v>0</v>
      </c>
      <c r="P239" s="146">
        <f>O239*H239</f>
        <v>0</v>
      </c>
      <c r="Q239" s="146">
        <v>0.308</v>
      </c>
      <c r="R239" s="146">
        <f>Q239*H239</f>
        <v>5.4439000000000002</v>
      </c>
      <c r="S239" s="146">
        <v>0</v>
      </c>
      <c r="T239" s="147">
        <f>S239*H239</f>
        <v>0</v>
      </c>
      <c r="U239" s="32"/>
      <c r="V239" s="32"/>
      <c r="W239" s="32"/>
      <c r="X239" s="32"/>
      <c r="Y239" s="32"/>
      <c r="Z239" s="32"/>
      <c r="AA239" s="32"/>
      <c r="AB239" s="32"/>
      <c r="AC239" s="32"/>
      <c r="AD239" s="32"/>
      <c r="AE239" s="32"/>
      <c r="AR239" s="148" t="s">
        <v>192</v>
      </c>
      <c r="AT239" s="148" t="s">
        <v>357</v>
      </c>
      <c r="AU239" s="148" t="s">
        <v>84</v>
      </c>
      <c r="AY239" s="19" t="s">
        <v>139</v>
      </c>
      <c r="BE239" s="149">
        <f>IF(N239="základní",J239,0)</f>
        <v>0</v>
      </c>
      <c r="BF239" s="149">
        <f>IF(N239="snížená",J239,0)</f>
        <v>0</v>
      </c>
      <c r="BG239" s="149">
        <f>IF(N239="zákl. přenesená",J239,0)</f>
        <v>0</v>
      </c>
      <c r="BH239" s="149">
        <f>IF(N239="sníž. přenesená",J239,0)</f>
        <v>0</v>
      </c>
      <c r="BI239" s="149">
        <f>IF(N239="nulová",J239,0)</f>
        <v>0</v>
      </c>
      <c r="BJ239" s="19" t="s">
        <v>82</v>
      </c>
      <c r="BK239" s="149">
        <f>ROUND(I239*H239,2)</f>
        <v>0</v>
      </c>
      <c r="BL239" s="19" t="s">
        <v>146</v>
      </c>
      <c r="BM239" s="148" t="s">
        <v>926</v>
      </c>
    </row>
    <row r="240" spans="1:65" s="2" customFormat="1">
      <c r="A240" s="32"/>
      <c r="B240" s="33"/>
      <c r="C240" s="32"/>
      <c r="D240" s="150" t="s">
        <v>148</v>
      </c>
      <c r="E240" s="32"/>
      <c r="F240" s="151" t="s">
        <v>925</v>
      </c>
      <c r="G240" s="32"/>
      <c r="H240" s="32"/>
      <c r="I240" s="32"/>
      <c r="J240" s="32"/>
      <c r="K240" s="32"/>
      <c r="L240" s="33"/>
      <c r="M240" s="152"/>
      <c r="N240" s="153"/>
      <c r="O240" s="53"/>
      <c r="P240" s="53"/>
      <c r="Q240" s="53"/>
      <c r="R240" s="53"/>
      <c r="S240" s="53"/>
      <c r="T240" s="54"/>
      <c r="U240" s="32"/>
      <c r="V240" s="32"/>
      <c r="W240" s="32"/>
      <c r="X240" s="32"/>
      <c r="Y240" s="32"/>
      <c r="Z240" s="32"/>
      <c r="AA240" s="32"/>
      <c r="AB240" s="32"/>
      <c r="AC240" s="32"/>
      <c r="AD240" s="32"/>
      <c r="AE240" s="32"/>
      <c r="AT240" s="19" t="s">
        <v>148</v>
      </c>
      <c r="AU240" s="19" t="s">
        <v>84</v>
      </c>
    </row>
    <row r="241" spans="1:65" s="13" customFormat="1">
      <c r="B241" s="155"/>
      <c r="D241" s="150" t="s">
        <v>158</v>
      </c>
      <c r="E241" s="156" t="s">
        <v>3</v>
      </c>
      <c r="F241" s="157" t="s">
        <v>927</v>
      </c>
      <c r="H241" s="156" t="s">
        <v>3</v>
      </c>
      <c r="L241" s="155"/>
      <c r="M241" s="158"/>
      <c r="N241" s="159"/>
      <c r="O241" s="159"/>
      <c r="P241" s="159"/>
      <c r="Q241" s="159"/>
      <c r="R241" s="159"/>
      <c r="S241" s="159"/>
      <c r="T241" s="160"/>
      <c r="AT241" s="156" t="s">
        <v>158</v>
      </c>
      <c r="AU241" s="156" t="s">
        <v>84</v>
      </c>
      <c r="AV241" s="13" t="s">
        <v>82</v>
      </c>
      <c r="AW241" s="13" t="s">
        <v>36</v>
      </c>
      <c r="AX241" s="13" t="s">
        <v>74</v>
      </c>
      <c r="AY241" s="156" t="s">
        <v>139</v>
      </c>
    </row>
    <row r="242" spans="1:65" s="14" customFormat="1">
      <c r="B242" s="161"/>
      <c r="D242" s="150" t="s">
        <v>158</v>
      </c>
      <c r="E242" s="162" t="s">
        <v>3</v>
      </c>
      <c r="F242" s="163" t="s">
        <v>928</v>
      </c>
      <c r="H242" s="164">
        <v>17.5</v>
      </c>
      <c r="L242" s="161"/>
      <c r="M242" s="165"/>
      <c r="N242" s="166"/>
      <c r="O242" s="166"/>
      <c r="P242" s="166"/>
      <c r="Q242" s="166"/>
      <c r="R242" s="166"/>
      <c r="S242" s="166"/>
      <c r="T242" s="167"/>
      <c r="AT242" s="162" t="s">
        <v>158</v>
      </c>
      <c r="AU242" s="162" t="s">
        <v>84</v>
      </c>
      <c r="AV242" s="14" t="s">
        <v>84</v>
      </c>
      <c r="AW242" s="14" t="s">
        <v>36</v>
      </c>
      <c r="AX242" s="14" t="s">
        <v>82</v>
      </c>
      <c r="AY242" s="162" t="s">
        <v>139</v>
      </c>
    </row>
    <row r="243" spans="1:65" s="14" customFormat="1">
      <c r="B243" s="161"/>
      <c r="D243" s="150" t="s">
        <v>158</v>
      </c>
      <c r="F243" s="163" t="s">
        <v>929</v>
      </c>
      <c r="H243" s="164">
        <v>17.675000000000001</v>
      </c>
      <c r="L243" s="161"/>
      <c r="M243" s="165"/>
      <c r="N243" s="166"/>
      <c r="O243" s="166"/>
      <c r="P243" s="166"/>
      <c r="Q243" s="166"/>
      <c r="R243" s="166"/>
      <c r="S243" s="166"/>
      <c r="T243" s="167"/>
      <c r="AT243" s="162" t="s">
        <v>158</v>
      </c>
      <c r="AU243" s="162" t="s">
        <v>84</v>
      </c>
      <c r="AV243" s="14" t="s">
        <v>84</v>
      </c>
      <c r="AW243" s="14" t="s">
        <v>4</v>
      </c>
      <c r="AX243" s="14" t="s">
        <v>82</v>
      </c>
      <c r="AY243" s="162" t="s">
        <v>139</v>
      </c>
    </row>
    <row r="244" spans="1:65" s="2" customFormat="1" ht="14.45" customHeight="1">
      <c r="A244" s="32"/>
      <c r="B244" s="137"/>
      <c r="C244" s="138" t="s">
        <v>624</v>
      </c>
      <c r="D244" s="138" t="s">
        <v>141</v>
      </c>
      <c r="E244" s="139" t="s">
        <v>930</v>
      </c>
      <c r="F244" s="140" t="s">
        <v>931</v>
      </c>
      <c r="G244" s="141" t="s">
        <v>154</v>
      </c>
      <c r="H244" s="142">
        <v>13</v>
      </c>
      <c r="I244" s="143"/>
      <c r="J244" s="143"/>
      <c r="K244" s="140" t="s">
        <v>145</v>
      </c>
      <c r="L244" s="33"/>
      <c r="M244" s="144" t="s">
        <v>3</v>
      </c>
      <c r="N244" s="145" t="s">
        <v>45</v>
      </c>
      <c r="O244" s="146">
        <v>3.6440000000000001</v>
      </c>
      <c r="P244" s="146">
        <f>O244*H244</f>
        <v>47.372</v>
      </c>
      <c r="Q244" s="146">
        <v>2.46367</v>
      </c>
      <c r="R244" s="146">
        <f>Q244*H244</f>
        <v>32.027709999999999</v>
      </c>
      <c r="S244" s="146">
        <v>0</v>
      </c>
      <c r="T244" s="147">
        <f>S244*H244</f>
        <v>0</v>
      </c>
      <c r="U244" s="32"/>
      <c r="V244" s="32"/>
      <c r="W244" s="32"/>
      <c r="X244" s="32"/>
      <c r="Y244" s="32"/>
      <c r="Z244" s="32"/>
      <c r="AA244" s="32"/>
      <c r="AB244" s="32"/>
      <c r="AC244" s="32"/>
      <c r="AD244" s="32"/>
      <c r="AE244" s="32"/>
      <c r="AR244" s="148" t="s">
        <v>146</v>
      </c>
      <c r="AT244" s="148" t="s">
        <v>141</v>
      </c>
      <c r="AU244" s="148" t="s">
        <v>84</v>
      </c>
      <c r="AY244" s="19" t="s">
        <v>139</v>
      </c>
      <c r="BE244" s="149">
        <f>IF(N244="základní",J244,0)</f>
        <v>0</v>
      </c>
      <c r="BF244" s="149">
        <f>IF(N244="snížená",J244,0)</f>
        <v>0</v>
      </c>
      <c r="BG244" s="149">
        <f>IF(N244="zákl. přenesená",J244,0)</f>
        <v>0</v>
      </c>
      <c r="BH244" s="149">
        <f>IF(N244="sníž. přenesená",J244,0)</f>
        <v>0</v>
      </c>
      <c r="BI244" s="149">
        <f>IF(N244="nulová",J244,0)</f>
        <v>0</v>
      </c>
      <c r="BJ244" s="19" t="s">
        <v>82</v>
      </c>
      <c r="BK244" s="149">
        <f>ROUND(I244*H244,2)</f>
        <v>0</v>
      </c>
      <c r="BL244" s="19" t="s">
        <v>146</v>
      </c>
      <c r="BM244" s="148" t="s">
        <v>932</v>
      </c>
    </row>
    <row r="245" spans="1:65" s="2" customFormat="1">
      <c r="A245" s="32"/>
      <c r="B245" s="33"/>
      <c r="C245" s="32"/>
      <c r="D245" s="150" t="s">
        <v>148</v>
      </c>
      <c r="E245" s="32"/>
      <c r="F245" s="151" t="s">
        <v>933</v>
      </c>
      <c r="G245" s="32"/>
      <c r="H245" s="32"/>
      <c r="I245" s="32"/>
      <c r="J245" s="32"/>
      <c r="K245" s="32"/>
      <c r="L245" s="33"/>
      <c r="M245" s="152"/>
      <c r="N245" s="153"/>
      <c r="O245" s="53"/>
      <c r="P245" s="53"/>
      <c r="Q245" s="53"/>
      <c r="R245" s="53"/>
      <c r="S245" s="53"/>
      <c r="T245" s="54"/>
      <c r="U245" s="32"/>
      <c r="V245" s="32"/>
      <c r="W245" s="32"/>
      <c r="X245" s="32"/>
      <c r="Y245" s="32"/>
      <c r="Z245" s="32"/>
      <c r="AA245" s="32"/>
      <c r="AB245" s="32"/>
      <c r="AC245" s="32"/>
      <c r="AD245" s="32"/>
      <c r="AE245" s="32"/>
      <c r="AT245" s="19" t="s">
        <v>148</v>
      </c>
      <c r="AU245" s="19" t="s">
        <v>84</v>
      </c>
    </row>
    <row r="246" spans="1:65" s="2" customFormat="1" ht="48.75">
      <c r="A246" s="32"/>
      <c r="B246" s="33"/>
      <c r="C246" s="32"/>
      <c r="D246" s="150" t="s">
        <v>150</v>
      </c>
      <c r="E246" s="32"/>
      <c r="F246" s="154" t="s">
        <v>934</v>
      </c>
      <c r="G246" s="32"/>
      <c r="H246" s="32"/>
      <c r="I246" s="32"/>
      <c r="J246" s="32"/>
      <c r="K246" s="32"/>
      <c r="L246" s="33"/>
      <c r="M246" s="152"/>
      <c r="N246" s="153"/>
      <c r="O246" s="53"/>
      <c r="P246" s="53"/>
      <c r="Q246" s="53"/>
      <c r="R246" s="53"/>
      <c r="S246" s="53"/>
      <c r="T246" s="54"/>
      <c r="U246" s="32"/>
      <c r="V246" s="32"/>
      <c r="W246" s="32"/>
      <c r="X246" s="32"/>
      <c r="Y246" s="32"/>
      <c r="Z246" s="32"/>
      <c r="AA246" s="32"/>
      <c r="AB246" s="32"/>
      <c r="AC246" s="32"/>
      <c r="AD246" s="32"/>
      <c r="AE246" s="32"/>
      <c r="AT246" s="19" t="s">
        <v>150</v>
      </c>
      <c r="AU246" s="19" t="s">
        <v>84</v>
      </c>
    </row>
    <row r="247" spans="1:65" s="13" customFormat="1">
      <c r="B247" s="155"/>
      <c r="D247" s="150" t="s">
        <v>158</v>
      </c>
      <c r="E247" s="156" t="s">
        <v>3</v>
      </c>
      <c r="F247" s="157" t="s">
        <v>935</v>
      </c>
      <c r="H247" s="156" t="s">
        <v>3</v>
      </c>
      <c r="L247" s="155"/>
      <c r="M247" s="158"/>
      <c r="N247" s="159"/>
      <c r="O247" s="159"/>
      <c r="P247" s="159"/>
      <c r="Q247" s="159"/>
      <c r="R247" s="159"/>
      <c r="S247" s="159"/>
      <c r="T247" s="160"/>
      <c r="AT247" s="156" t="s">
        <v>158</v>
      </c>
      <c r="AU247" s="156" t="s">
        <v>84</v>
      </c>
      <c r="AV247" s="13" t="s">
        <v>82</v>
      </c>
      <c r="AW247" s="13" t="s">
        <v>36</v>
      </c>
      <c r="AX247" s="13" t="s">
        <v>74</v>
      </c>
      <c r="AY247" s="156" t="s">
        <v>139</v>
      </c>
    </row>
    <row r="248" spans="1:65" s="13" customFormat="1">
      <c r="B248" s="155"/>
      <c r="D248" s="150" t="s">
        <v>158</v>
      </c>
      <c r="E248" s="156" t="s">
        <v>3</v>
      </c>
      <c r="F248" s="157" t="s">
        <v>936</v>
      </c>
      <c r="H248" s="156" t="s">
        <v>3</v>
      </c>
      <c r="L248" s="155"/>
      <c r="M248" s="158"/>
      <c r="N248" s="159"/>
      <c r="O248" s="159"/>
      <c r="P248" s="159"/>
      <c r="Q248" s="159"/>
      <c r="R248" s="159"/>
      <c r="S248" s="159"/>
      <c r="T248" s="160"/>
      <c r="AT248" s="156" t="s">
        <v>158</v>
      </c>
      <c r="AU248" s="156" t="s">
        <v>84</v>
      </c>
      <c r="AV248" s="13" t="s">
        <v>82</v>
      </c>
      <c r="AW248" s="13" t="s">
        <v>36</v>
      </c>
      <c r="AX248" s="13" t="s">
        <v>74</v>
      </c>
      <c r="AY248" s="156" t="s">
        <v>139</v>
      </c>
    </row>
    <row r="249" spans="1:65" s="13" customFormat="1">
      <c r="B249" s="155"/>
      <c r="D249" s="150" t="s">
        <v>158</v>
      </c>
      <c r="E249" s="156" t="s">
        <v>3</v>
      </c>
      <c r="F249" s="157" t="s">
        <v>937</v>
      </c>
      <c r="H249" s="156" t="s">
        <v>3</v>
      </c>
      <c r="L249" s="155"/>
      <c r="M249" s="158"/>
      <c r="N249" s="159"/>
      <c r="O249" s="159"/>
      <c r="P249" s="159"/>
      <c r="Q249" s="159"/>
      <c r="R249" s="159"/>
      <c r="S249" s="159"/>
      <c r="T249" s="160"/>
      <c r="AT249" s="156" t="s">
        <v>158</v>
      </c>
      <c r="AU249" s="156" t="s">
        <v>84</v>
      </c>
      <c r="AV249" s="13" t="s">
        <v>82</v>
      </c>
      <c r="AW249" s="13" t="s">
        <v>36</v>
      </c>
      <c r="AX249" s="13" t="s">
        <v>74</v>
      </c>
      <c r="AY249" s="156" t="s">
        <v>139</v>
      </c>
    </row>
    <row r="250" spans="1:65" s="14" customFormat="1">
      <c r="B250" s="161"/>
      <c r="D250" s="150" t="s">
        <v>158</v>
      </c>
      <c r="E250" s="162" t="s">
        <v>3</v>
      </c>
      <c r="F250" s="163" t="s">
        <v>938</v>
      </c>
      <c r="H250" s="164">
        <v>17.245000000000001</v>
      </c>
      <c r="L250" s="161"/>
      <c r="M250" s="165"/>
      <c r="N250" s="166"/>
      <c r="O250" s="166"/>
      <c r="P250" s="166"/>
      <c r="Q250" s="166"/>
      <c r="R250" s="166"/>
      <c r="S250" s="166"/>
      <c r="T250" s="167"/>
      <c r="AT250" s="162" t="s">
        <v>158</v>
      </c>
      <c r="AU250" s="162" t="s">
        <v>84</v>
      </c>
      <c r="AV250" s="14" t="s">
        <v>84</v>
      </c>
      <c r="AW250" s="14" t="s">
        <v>36</v>
      </c>
      <c r="AX250" s="14" t="s">
        <v>74</v>
      </c>
      <c r="AY250" s="162" t="s">
        <v>139</v>
      </c>
    </row>
    <row r="251" spans="1:65" s="13" customFormat="1">
      <c r="B251" s="155"/>
      <c r="D251" s="150" t="s">
        <v>158</v>
      </c>
      <c r="E251" s="156" t="s">
        <v>3</v>
      </c>
      <c r="F251" s="157" t="s">
        <v>532</v>
      </c>
      <c r="H251" s="156" t="s">
        <v>3</v>
      </c>
      <c r="L251" s="155"/>
      <c r="M251" s="158"/>
      <c r="N251" s="159"/>
      <c r="O251" s="159"/>
      <c r="P251" s="159"/>
      <c r="Q251" s="159"/>
      <c r="R251" s="159"/>
      <c r="S251" s="159"/>
      <c r="T251" s="160"/>
      <c r="AT251" s="156" t="s">
        <v>158</v>
      </c>
      <c r="AU251" s="156" t="s">
        <v>84</v>
      </c>
      <c r="AV251" s="13" t="s">
        <v>82</v>
      </c>
      <c r="AW251" s="13" t="s">
        <v>36</v>
      </c>
      <c r="AX251" s="13" t="s">
        <v>74</v>
      </c>
      <c r="AY251" s="156" t="s">
        <v>139</v>
      </c>
    </row>
    <row r="252" spans="1:65" s="14" customFormat="1">
      <c r="B252" s="161"/>
      <c r="D252" s="150" t="s">
        <v>158</v>
      </c>
      <c r="E252" s="162" t="s">
        <v>3</v>
      </c>
      <c r="F252" s="163" t="s">
        <v>939</v>
      </c>
      <c r="H252" s="164">
        <v>-4.2450000000000001</v>
      </c>
      <c r="L252" s="161"/>
      <c r="M252" s="165"/>
      <c r="N252" s="166"/>
      <c r="O252" s="166"/>
      <c r="P252" s="166"/>
      <c r="Q252" s="166"/>
      <c r="R252" s="166"/>
      <c r="S252" s="166"/>
      <c r="T252" s="167"/>
      <c r="AT252" s="162" t="s">
        <v>158</v>
      </c>
      <c r="AU252" s="162" t="s">
        <v>84</v>
      </c>
      <c r="AV252" s="14" t="s">
        <v>84</v>
      </c>
      <c r="AW252" s="14" t="s">
        <v>36</v>
      </c>
      <c r="AX252" s="14" t="s">
        <v>74</v>
      </c>
      <c r="AY252" s="162" t="s">
        <v>139</v>
      </c>
    </row>
    <row r="253" spans="1:65" s="15" customFormat="1">
      <c r="B253" s="168"/>
      <c r="D253" s="150" t="s">
        <v>158</v>
      </c>
      <c r="E253" s="169" t="s">
        <v>3</v>
      </c>
      <c r="F253" s="170" t="s">
        <v>234</v>
      </c>
      <c r="H253" s="171">
        <v>13</v>
      </c>
      <c r="L253" s="168"/>
      <c r="M253" s="172"/>
      <c r="N253" s="173"/>
      <c r="O253" s="173"/>
      <c r="P253" s="173"/>
      <c r="Q253" s="173"/>
      <c r="R253" s="173"/>
      <c r="S253" s="173"/>
      <c r="T253" s="174"/>
      <c r="AT253" s="169" t="s">
        <v>158</v>
      </c>
      <c r="AU253" s="169" t="s">
        <v>84</v>
      </c>
      <c r="AV253" s="15" t="s">
        <v>146</v>
      </c>
      <c r="AW253" s="15" t="s">
        <v>36</v>
      </c>
      <c r="AX253" s="15" t="s">
        <v>82</v>
      </c>
      <c r="AY253" s="169" t="s">
        <v>139</v>
      </c>
    </row>
    <row r="254" spans="1:65" s="2" customFormat="1" ht="14.45" customHeight="1">
      <c r="A254" s="32"/>
      <c r="B254" s="137"/>
      <c r="C254" s="138" t="s">
        <v>629</v>
      </c>
      <c r="D254" s="138" t="s">
        <v>141</v>
      </c>
      <c r="E254" s="139" t="s">
        <v>940</v>
      </c>
      <c r="F254" s="140" t="s">
        <v>941</v>
      </c>
      <c r="G254" s="141" t="s">
        <v>290</v>
      </c>
      <c r="H254" s="142">
        <v>0.41399999999999998</v>
      </c>
      <c r="I254" s="143"/>
      <c r="J254" s="143"/>
      <c r="K254" s="140" t="s">
        <v>145</v>
      </c>
      <c r="L254" s="33"/>
      <c r="M254" s="144" t="s">
        <v>3</v>
      </c>
      <c r="N254" s="145" t="s">
        <v>45</v>
      </c>
      <c r="O254" s="146">
        <v>9.8810000000000002</v>
      </c>
      <c r="P254" s="146">
        <f>O254*H254</f>
        <v>4.0907340000000003</v>
      </c>
      <c r="Q254" s="146">
        <v>1.01508</v>
      </c>
      <c r="R254" s="146">
        <f>Q254*H254</f>
        <v>0.42024311999999997</v>
      </c>
      <c r="S254" s="146">
        <v>0</v>
      </c>
      <c r="T254" s="147">
        <f>S254*H254</f>
        <v>0</v>
      </c>
      <c r="U254" s="32"/>
      <c r="V254" s="32"/>
      <c r="W254" s="32"/>
      <c r="X254" s="32"/>
      <c r="Y254" s="32"/>
      <c r="Z254" s="32"/>
      <c r="AA254" s="32"/>
      <c r="AB254" s="32"/>
      <c r="AC254" s="32"/>
      <c r="AD254" s="32"/>
      <c r="AE254" s="32"/>
      <c r="AR254" s="148" t="s">
        <v>146</v>
      </c>
      <c r="AT254" s="148" t="s">
        <v>141</v>
      </c>
      <c r="AU254" s="148" t="s">
        <v>84</v>
      </c>
      <c r="AY254" s="19" t="s">
        <v>139</v>
      </c>
      <c r="BE254" s="149">
        <f>IF(N254="základní",J254,0)</f>
        <v>0</v>
      </c>
      <c r="BF254" s="149">
        <f>IF(N254="snížená",J254,0)</f>
        <v>0</v>
      </c>
      <c r="BG254" s="149">
        <f>IF(N254="zákl. přenesená",J254,0)</f>
        <v>0</v>
      </c>
      <c r="BH254" s="149">
        <f>IF(N254="sníž. přenesená",J254,0)</f>
        <v>0</v>
      </c>
      <c r="BI254" s="149">
        <f>IF(N254="nulová",J254,0)</f>
        <v>0</v>
      </c>
      <c r="BJ254" s="19" t="s">
        <v>82</v>
      </c>
      <c r="BK254" s="149">
        <f>ROUND(I254*H254,2)</f>
        <v>0</v>
      </c>
      <c r="BL254" s="19" t="s">
        <v>146</v>
      </c>
      <c r="BM254" s="148" t="s">
        <v>942</v>
      </c>
    </row>
    <row r="255" spans="1:65" s="2" customFormat="1">
      <c r="A255" s="32"/>
      <c r="B255" s="33"/>
      <c r="C255" s="32"/>
      <c r="D255" s="150" t="s">
        <v>148</v>
      </c>
      <c r="E255" s="32"/>
      <c r="F255" s="151" t="s">
        <v>943</v>
      </c>
      <c r="G255" s="32"/>
      <c r="H255" s="32"/>
      <c r="I255" s="32"/>
      <c r="J255" s="32"/>
      <c r="K255" s="32"/>
      <c r="L255" s="33"/>
      <c r="M255" s="152"/>
      <c r="N255" s="153"/>
      <c r="O255" s="53"/>
      <c r="P255" s="53"/>
      <c r="Q255" s="53"/>
      <c r="R255" s="53"/>
      <c r="S255" s="53"/>
      <c r="T255" s="54"/>
      <c r="U255" s="32"/>
      <c r="V255" s="32"/>
      <c r="W255" s="32"/>
      <c r="X255" s="32"/>
      <c r="Y255" s="32"/>
      <c r="Z255" s="32"/>
      <c r="AA255" s="32"/>
      <c r="AB255" s="32"/>
      <c r="AC255" s="32"/>
      <c r="AD255" s="32"/>
      <c r="AE255" s="32"/>
      <c r="AT255" s="19" t="s">
        <v>148</v>
      </c>
      <c r="AU255" s="19" t="s">
        <v>84</v>
      </c>
    </row>
    <row r="256" spans="1:65" s="13" customFormat="1">
      <c r="B256" s="155"/>
      <c r="D256" s="150" t="s">
        <v>158</v>
      </c>
      <c r="E256" s="156" t="s">
        <v>3</v>
      </c>
      <c r="F256" s="157" t="s">
        <v>944</v>
      </c>
      <c r="H256" s="156" t="s">
        <v>3</v>
      </c>
      <c r="L256" s="155"/>
      <c r="M256" s="158"/>
      <c r="N256" s="159"/>
      <c r="O256" s="159"/>
      <c r="P256" s="159"/>
      <c r="Q256" s="159"/>
      <c r="R256" s="159"/>
      <c r="S256" s="159"/>
      <c r="T256" s="160"/>
      <c r="AT256" s="156" t="s">
        <v>158</v>
      </c>
      <c r="AU256" s="156" t="s">
        <v>84</v>
      </c>
      <c r="AV256" s="13" t="s">
        <v>82</v>
      </c>
      <c r="AW256" s="13" t="s">
        <v>36</v>
      </c>
      <c r="AX256" s="13" t="s">
        <v>74</v>
      </c>
      <c r="AY256" s="156" t="s">
        <v>139</v>
      </c>
    </row>
    <row r="257" spans="1:65" s="14" customFormat="1">
      <c r="B257" s="161"/>
      <c r="D257" s="150" t="s">
        <v>158</v>
      </c>
      <c r="E257" s="162" t="s">
        <v>3</v>
      </c>
      <c r="F257" s="163" t="s">
        <v>945</v>
      </c>
      <c r="H257" s="164">
        <v>0.41399999999999998</v>
      </c>
      <c r="L257" s="161"/>
      <c r="M257" s="165"/>
      <c r="N257" s="166"/>
      <c r="O257" s="166"/>
      <c r="P257" s="166"/>
      <c r="Q257" s="166"/>
      <c r="R257" s="166"/>
      <c r="S257" s="166"/>
      <c r="T257" s="167"/>
      <c r="AT257" s="162" t="s">
        <v>158</v>
      </c>
      <c r="AU257" s="162" t="s">
        <v>84</v>
      </c>
      <c r="AV257" s="14" t="s">
        <v>84</v>
      </c>
      <c r="AW257" s="14" t="s">
        <v>36</v>
      </c>
      <c r="AX257" s="14" t="s">
        <v>82</v>
      </c>
      <c r="AY257" s="162" t="s">
        <v>139</v>
      </c>
    </row>
    <row r="258" spans="1:65" s="2" customFormat="1" ht="14.45" customHeight="1">
      <c r="A258" s="32"/>
      <c r="B258" s="137"/>
      <c r="C258" s="138" t="s">
        <v>635</v>
      </c>
      <c r="D258" s="138" t="s">
        <v>141</v>
      </c>
      <c r="E258" s="139" t="s">
        <v>946</v>
      </c>
      <c r="F258" s="140" t="s">
        <v>947</v>
      </c>
      <c r="G258" s="141" t="s">
        <v>164</v>
      </c>
      <c r="H258" s="142">
        <v>2</v>
      </c>
      <c r="I258" s="143"/>
      <c r="J258" s="143"/>
      <c r="K258" s="140" t="s">
        <v>3</v>
      </c>
      <c r="L258" s="33"/>
      <c r="M258" s="144" t="s">
        <v>3</v>
      </c>
      <c r="N258" s="145" t="s">
        <v>45</v>
      </c>
      <c r="O258" s="146">
        <v>0</v>
      </c>
      <c r="P258" s="146">
        <f>O258*H258</f>
        <v>0</v>
      </c>
      <c r="Q258" s="146">
        <v>0.64500000000000002</v>
      </c>
      <c r="R258" s="146">
        <f>Q258*H258</f>
        <v>1.29</v>
      </c>
      <c r="S258" s="146">
        <v>0</v>
      </c>
      <c r="T258" s="147">
        <f>S258*H258</f>
        <v>0</v>
      </c>
      <c r="U258" s="32"/>
      <c r="V258" s="32"/>
      <c r="W258" s="32"/>
      <c r="X258" s="32"/>
      <c r="Y258" s="32"/>
      <c r="Z258" s="32"/>
      <c r="AA258" s="32"/>
      <c r="AB258" s="32"/>
      <c r="AC258" s="32"/>
      <c r="AD258" s="32"/>
      <c r="AE258" s="32"/>
      <c r="AR258" s="148" t="s">
        <v>146</v>
      </c>
      <c r="AT258" s="148" t="s">
        <v>141</v>
      </c>
      <c r="AU258" s="148" t="s">
        <v>84</v>
      </c>
      <c r="AY258" s="19" t="s">
        <v>139</v>
      </c>
      <c r="BE258" s="149">
        <f>IF(N258="základní",J258,0)</f>
        <v>0</v>
      </c>
      <c r="BF258" s="149">
        <f>IF(N258="snížená",J258,0)</f>
        <v>0</v>
      </c>
      <c r="BG258" s="149">
        <f>IF(N258="zákl. přenesená",J258,0)</f>
        <v>0</v>
      </c>
      <c r="BH258" s="149">
        <f>IF(N258="sníž. přenesená",J258,0)</f>
        <v>0</v>
      </c>
      <c r="BI258" s="149">
        <f>IF(N258="nulová",J258,0)</f>
        <v>0</v>
      </c>
      <c r="BJ258" s="19" t="s">
        <v>82</v>
      </c>
      <c r="BK258" s="149">
        <f>ROUND(I258*H258,2)</f>
        <v>0</v>
      </c>
      <c r="BL258" s="19" t="s">
        <v>146</v>
      </c>
      <c r="BM258" s="148" t="s">
        <v>948</v>
      </c>
    </row>
    <row r="259" spans="1:65" s="2" customFormat="1">
      <c r="A259" s="32"/>
      <c r="B259" s="33"/>
      <c r="C259" s="32"/>
      <c r="D259" s="150" t="s">
        <v>148</v>
      </c>
      <c r="E259" s="32"/>
      <c r="F259" s="151" t="s">
        <v>947</v>
      </c>
      <c r="G259" s="32"/>
      <c r="H259" s="32"/>
      <c r="I259" s="32"/>
      <c r="J259" s="32"/>
      <c r="K259" s="32"/>
      <c r="L259" s="33"/>
      <c r="M259" s="152"/>
      <c r="N259" s="153"/>
      <c r="O259" s="53"/>
      <c r="P259" s="53"/>
      <c r="Q259" s="53"/>
      <c r="R259" s="53"/>
      <c r="S259" s="53"/>
      <c r="T259" s="54"/>
      <c r="U259" s="32"/>
      <c r="V259" s="32"/>
      <c r="W259" s="32"/>
      <c r="X259" s="32"/>
      <c r="Y259" s="32"/>
      <c r="Z259" s="32"/>
      <c r="AA259" s="32"/>
      <c r="AB259" s="32"/>
      <c r="AC259" s="32"/>
      <c r="AD259" s="32"/>
      <c r="AE259" s="32"/>
      <c r="AT259" s="19" t="s">
        <v>148</v>
      </c>
      <c r="AU259" s="19" t="s">
        <v>84</v>
      </c>
    </row>
    <row r="260" spans="1:65" s="2" customFormat="1" ht="14.45" customHeight="1">
      <c r="A260" s="32"/>
      <c r="B260" s="137"/>
      <c r="C260" s="138" t="s">
        <v>639</v>
      </c>
      <c r="D260" s="138" t="s">
        <v>141</v>
      </c>
      <c r="E260" s="139" t="s">
        <v>949</v>
      </c>
      <c r="F260" s="140" t="s">
        <v>950</v>
      </c>
      <c r="G260" s="141" t="s">
        <v>164</v>
      </c>
      <c r="H260" s="142">
        <v>1</v>
      </c>
      <c r="I260" s="143"/>
      <c r="J260" s="143"/>
      <c r="K260" s="140" t="s">
        <v>3</v>
      </c>
      <c r="L260" s="33"/>
      <c r="M260" s="144" t="s">
        <v>3</v>
      </c>
      <c r="N260" s="145" t="s">
        <v>45</v>
      </c>
      <c r="O260" s="146">
        <v>0</v>
      </c>
      <c r="P260" s="146">
        <f>O260*H260</f>
        <v>0</v>
      </c>
      <c r="Q260" s="146">
        <v>0.77</v>
      </c>
      <c r="R260" s="146">
        <f>Q260*H260</f>
        <v>0.77</v>
      </c>
      <c r="S260" s="146">
        <v>0</v>
      </c>
      <c r="T260" s="147">
        <f>S260*H260</f>
        <v>0</v>
      </c>
      <c r="U260" s="32"/>
      <c r="V260" s="32"/>
      <c r="W260" s="32"/>
      <c r="X260" s="32"/>
      <c r="Y260" s="32"/>
      <c r="Z260" s="32"/>
      <c r="AA260" s="32"/>
      <c r="AB260" s="32"/>
      <c r="AC260" s="32"/>
      <c r="AD260" s="32"/>
      <c r="AE260" s="32"/>
      <c r="AR260" s="148" t="s">
        <v>146</v>
      </c>
      <c r="AT260" s="148" t="s">
        <v>141</v>
      </c>
      <c r="AU260" s="148" t="s">
        <v>84</v>
      </c>
      <c r="AY260" s="19" t="s">
        <v>139</v>
      </c>
      <c r="BE260" s="149">
        <f>IF(N260="základní",J260,0)</f>
        <v>0</v>
      </c>
      <c r="BF260" s="149">
        <f>IF(N260="snížená",J260,0)</f>
        <v>0</v>
      </c>
      <c r="BG260" s="149">
        <f>IF(N260="zákl. přenesená",J260,0)</f>
        <v>0</v>
      </c>
      <c r="BH260" s="149">
        <f>IF(N260="sníž. přenesená",J260,0)</f>
        <v>0</v>
      </c>
      <c r="BI260" s="149">
        <f>IF(N260="nulová",J260,0)</f>
        <v>0</v>
      </c>
      <c r="BJ260" s="19" t="s">
        <v>82</v>
      </c>
      <c r="BK260" s="149">
        <f>ROUND(I260*H260,2)</f>
        <v>0</v>
      </c>
      <c r="BL260" s="19" t="s">
        <v>146</v>
      </c>
      <c r="BM260" s="148" t="s">
        <v>951</v>
      </c>
    </row>
    <row r="261" spans="1:65" s="2" customFormat="1">
      <c r="A261" s="32"/>
      <c r="B261" s="33"/>
      <c r="C261" s="32"/>
      <c r="D261" s="150" t="s">
        <v>148</v>
      </c>
      <c r="E261" s="32"/>
      <c r="F261" s="151" t="s">
        <v>950</v>
      </c>
      <c r="G261" s="32"/>
      <c r="H261" s="32"/>
      <c r="I261" s="32"/>
      <c r="J261" s="32"/>
      <c r="K261" s="32"/>
      <c r="L261" s="33"/>
      <c r="M261" s="152"/>
      <c r="N261" s="153"/>
      <c r="O261" s="53"/>
      <c r="P261" s="53"/>
      <c r="Q261" s="53"/>
      <c r="R261" s="53"/>
      <c r="S261" s="53"/>
      <c r="T261" s="54"/>
      <c r="U261" s="32"/>
      <c r="V261" s="32"/>
      <c r="W261" s="32"/>
      <c r="X261" s="32"/>
      <c r="Y261" s="32"/>
      <c r="Z261" s="32"/>
      <c r="AA261" s="32"/>
      <c r="AB261" s="32"/>
      <c r="AC261" s="32"/>
      <c r="AD261" s="32"/>
      <c r="AE261" s="32"/>
      <c r="AT261" s="19" t="s">
        <v>148</v>
      </c>
      <c r="AU261" s="19" t="s">
        <v>84</v>
      </c>
    </row>
    <row r="262" spans="1:65" s="13" customFormat="1">
      <c r="B262" s="155"/>
      <c r="D262" s="150" t="s">
        <v>158</v>
      </c>
      <c r="E262" s="156" t="s">
        <v>3</v>
      </c>
      <c r="F262" s="157" t="s">
        <v>952</v>
      </c>
      <c r="H262" s="156" t="s">
        <v>3</v>
      </c>
      <c r="L262" s="155"/>
      <c r="M262" s="158"/>
      <c r="N262" s="159"/>
      <c r="O262" s="159"/>
      <c r="P262" s="159"/>
      <c r="Q262" s="159"/>
      <c r="R262" s="159"/>
      <c r="S262" s="159"/>
      <c r="T262" s="160"/>
      <c r="AT262" s="156" t="s">
        <v>158</v>
      </c>
      <c r="AU262" s="156" t="s">
        <v>84</v>
      </c>
      <c r="AV262" s="13" t="s">
        <v>82</v>
      </c>
      <c r="AW262" s="13" t="s">
        <v>36</v>
      </c>
      <c r="AX262" s="13" t="s">
        <v>74</v>
      </c>
      <c r="AY262" s="156" t="s">
        <v>139</v>
      </c>
    </row>
    <row r="263" spans="1:65" s="14" customFormat="1">
      <c r="B263" s="161"/>
      <c r="D263" s="150" t="s">
        <v>158</v>
      </c>
      <c r="E263" s="162" t="s">
        <v>3</v>
      </c>
      <c r="F263" s="163" t="s">
        <v>82</v>
      </c>
      <c r="H263" s="164">
        <v>1</v>
      </c>
      <c r="L263" s="161"/>
      <c r="M263" s="165"/>
      <c r="N263" s="166"/>
      <c r="O263" s="166"/>
      <c r="P263" s="166"/>
      <c r="Q263" s="166"/>
      <c r="R263" s="166"/>
      <c r="S263" s="166"/>
      <c r="T263" s="167"/>
      <c r="AT263" s="162" t="s">
        <v>158</v>
      </c>
      <c r="AU263" s="162" t="s">
        <v>84</v>
      </c>
      <c r="AV263" s="14" t="s">
        <v>84</v>
      </c>
      <c r="AW263" s="14" t="s">
        <v>36</v>
      </c>
      <c r="AX263" s="14" t="s">
        <v>82</v>
      </c>
      <c r="AY263" s="162" t="s">
        <v>139</v>
      </c>
    </row>
    <row r="264" spans="1:65" s="2" customFormat="1" ht="24.2" customHeight="1">
      <c r="A264" s="32"/>
      <c r="B264" s="137"/>
      <c r="C264" s="138" t="s">
        <v>651</v>
      </c>
      <c r="D264" s="138" t="s">
        <v>141</v>
      </c>
      <c r="E264" s="139" t="s">
        <v>953</v>
      </c>
      <c r="F264" s="140" t="s">
        <v>954</v>
      </c>
      <c r="G264" s="141" t="s">
        <v>290</v>
      </c>
      <c r="H264" s="142">
        <v>3.0000000000000001E-3</v>
      </c>
      <c r="I264" s="143"/>
      <c r="J264" s="143"/>
      <c r="K264" s="140" t="s">
        <v>3</v>
      </c>
      <c r="L264" s="33"/>
      <c r="M264" s="144" t="s">
        <v>3</v>
      </c>
      <c r="N264" s="145" t="s">
        <v>45</v>
      </c>
      <c r="O264" s="146">
        <v>0</v>
      </c>
      <c r="P264" s="146">
        <f>O264*H264</f>
        <v>0</v>
      </c>
      <c r="Q264" s="146">
        <v>0</v>
      </c>
      <c r="R264" s="146">
        <f>Q264*H264</f>
        <v>0</v>
      </c>
      <c r="S264" s="146">
        <v>0</v>
      </c>
      <c r="T264" s="147">
        <f>S264*H264</f>
        <v>0</v>
      </c>
      <c r="U264" s="32"/>
      <c r="V264" s="32"/>
      <c r="W264" s="32"/>
      <c r="X264" s="32"/>
      <c r="Y264" s="32"/>
      <c r="Z264" s="32"/>
      <c r="AA264" s="32"/>
      <c r="AB264" s="32"/>
      <c r="AC264" s="32"/>
      <c r="AD264" s="32"/>
      <c r="AE264" s="32"/>
      <c r="AR264" s="148" t="s">
        <v>146</v>
      </c>
      <c r="AT264" s="148" t="s">
        <v>141</v>
      </c>
      <c r="AU264" s="148" t="s">
        <v>84</v>
      </c>
      <c r="AY264" s="19" t="s">
        <v>139</v>
      </c>
      <c r="BE264" s="149">
        <f>IF(N264="základní",J264,0)</f>
        <v>0</v>
      </c>
      <c r="BF264" s="149">
        <f>IF(N264="snížená",J264,0)</f>
        <v>0</v>
      </c>
      <c r="BG264" s="149">
        <f>IF(N264="zákl. přenesená",J264,0)</f>
        <v>0</v>
      </c>
      <c r="BH264" s="149">
        <f>IF(N264="sníž. přenesená",J264,0)</f>
        <v>0</v>
      </c>
      <c r="BI264" s="149">
        <f>IF(N264="nulová",J264,0)</f>
        <v>0</v>
      </c>
      <c r="BJ264" s="19" t="s">
        <v>82</v>
      </c>
      <c r="BK264" s="149">
        <f>ROUND(I264*H264,2)</f>
        <v>0</v>
      </c>
      <c r="BL264" s="19" t="s">
        <v>146</v>
      </c>
      <c r="BM264" s="148" t="s">
        <v>955</v>
      </c>
    </row>
    <row r="265" spans="1:65" s="2" customFormat="1">
      <c r="A265" s="32"/>
      <c r="B265" s="33"/>
      <c r="C265" s="32"/>
      <c r="D265" s="150" t="s">
        <v>148</v>
      </c>
      <c r="E265" s="32"/>
      <c r="F265" s="151" t="s">
        <v>954</v>
      </c>
      <c r="G265" s="32"/>
      <c r="H265" s="32"/>
      <c r="I265" s="32"/>
      <c r="J265" s="32"/>
      <c r="K265" s="32"/>
      <c r="L265" s="33"/>
      <c r="M265" s="152"/>
      <c r="N265" s="153"/>
      <c r="O265" s="53"/>
      <c r="P265" s="53"/>
      <c r="Q265" s="53"/>
      <c r="R265" s="53"/>
      <c r="S265" s="53"/>
      <c r="T265" s="54"/>
      <c r="U265" s="32"/>
      <c r="V265" s="32"/>
      <c r="W265" s="32"/>
      <c r="X265" s="32"/>
      <c r="Y265" s="32"/>
      <c r="Z265" s="32"/>
      <c r="AA265" s="32"/>
      <c r="AB265" s="32"/>
      <c r="AC265" s="32"/>
      <c r="AD265" s="32"/>
      <c r="AE265" s="32"/>
      <c r="AT265" s="19" t="s">
        <v>148</v>
      </c>
      <c r="AU265" s="19" t="s">
        <v>84</v>
      </c>
    </row>
    <row r="266" spans="1:65" s="13" customFormat="1">
      <c r="B266" s="155"/>
      <c r="D266" s="150" t="s">
        <v>158</v>
      </c>
      <c r="E266" s="156" t="s">
        <v>3</v>
      </c>
      <c r="F266" s="157" t="s">
        <v>952</v>
      </c>
      <c r="H266" s="156" t="s">
        <v>3</v>
      </c>
      <c r="L266" s="155"/>
      <c r="M266" s="158"/>
      <c r="N266" s="159"/>
      <c r="O266" s="159"/>
      <c r="P266" s="159"/>
      <c r="Q266" s="159"/>
      <c r="R266" s="159"/>
      <c r="S266" s="159"/>
      <c r="T266" s="160"/>
      <c r="AT266" s="156" t="s">
        <v>158</v>
      </c>
      <c r="AU266" s="156" t="s">
        <v>84</v>
      </c>
      <c r="AV266" s="13" t="s">
        <v>82</v>
      </c>
      <c r="AW266" s="13" t="s">
        <v>36</v>
      </c>
      <c r="AX266" s="13" t="s">
        <v>74</v>
      </c>
      <c r="AY266" s="156" t="s">
        <v>139</v>
      </c>
    </row>
    <row r="267" spans="1:65" s="14" customFormat="1">
      <c r="B267" s="161"/>
      <c r="D267" s="150" t="s">
        <v>158</v>
      </c>
      <c r="E267" s="162" t="s">
        <v>3</v>
      </c>
      <c r="F267" s="163" t="s">
        <v>956</v>
      </c>
      <c r="H267" s="164">
        <v>3.0000000000000001E-3</v>
      </c>
      <c r="L267" s="161"/>
      <c r="M267" s="165"/>
      <c r="N267" s="166"/>
      <c r="O267" s="166"/>
      <c r="P267" s="166"/>
      <c r="Q267" s="166"/>
      <c r="R267" s="166"/>
      <c r="S267" s="166"/>
      <c r="T267" s="167"/>
      <c r="AT267" s="162" t="s">
        <v>158</v>
      </c>
      <c r="AU267" s="162" t="s">
        <v>84</v>
      </c>
      <c r="AV267" s="14" t="s">
        <v>84</v>
      </c>
      <c r="AW267" s="14" t="s">
        <v>36</v>
      </c>
      <c r="AX267" s="14" t="s">
        <v>82</v>
      </c>
      <c r="AY267" s="162" t="s">
        <v>139</v>
      </c>
    </row>
    <row r="268" spans="1:65" s="2" customFormat="1" ht="14.45" customHeight="1">
      <c r="A268" s="32"/>
      <c r="B268" s="137"/>
      <c r="C268" s="138" t="s">
        <v>655</v>
      </c>
      <c r="D268" s="138" t="s">
        <v>141</v>
      </c>
      <c r="E268" s="139" t="s">
        <v>957</v>
      </c>
      <c r="F268" s="140" t="s">
        <v>958</v>
      </c>
      <c r="G268" s="141" t="s">
        <v>254</v>
      </c>
      <c r="H268" s="142">
        <v>371.17</v>
      </c>
      <c r="I268" s="143"/>
      <c r="J268" s="143"/>
      <c r="K268" s="140" t="s">
        <v>145</v>
      </c>
      <c r="L268" s="33"/>
      <c r="M268" s="144" t="s">
        <v>3</v>
      </c>
      <c r="N268" s="145" t="s">
        <v>45</v>
      </c>
      <c r="O268" s="146">
        <v>0.248</v>
      </c>
      <c r="P268" s="146">
        <f>O268*H268</f>
        <v>92.050160000000005</v>
      </c>
      <c r="Q268" s="146">
        <v>0.16370999999999999</v>
      </c>
      <c r="R268" s="146">
        <f>Q268*H268</f>
        <v>60.764240700000002</v>
      </c>
      <c r="S268" s="146">
        <v>0</v>
      </c>
      <c r="T268" s="147">
        <f>S268*H268</f>
        <v>0</v>
      </c>
      <c r="U268" s="32"/>
      <c r="V268" s="32"/>
      <c r="W268" s="32"/>
      <c r="X268" s="32"/>
      <c r="Y268" s="32"/>
      <c r="Z268" s="32"/>
      <c r="AA268" s="32"/>
      <c r="AB268" s="32"/>
      <c r="AC268" s="32"/>
      <c r="AD268" s="32"/>
      <c r="AE268" s="32"/>
      <c r="AR268" s="148" t="s">
        <v>146</v>
      </c>
      <c r="AT268" s="148" t="s">
        <v>141</v>
      </c>
      <c r="AU268" s="148" t="s">
        <v>84</v>
      </c>
      <c r="AY268" s="19" t="s">
        <v>139</v>
      </c>
      <c r="BE268" s="149">
        <f>IF(N268="základní",J268,0)</f>
        <v>0</v>
      </c>
      <c r="BF268" s="149">
        <f>IF(N268="snížená",J268,0)</f>
        <v>0</v>
      </c>
      <c r="BG268" s="149">
        <f>IF(N268="zákl. přenesená",J268,0)</f>
        <v>0</v>
      </c>
      <c r="BH268" s="149">
        <f>IF(N268="sníž. přenesená",J268,0)</f>
        <v>0</v>
      </c>
      <c r="BI268" s="149">
        <f>IF(N268="nulová",J268,0)</f>
        <v>0</v>
      </c>
      <c r="BJ268" s="19" t="s">
        <v>82</v>
      </c>
      <c r="BK268" s="149">
        <f>ROUND(I268*H268,2)</f>
        <v>0</v>
      </c>
      <c r="BL268" s="19" t="s">
        <v>146</v>
      </c>
      <c r="BM268" s="148" t="s">
        <v>959</v>
      </c>
    </row>
    <row r="269" spans="1:65" s="2" customFormat="1" ht="19.5">
      <c r="A269" s="32"/>
      <c r="B269" s="33"/>
      <c r="C269" s="32"/>
      <c r="D269" s="150" t="s">
        <v>148</v>
      </c>
      <c r="E269" s="32"/>
      <c r="F269" s="151" t="s">
        <v>960</v>
      </c>
      <c r="G269" s="32"/>
      <c r="H269" s="32"/>
      <c r="I269" s="32"/>
      <c r="J269" s="32"/>
      <c r="K269" s="32"/>
      <c r="L269" s="33"/>
      <c r="M269" s="152"/>
      <c r="N269" s="153"/>
      <c r="O269" s="53"/>
      <c r="P269" s="53"/>
      <c r="Q269" s="53"/>
      <c r="R269" s="53"/>
      <c r="S269" s="53"/>
      <c r="T269" s="54"/>
      <c r="U269" s="32"/>
      <c r="V269" s="32"/>
      <c r="W269" s="32"/>
      <c r="X269" s="32"/>
      <c r="Y269" s="32"/>
      <c r="Z269" s="32"/>
      <c r="AA269" s="32"/>
      <c r="AB269" s="32"/>
      <c r="AC269" s="32"/>
      <c r="AD269" s="32"/>
      <c r="AE269" s="32"/>
      <c r="AT269" s="19" t="s">
        <v>148</v>
      </c>
      <c r="AU269" s="19" t="s">
        <v>84</v>
      </c>
    </row>
    <row r="270" spans="1:65" s="2" customFormat="1" ht="87.75">
      <c r="A270" s="32"/>
      <c r="B270" s="33"/>
      <c r="C270" s="32"/>
      <c r="D270" s="150" t="s">
        <v>150</v>
      </c>
      <c r="E270" s="32"/>
      <c r="F270" s="154" t="s">
        <v>961</v>
      </c>
      <c r="G270" s="32"/>
      <c r="H270" s="32"/>
      <c r="I270" s="32"/>
      <c r="J270" s="32"/>
      <c r="K270" s="32"/>
      <c r="L270" s="33"/>
      <c r="M270" s="152"/>
      <c r="N270" s="153"/>
      <c r="O270" s="53"/>
      <c r="P270" s="53"/>
      <c r="Q270" s="53"/>
      <c r="R270" s="53"/>
      <c r="S270" s="53"/>
      <c r="T270" s="54"/>
      <c r="U270" s="32"/>
      <c r="V270" s="32"/>
      <c r="W270" s="32"/>
      <c r="X270" s="32"/>
      <c r="Y270" s="32"/>
      <c r="Z270" s="32"/>
      <c r="AA270" s="32"/>
      <c r="AB270" s="32"/>
      <c r="AC270" s="32"/>
      <c r="AD270" s="32"/>
      <c r="AE270" s="32"/>
      <c r="AT270" s="19" t="s">
        <v>150</v>
      </c>
      <c r="AU270" s="19" t="s">
        <v>84</v>
      </c>
    </row>
    <row r="271" spans="1:65" s="13" customFormat="1">
      <c r="B271" s="155"/>
      <c r="D271" s="150" t="s">
        <v>158</v>
      </c>
      <c r="E271" s="156" t="s">
        <v>3</v>
      </c>
      <c r="F271" s="157" t="s">
        <v>962</v>
      </c>
      <c r="H271" s="156" t="s">
        <v>3</v>
      </c>
      <c r="L271" s="155"/>
      <c r="M271" s="158"/>
      <c r="N271" s="159"/>
      <c r="O271" s="159"/>
      <c r="P271" s="159"/>
      <c r="Q271" s="159"/>
      <c r="R271" s="159"/>
      <c r="S271" s="159"/>
      <c r="T271" s="160"/>
      <c r="AT271" s="156" t="s">
        <v>158</v>
      </c>
      <c r="AU271" s="156" t="s">
        <v>84</v>
      </c>
      <c r="AV271" s="13" t="s">
        <v>82</v>
      </c>
      <c r="AW271" s="13" t="s">
        <v>36</v>
      </c>
      <c r="AX271" s="13" t="s">
        <v>74</v>
      </c>
      <c r="AY271" s="156" t="s">
        <v>139</v>
      </c>
    </row>
    <row r="272" spans="1:65" s="14" customFormat="1">
      <c r="B272" s="161"/>
      <c r="D272" s="150" t="s">
        <v>158</v>
      </c>
      <c r="E272" s="162" t="s">
        <v>3</v>
      </c>
      <c r="F272" s="163" t="s">
        <v>963</v>
      </c>
      <c r="H272" s="164">
        <v>371.17</v>
      </c>
      <c r="L272" s="161"/>
      <c r="M272" s="165"/>
      <c r="N272" s="166"/>
      <c r="O272" s="166"/>
      <c r="P272" s="166"/>
      <c r="Q272" s="166"/>
      <c r="R272" s="166"/>
      <c r="S272" s="166"/>
      <c r="T272" s="167"/>
      <c r="AT272" s="162" t="s">
        <v>158</v>
      </c>
      <c r="AU272" s="162" t="s">
        <v>84</v>
      </c>
      <c r="AV272" s="14" t="s">
        <v>84</v>
      </c>
      <c r="AW272" s="14" t="s">
        <v>36</v>
      </c>
      <c r="AX272" s="14" t="s">
        <v>82</v>
      </c>
      <c r="AY272" s="162" t="s">
        <v>139</v>
      </c>
    </row>
    <row r="273" spans="1:65" s="2" customFormat="1" ht="14.45" customHeight="1">
      <c r="A273" s="32"/>
      <c r="B273" s="137"/>
      <c r="C273" s="185" t="s">
        <v>659</v>
      </c>
      <c r="D273" s="185" t="s">
        <v>357</v>
      </c>
      <c r="E273" s="186" t="s">
        <v>964</v>
      </c>
      <c r="F273" s="187" t="s">
        <v>965</v>
      </c>
      <c r="G273" s="188" t="s">
        <v>254</v>
      </c>
      <c r="H273" s="189">
        <v>371.17</v>
      </c>
      <c r="I273" s="190"/>
      <c r="J273" s="190"/>
      <c r="K273" s="187" t="s">
        <v>3</v>
      </c>
      <c r="L273" s="191"/>
      <c r="M273" s="192" t="s">
        <v>3</v>
      </c>
      <c r="N273" s="193" t="s">
        <v>45</v>
      </c>
      <c r="O273" s="146">
        <v>0</v>
      </c>
      <c r="P273" s="146">
        <f>O273*H273</f>
        <v>0</v>
      </c>
      <c r="Q273" s="146">
        <v>0.25755</v>
      </c>
      <c r="R273" s="146">
        <f>Q273*H273</f>
        <v>95.594833500000007</v>
      </c>
      <c r="S273" s="146">
        <v>0</v>
      </c>
      <c r="T273" s="147">
        <f>S273*H273</f>
        <v>0</v>
      </c>
      <c r="U273" s="32"/>
      <c r="V273" s="32"/>
      <c r="W273" s="32"/>
      <c r="X273" s="32"/>
      <c r="Y273" s="32"/>
      <c r="Z273" s="32"/>
      <c r="AA273" s="32"/>
      <c r="AB273" s="32"/>
      <c r="AC273" s="32"/>
      <c r="AD273" s="32"/>
      <c r="AE273" s="32"/>
      <c r="AR273" s="148" t="s">
        <v>192</v>
      </c>
      <c r="AT273" s="148" t="s">
        <v>357</v>
      </c>
      <c r="AU273" s="148" t="s">
        <v>84</v>
      </c>
      <c r="AY273" s="19" t="s">
        <v>139</v>
      </c>
      <c r="BE273" s="149">
        <f>IF(N273="základní",J273,0)</f>
        <v>0</v>
      </c>
      <c r="BF273" s="149">
        <f>IF(N273="snížená",J273,0)</f>
        <v>0</v>
      </c>
      <c r="BG273" s="149">
        <f>IF(N273="zákl. přenesená",J273,0)</f>
        <v>0</v>
      </c>
      <c r="BH273" s="149">
        <f>IF(N273="sníž. přenesená",J273,0)</f>
        <v>0</v>
      </c>
      <c r="BI273" s="149">
        <f>IF(N273="nulová",J273,0)</f>
        <v>0</v>
      </c>
      <c r="BJ273" s="19" t="s">
        <v>82</v>
      </c>
      <c r="BK273" s="149">
        <f>ROUND(I273*H273,2)</f>
        <v>0</v>
      </c>
      <c r="BL273" s="19" t="s">
        <v>146</v>
      </c>
      <c r="BM273" s="148" t="s">
        <v>966</v>
      </c>
    </row>
    <row r="274" spans="1:65" s="2" customFormat="1">
      <c r="A274" s="32"/>
      <c r="B274" s="33"/>
      <c r="C274" s="32"/>
      <c r="D274" s="150" t="s">
        <v>148</v>
      </c>
      <c r="E274" s="32"/>
      <c r="F274" s="151" t="s">
        <v>965</v>
      </c>
      <c r="G274" s="32"/>
      <c r="H274" s="32"/>
      <c r="I274" s="32"/>
      <c r="J274" s="32"/>
      <c r="K274" s="32"/>
      <c r="L274" s="33"/>
      <c r="M274" s="152"/>
      <c r="N274" s="153"/>
      <c r="O274" s="53"/>
      <c r="P274" s="53"/>
      <c r="Q274" s="53"/>
      <c r="R274" s="53"/>
      <c r="S274" s="53"/>
      <c r="T274" s="54"/>
      <c r="U274" s="32"/>
      <c r="V274" s="32"/>
      <c r="W274" s="32"/>
      <c r="X274" s="32"/>
      <c r="Y274" s="32"/>
      <c r="Z274" s="32"/>
      <c r="AA274" s="32"/>
      <c r="AB274" s="32"/>
      <c r="AC274" s="32"/>
      <c r="AD274" s="32"/>
      <c r="AE274" s="32"/>
      <c r="AT274" s="19" t="s">
        <v>148</v>
      </c>
      <c r="AU274" s="19" t="s">
        <v>84</v>
      </c>
    </row>
    <row r="275" spans="1:65" s="12" customFormat="1" ht="22.9" customHeight="1">
      <c r="B275" s="125"/>
      <c r="D275" s="126" t="s">
        <v>73</v>
      </c>
      <c r="E275" s="135" t="s">
        <v>755</v>
      </c>
      <c r="F275" s="135" t="s">
        <v>756</v>
      </c>
      <c r="J275" s="136"/>
      <c r="L275" s="125"/>
      <c r="M275" s="129"/>
      <c r="N275" s="130"/>
      <c r="O275" s="130"/>
      <c r="P275" s="131">
        <f>SUM(P276:P277)</f>
        <v>94.327596999999997</v>
      </c>
      <c r="Q275" s="130"/>
      <c r="R275" s="131">
        <f>SUM(R276:R277)</f>
        <v>0</v>
      </c>
      <c r="S275" s="130"/>
      <c r="T275" s="132">
        <f>SUM(T276:T277)</f>
        <v>0</v>
      </c>
      <c r="AR275" s="126" t="s">
        <v>82</v>
      </c>
      <c r="AT275" s="133" t="s">
        <v>73</v>
      </c>
      <c r="AU275" s="133" t="s">
        <v>82</v>
      </c>
      <c r="AY275" s="126" t="s">
        <v>139</v>
      </c>
      <c r="BK275" s="134">
        <f>SUM(BK276:BK277)</f>
        <v>0</v>
      </c>
    </row>
    <row r="276" spans="1:65" s="2" customFormat="1" ht="14.45" customHeight="1">
      <c r="A276" s="32"/>
      <c r="B276" s="137"/>
      <c r="C276" s="138" t="s">
        <v>663</v>
      </c>
      <c r="D276" s="138" t="s">
        <v>141</v>
      </c>
      <c r="E276" s="139" t="s">
        <v>967</v>
      </c>
      <c r="F276" s="140" t="s">
        <v>968</v>
      </c>
      <c r="G276" s="141" t="s">
        <v>290</v>
      </c>
      <c r="H276" s="142">
        <v>237.601</v>
      </c>
      <c r="I276" s="143"/>
      <c r="J276" s="143"/>
      <c r="K276" s="140" t="s">
        <v>145</v>
      </c>
      <c r="L276" s="33"/>
      <c r="M276" s="144" t="s">
        <v>3</v>
      </c>
      <c r="N276" s="145" t="s">
        <v>45</v>
      </c>
      <c r="O276" s="146">
        <v>0.39700000000000002</v>
      </c>
      <c r="P276" s="146">
        <f>O276*H276</f>
        <v>94.327596999999997</v>
      </c>
      <c r="Q276" s="146">
        <v>0</v>
      </c>
      <c r="R276" s="146">
        <f>Q276*H276</f>
        <v>0</v>
      </c>
      <c r="S276" s="146">
        <v>0</v>
      </c>
      <c r="T276" s="147">
        <f>S276*H276</f>
        <v>0</v>
      </c>
      <c r="U276" s="32"/>
      <c r="V276" s="32"/>
      <c r="W276" s="32"/>
      <c r="X276" s="32"/>
      <c r="Y276" s="32"/>
      <c r="Z276" s="32"/>
      <c r="AA276" s="32"/>
      <c r="AB276" s="32"/>
      <c r="AC276" s="32"/>
      <c r="AD276" s="32"/>
      <c r="AE276" s="32"/>
      <c r="AR276" s="148" t="s">
        <v>146</v>
      </c>
      <c r="AT276" s="148" t="s">
        <v>141</v>
      </c>
      <c r="AU276" s="148" t="s">
        <v>84</v>
      </c>
      <c r="AY276" s="19" t="s">
        <v>139</v>
      </c>
      <c r="BE276" s="149">
        <f>IF(N276="základní",J276,0)</f>
        <v>0</v>
      </c>
      <c r="BF276" s="149">
        <f>IF(N276="snížená",J276,0)</f>
        <v>0</v>
      </c>
      <c r="BG276" s="149">
        <f>IF(N276="zákl. přenesená",J276,0)</f>
        <v>0</v>
      </c>
      <c r="BH276" s="149">
        <f>IF(N276="sníž. přenesená",J276,0)</f>
        <v>0</v>
      </c>
      <c r="BI276" s="149">
        <f>IF(N276="nulová",J276,0)</f>
        <v>0</v>
      </c>
      <c r="BJ276" s="19" t="s">
        <v>82</v>
      </c>
      <c r="BK276" s="149">
        <f>ROUND(I276*H276,2)</f>
        <v>0</v>
      </c>
      <c r="BL276" s="19" t="s">
        <v>146</v>
      </c>
      <c r="BM276" s="148" t="s">
        <v>969</v>
      </c>
    </row>
    <row r="277" spans="1:65" s="2" customFormat="1">
      <c r="A277" s="32"/>
      <c r="B277" s="33"/>
      <c r="C277" s="32"/>
      <c r="D277" s="150" t="s">
        <v>148</v>
      </c>
      <c r="E277" s="32"/>
      <c r="F277" s="151" t="s">
        <v>970</v>
      </c>
      <c r="G277" s="32"/>
      <c r="H277" s="32"/>
      <c r="I277" s="32"/>
      <c r="J277" s="32"/>
      <c r="K277" s="32"/>
      <c r="L277" s="33"/>
      <c r="M277" s="197"/>
      <c r="N277" s="198"/>
      <c r="O277" s="199"/>
      <c r="P277" s="199"/>
      <c r="Q277" s="199"/>
      <c r="R277" s="199"/>
      <c r="S277" s="199"/>
      <c r="T277" s="200"/>
      <c r="U277" s="32"/>
      <c r="V277" s="32"/>
      <c r="W277" s="32"/>
      <c r="X277" s="32"/>
      <c r="Y277" s="32"/>
      <c r="Z277" s="32"/>
      <c r="AA277" s="32"/>
      <c r="AB277" s="32"/>
      <c r="AC277" s="32"/>
      <c r="AD277" s="32"/>
      <c r="AE277" s="32"/>
      <c r="AT277" s="19" t="s">
        <v>148</v>
      </c>
      <c r="AU277" s="19" t="s">
        <v>84</v>
      </c>
    </row>
    <row r="278" spans="1:65" s="2" customFormat="1" ht="6.95" customHeight="1">
      <c r="A278" s="32"/>
      <c r="B278" s="42"/>
      <c r="C278" s="43"/>
      <c r="D278" s="43"/>
      <c r="E278" s="43"/>
      <c r="F278" s="43"/>
      <c r="G278" s="43"/>
      <c r="H278" s="43"/>
      <c r="I278" s="43"/>
      <c r="J278" s="43"/>
      <c r="K278" s="43"/>
      <c r="L278" s="33"/>
      <c r="M278" s="32"/>
      <c r="O278" s="32"/>
      <c r="P278" s="32"/>
      <c r="Q278" s="32"/>
      <c r="R278" s="32"/>
      <c r="S278" s="32"/>
      <c r="T278" s="32"/>
      <c r="U278" s="32"/>
      <c r="V278" s="32"/>
      <c r="W278" s="32"/>
      <c r="X278" s="32"/>
      <c r="Y278" s="32"/>
      <c r="Z278" s="32"/>
      <c r="AA278" s="32"/>
      <c r="AB278" s="32"/>
      <c r="AC278" s="32"/>
      <c r="AD278" s="32"/>
      <c r="AE278" s="32"/>
    </row>
  </sheetData>
  <autoFilter ref="C84:K277"/>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sheetPr>
    <pageSetUpPr fitToPage="1"/>
  </sheetPr>
  <dimension ref="A1:BM155"/>
  <sheetViews>
    <sheetView showGridLines="0" topLeftCell="A70" workbookViewId="0">
      <selection activeCell="I85" sqref="I8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8"/>
    </row>
    <row r="2" spans="1:46" s="1" customFormat="1" ht="36.950000000000003" customHeight="1">
      <c r="L2" s="311" t="s">
        <v>6</v>
      </c>
      <c r="M2" s="312"/>
      <c r="N2" s="312"/>
      <c r="O2" s="312"/>
      <c r="P2" s="312"/>
      <c r="Q2" s="312"/>
      <c r="R2" s="312"/>
      <c r="S2" s="312"/>
      <c r="T2" s="312"/>
      <c r="U2" s="312"/>
      <c r="V2" s="312"/>
      <c r="AT2" s="19" t="s">
        <v>100</v>
      </c>
    </row>
    <row r="3" spans="1:46" s="1" customFormat="1" ht="6.95" customHeight="1">
      <c r="B3" s="20"/>
      <c r="C3" s="21"/>
      <c r="D3" s="21"/>
      <c r="E3" s="21"/>
      <c r="F3" s="21"/>
      <c r="G3" s="21"/>
      <c r="H3" s="21"/>
      <c r="I3" s="21"/>
      <c r="J3" s="21"/>
      <c r="K3" s="21"/>
      <c r="L3" s="22"/>
      <c r="AT3" s="19" t="s">
        <v>84</v>
      </c>
    </row>
    <row r="4" spans="1:46" s="1" customFormat="1" ht="24.95" customHeight="1">
      <c r="B4" s="22"/>
      <c r="D4" s="23" t="s">
        <v>113</v>
      </c>
      <c r="L4" s="22"/>
      <c r="M4" s="89" t="s">
        <v>11</v>
      </c>
      <c r="AT4" s="19" t="s">
        <v>4</v>
      </c>
    </row>
    <row r="5" spans="1:46" s="1" customFormat="1" ht="6.95" customHeight="1">
      <c r="B5" s="22"/>
      <c r="L5" s="22"/>
    </row>
    <row r="6" spans="1:46" s="1" customFormat="1" ht="12" customHeight="1">
      <c r="B6" s="22"/>
      <c r="D6" s="28" t="s">
        <v>14</v>
      </c>
      <c r="L6" s="22"/>
    </row>
    <row r="7" spans="1:46" s="1" customFormat="1" ht="16.5" customHeight="1">
      <c r="B7" s="22"/>
      <c r="E7" s="328" t="str">
        <f>'Rekapitulace stavby'!K6</f>
        <v>Skládka TKO Štěpánovice - III.etepa - 3.část</v>
      </c>
      <c r="F7" s="329"/>
      <c r="G7" s="329"/>
      <c r="H7" s="329"/>
      <c r="L7" s="22"/>
    </row>
    <row r="8" spans="1:46" s="2" customFormat="1" ht="12" customHeight="1">
      <c r="A8" s="32"/>
      <c r="B8" s="33"/>
      <c r="C8" s="32"/>
      <c r="D8" s="28" t="s">
        <v>114</v>
      </c>
      <c r="E8" s="32"/>
      <c r="F8" s="32"/>
      <c r="G8" s="32"/>
      <c r="H8" s="32"/>
      <c r="I8" s="32"/>
      <c r="J8" s="32"/>
      <c r="K8" s="32"/>
      <c r="L8" s="90"/>
      <c r="S8" s="32"/>
      <c r="T8" s="32"/>
      <c r="U8" s="32"/>
      <c r="V8" s="32"/>
      <c r="W8" s="32"/>
      <c r="X8" s="32"/>
      <c r="Y8" s="32"/>
      <c r="Z8" s="32"/>
      <c r="AA8" s="32"/>
      <c r="AB8" s="32"/>
      <c r="AC8" s="32"/>
      <c r="AD8" s="32"/>
      <c r="AE8" s="32"/>
    </row>
    <row r="9" spans="1:46" s="2" customFormat="1" ht="16.5" customHeight="1">
      <c r="A9" s="32"/>
      <c r="B9" s="33"/>
      <c r="C9" s="32"/>
      <c r="D9" s="32"/>
      <c r="E9" s="305" t="s">
        <v>971</v>
      </c>
      <c r="F9" s="327"/>
      <c r="G9" s="327"/>
      <c r="H9" s="327"/>
      <c r="I9" s="32"/>
      <c r="J9" s="32"/>
      <c r="K9" s="32"/>
      <c r="L9" s="90"/>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0"/>
      <c r="S10" s="32"/>
      <c r="T10" s="32"/>
      <c r="U10" s="32"/>
      <c r="V10" s="32"/>
      <c r="W10" s="32"/>
      <c r="X10" s="32"/>
      <c r="Y10" s="32"/>
      <c r="Z10" s="32"/>
      <c r="AA10" s="32"/>
      <c r="AB10" s="32"/>
      <c r="AC10" s="32"/>
      <c r="AD10" s="32"/>
      <c r="AE10" s="32"/>
    </row>
    <row r="11" spans="1:46" s="2" customFormat="1" ht="12" customHeight="1">
      <c r="A11" s="32"/>
      <c r="B11" s="33"/>
      <c r="C11" s="32"/>
      <c r="D11" s="28" t="s">
        <v>16</v>
      </c>
      <c r="E11" s="32"/>
      <c r="F11" s="26" t="s">
        <v>3</v>
      </c>
      <c r="G11" s="32"/>
      <c r="H11" s="32"/>
      <c r="I11" s="28" t="s">
        <v>18</v>
      </c>
      <c r="J11" s="26" t="s">
        <v>3</v>
      </c>
      <c r="K11" s="32"/>
      <c r="L11" s="90"/>
      <c r="S11" s="32"/>
      <c r="T11" s="32"/>
      <c r="U11" s="32"/>
      <c r="V11" s="32"/>
      <c r="W11" s="32"/>
      <c r="X11" s="32"/>
      <c r="Y11" s="32"/>
      <c r="Z11" s="32"/>
      <c r="AA11" s="32"/>
      <c r="AB11" s="32"/>
      <c r="AC11" s="32"/>
      <c r="AD11" s="32"/>
      <c r="AE11" s="32"/>
    </row>
    <row r="12" spans="1:46" s="2" customFormat="1" ht="12" customHeight="1">
      <c r="A12" s="32"/>
      <c r="B12" s="33"/>
      <c r="C12" s="32"/>
      <c r="D12" s="28" t="s">
        <v>20</v>
      </c>
      <c r="E12" s="32"/>
      <c r="F12" s="26" t="s">
        <v>21</v>
      </c>
      <c r="G12" s="32"/>
      <c r="H12" s="32"/>
      <c r="I12" s="28" t="s">
        <v>22</v>
      </c>
      <c r="J12" s="50" t="str">
        <f>'Rekapitulace stavby'!AN8</f>
        <v>24. 9. 2020</v>
      </c>
      <c r="K12" s="32"/>
      <c r="L12" s="90"/>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0"/>
      <c r="S13" s="32"/>
      <c r="T13" s="32"/>
      <c r="U13" s="32"/>
      <c r="V13" s="32"/>
      <c r="W13" s="32"/>
      <c r="X13" s="32"/>
      <c r="Y13" s="32"/>
      <c r="Z13" s="32"/>
      <c r="AA13" s="32"/>
      <c r="AB13" s="32"/>
      <c r="AC13" s="32"/>
      <c r="AD13" s="32"/>
      <c r="AE13" s="32"/>
    </row>
    <row r="14" spans="1:46" s="2" customFormat="1" ht="12" customHeight="1">
      <c r="A14" s="32"/>
      <c r="B14" s="33"/>
      <c r="C14" s="32"/>
      <c r="D14" s="28" t="s">
        <v>28</v>
      </c>
      <c r="E14" s="32"/>
      <c r="F14" s="32"/>
      <c r="G14" s="32"/>
      <c r="H14" s="32"/>
      <c r="I14" s="28" t="s">
        <v>29</v>
      </c>
      <c r="J14" s="26" t="s">
        <v>3</v>
      </c>
      <c r="K14" s="32"/>
      <c r="L14" s="90"/>
      <c r="S14" s="32"/>
      <c r="T14" s="32"/>
      <c r="U14" s="32"/>
      <c r="V14" s="32"/>
      <c r="W14" s="32"/>
      <c r="X14" s="32"/>
      <c r="Y14" s="32"/>
      <c r="Z14" s="32"/>
      <c r="AA14" s="32"/>
      <c r="AB14" s="32"/>
      <c r="AC14" s="32"/>
      <c r="AD14" s="32"/>
      <c r="AE14" s="32"/>
    </row>
    <row r="15" spans="1:46" s="2" customFormat="1" ht="18" customHeight="1">
      <c r="A15" s="32"/>
      <c r="B15" s="33"/>
      <c r="C15" s="32"/>
      <c r="D15" s="32"/>
      <c r="E15" s="26" t="s">
        <v>30</v>
      </c>
      <c r="F15" s="32"/>
      <c r="G15" s="32"/>
      <c r="H15" s="32"/>
      <c r="I15" s="28" t="s">
        <v>31</v>
      </c>
      <c r="J15" s="26" t="s">
        <v>3</v>
      </c>
      <c r="K15" s="32"/>
      <c r="L15" s="90"/>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90"/>
      <c r="S16" s="32"/>
      <c r="T16" s="32"/>
      <c r="U16" s="32"/>
      <c r="V16" s="32"/>
      <c r="W16" s="32"/>
      <c r="X16" s="32"/>
      <c r="Y16" s="32"/>
      <c r="Z16" s="32"/>
      <c r="AA16" s="32"/>
      <c r="AB16" s="32"/>
      <c r="AC16" s="32"/>
      <c r="AD16" s="32"/>
      <c r="AE16" s="32"/>
    </row>
    <row r="17" spans="1:31" s="2" customFormat="1" ht="12" customHeight="1">
      <c r="A17" s="32"/>
      <c r="B17" s="33"/>
      <c r="C17" s="32"/>
      <c r="D17" s="28" t="s">
        <v>32</v>
      </c>
      <c r="E17" s="32"/>
      <c r="F17" s="32"/>
      <c r="G17" s="32"/>
      <c r="H17" s="32"/>
      <c r="I17" s="28" t="s">
        <v>29</v>
      </c>
      <c r="J17" s="26" t="str">
        <f>'Rekapitulace stavby'!AN13</f>
        <v/>
      </c>
      <c r="K17" s="32"/>
      <c r="L17" s="90"/>
      <c r="S17" s="32"/>
      <c r="T17" s="32"/>
      <c r="U17" s="32"/>
      <c r="V17" s="32"/>
      <c r="W17" s="32"/>
      <c r="X17" s="32"/>
      <c r="Y17" s="32"/>
      <c r="Z17" s="32"/>
      <c r="AA17" s="32"/>
      <c r="AB17" s="32"/>
      <c r="AC17" s="32"/>
      <c r="AD17" s="32"/>
      <c r="AE17" s="32"/>
    </row>
    <row r="18" spans="1:31" s="2" customFormat="1" ht="18" customHeight="1">
      <c r="A18" s="32"/>
      <c r="B18" s="33"/>
      <c r="C18" s="32"/>
      <c r="D18" s="32"/>
      <c r="E18" s="322" t="str">
        <f>'Rekapitulace stavby'!E14</f>
        <v xml:space="preserve"> </v>
      </c>
      <c r="F18" s="322"/>
      <c r="G18" s="322"/>
      <c r="H18" s="322"/>
      <c r="I18" s="28" t="s">
        <v>31</v>
      </c>
      <c r="J18" s="26" t="str">
        <f>'Rekapitulace stavby'!AN14</f>
        <v/>
      </c>
      <c r="K18" s="32"/>
      <c r="L18" s="90"/>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90"/>
      <c r="S19" s="32"/>
      <c r="T19" s="32"/>
      <c r="U19" s="32"/>
      <c r="V19" s="32"/>
      <c r="W19" s="32"/>
      <c r="X19" s="32"/>
      <c r="Y19" s="32"/>
      <c r="Z19" s="32"/>
      <c r="AA19" s="32"/>
      <c r="AB19" s="32"/>
      <c r="AC19" s="32"/>
      <c r="AD19" s="32"/>
      <c r="AE19" s="32"/>
    </row>
    <row r="20" spans="1:31" s="2" customFormat="1" ht="12" customHeight="1">
      <c r="A20" s="32"/>
      <c r="B20" s="33"/>
      <c r="C20" s="32"/>
      <c r="D20" s="28" t="s">
        <v>34</v>
      </c>
      <c r="E20" s="32"/>
      <c r="F20" s="32"/>
      <c r="G20" s="32"/>
      <c r="H20" s="32"/>
      <c r="I20" s="28" t="s">
        <v>29</v>
      </c>
      <c r="J20" s="26" t="s">
        <v>3</v>
      </c>
      <c r="K20" s="32"/>
      <c r="L20" s="90"/>
      <c r="S20" s="32"/>
      <c r="T20" s="32"/>
      <c r="U20" s="32"/>
      <c r="V20" s="32"/>
      <c r="W20" s="32"/>
      <c r="X20" s="32"/>
      <c r="Y20" s="32"/>
      <c r="Z20" s="32"/>
      <c r="AA20" s="32"/>
      <c r="AB20" s="32"/>
      <c r="AC20" s="32"/>
      <c r="AD20" s="32"/>
      <c r="AE20" s="32"/>
    </row>
    <row r="21" spans="1:31" s="2" customFormat="1" ht="18" customHeight="1">
      <c r="A21" s="32"/>
      <c r="B21" s="33"/>
      <c r="C21" s="32"/>
      <c r="D21" s="32"/>
      <c r="E21" s="26" t="s">
        <v>35</v>
      </c>
      <c r="F21" s="32"/>
      <c r="G21" s="32"/>
      <c r="H21" s="32"/>
      <c r="I21" s="28" t="s">
        <v>31</v>
      </c>
      <c r="J21" s="26" t="s">
        <v>3</v>
      </c>
      <c r="K21" s="32"/>
      <c r="L21" s="90"/>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90"/>
      <c r="S22" s="32"/>
      <c r="T22" s="32"/>
      <c r="U22" s="32"/>
      <c r="V22" s="32"/>
      <c r="W22" s="32"/>
      <c r="X22" s="32"/>
      <c r="Y22" s="32"/>
      <c r="Z22" s="32"/>
      <c r="AA22" s="32"/>
      <c r="AB22" s="32"/>
      <c r="AC22" s="32"/>
      <c r="AD22" s="32"/>
      <c r="AE22" s="32"/>
    </row>
    <row r="23" spans="1:31" s="2" customFormat="1" ht="12" customHeight="1">
      <c r="A23" s="32"/>
      <c r="B23" s="33"/>
      <c r="C23" s="32"/>
      <c r="D23" s="28" t="s">
        <v>37</v>
      </c>
      <c r="E23" s="32"/>
      <c r="F23" s="32"/>
      <c r="G23" s="32"/>
      <c r="H23" s="32"/>
      <c r="I23" s="28" t="s">
        <v>29</v>
      </c>
      <c r="J23" s="26" t="str">
        <f>IF('Rekapitulace stavby'!AN19="","",'Rekapitulace stavby'!AN19)</f>
        <v/>
      </c>
      <c r="K23" s="32"/>
      <c r="L23" s="90"/>
      <c r="S23" s="32"/>
      <c r="T23" s="32"/>
      <c r="U23" s="32"/>
      <c r="V23" s="32"/>
      <c r="W23" s="32"/>
      <c r="X23" s="32"/>
      <c r="Y23" s="32"/>
      <c r="Z23" s="32"/>
      <c r="AA23" s="32"/>
      <c r="AB23" s="32"/>
      <c r="AC23" s="32"/>
      <c r="AD23" s="32"/>
      <c r="AE23" s="32"/>
    </row>
    <row r="24" spans="1:31" s="2" customFormat="1" ht="18" customHeight="1">
      <c r="A24" s="32"/>
      <c r="B24" s="33"/>
      <c r="C24" s="32"/>
      <c r="D24" s="32"/>
      <c r="E24" s="26" t="str">
        <f>IF('Rekapitulace stavby'!E20="","",'Rekapitulace stavby'!E20)</f>
        <v xml:space="preserve"> </v>
      </c>
      <c r="F24" s="32"/>
      <c r="G24" s="32"/>
      <c r="H24" s="32"/>
      <c r="I24" s="28" t="s">
        <v>31</v>
      </c>
      <c r="J24" s="26" t="str">
        <f>IF('Rekapitulace stavby'!AN20="","",'Rekapitulace stavby'!AN20)</f>
        <v/>
      </c>
      <c r="K24" s="32"/>
      <c r="L24" s="90"/>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90"/>
      <c r="S25" s="32"/>
      <c r="T25" s="32"/>
      <c r="U25" s="32"/>
      <c r="V25" s="32"/>
      <c r="W25" s="32"/>
      <c r="X25" s="32"/>
      <c r="Y25" s="32"/>
      <c r="Z25" s="32"/>
      <c r="AA25" s="32"/>
      <c r="AB25" s="32"/>
      <c r="AC25" s="32"/>
      <c r="AD25" s="32"/>
      <c r="AE25" s="32"/>
    </row>
    <row r="26" spans="1:31" s="2" customFormat="1" ht="12" customHeight="1">
      <c r="A26" s="32"/>
      <c r="B26" s="33"/>
      <c r="C26" s="32"/>
      <c r="D26" s="28" t="s">
        <v>38</v>
      </c>
      <c r="E26" s="32"/>
      <c r="F26" s="32"/>
      <c r="G26" s="32"/>
      <c r="H26" s="32"/>
      <c r="I26" s="32"/>
      <c r="J26" s="32"/>
      <c r="K26" s="32"/>
      <c r="L26" s="90"/>
      <c r="S26" s="32"/>
      <c r="T26" s="32"/>
      <c r="U26" s="32"/>
      <c r="V26" s="32"/>
      <c r="W26" s="32"/>
      <c r="X26" s="32"/>
      <c r="Y26" s="32"/>
      <c r="Z26" s="32"/>
      <c r="AA26" s="32"/>
      <c r="AB26" s="32"/>
      <c r="AC26" s="32"/>
      <c r="AD26" s="32"/>
      <c r="AE26" s="32"/>
    </row>
    <row r="27" spans="1:31" s="8" customFormat="1" ht="16.5" customHeight="1">
      <c r="A27" s="91"/>
      <c r="B27" s="92"/>
      <c r="C27" s="91"/>
      <c r="D27" s="91"/>
      <c r="E27" s="301" t="s">
        <v>3</v>
      </c>
      <c r="F27" s="301"/>
      <c r="G27" s="301"/>
      <c r="H27" s="301"/>
      <c r="I27" s="91"/>
      <c r="J27" s="91"/>
      <c r="K27" s="91"/>
      <c r="L27" s="93"/>
      <c r="S27" s="91"/>
      <c r="T27" s="91"/>
      <c r="U27" s="91"/>
      <c r="V27" s="91"/>
      <c r="W27" s="91"/>
      <c r="X27" s="91"/>
      <c r="Y27" s="91"/>
      <c r="Z27" s="91"/>
      <c r="AA27" s="91"/>
      <c r="AB27" s="91"/>
      <c r="AC27" s="91"/>
      <c r="AD27" s="91"/>
      <c r="AE27" s="91"/>
    </row>
    <row r="28" spans="1:31" s="2" customFormat="1" ht="6.95" customHeight="1">
      <c r="A28" s="32"/>
      <c r="B28" s="33"/>
      <c r="C28" s="32"/>
      <c r="D28" s="32"/>
      <c r="E28" s="32"/>
      <c r="F28" s="32"/>
      <c r="G28" s="32"/>
      <c r="H28" s="32"/>
      <c r="I28" s="32"/>
      <c r="J28" s="32"/>
      <c r="K28" s="32"/>
      <c r="L28" s="90"/>
      <c r="S28" s="32"/>
      <c r="T28" s="32"/>
      <c r="U28" s="32"/>
      <c r="V28" s="32"/>
      <c r="W28" s="32"/>
      <c r="X28" s="32"/>
      <c r="Y28" s="32"/>
      <c r="Z28" s="32"/>
      <c r="AA28" s="32"/>
      <c r="AB28" s="32"/>
      <c r="AC28" s="32"/>
      <c r="AD28" s="32"/>
      <c r="AE28" s="32"/>
    </row>
    <row r="29" spans="1:31" s="2" customFormat="1" ht="6.95" customHeight="1">
      <c r="A29" s="32"/>
      <c r="B29" s="33"/>
      <c r="C29" s="32"/>
      <c r="D29" s="61"/>
      <c r="E29" s="61"/>
      <c r="F29" s="61"/>
      <c r="G29" s="61"/>
      <c r="H29" s="61"/>
      <c r="I29" s="61"/>
      <c r="J29" s="61"/>
      <c r="K29" s="61"/>
      <c r="L29" s="90"/>
      <c r="S29" s="32"/>
      <c r="T29" s="32"/>
      <c r="U29" s="32"/>
      <c r="V29" s="32"/>
      <c r="W29" s="32"/>
      <c r="X29" s="32"/>
      <c r="Y29" s="32"/>
      <c r="Z29" s="32"/>
      <c r="AA29" s="32"/>
      <c r="AB29" s="32"/>
      <c r="AC29" s="32"/>
      <c r="AD29" s="32"/>
      <c r="AE29" s="32"/>
    </row>
    <row r="30" spans="1:31" s="2" customFormat="1" ht="25.35" customHeight="1">
      <c r="A30" s="32"/>
      <c r="B30" s="33"/>
      <c r="C30" s="32"/>
      <c r="D30" s="94" t="s">
        <v>40</v>
      </c>
      <c r="E30" s="32"/>
      <c r="F30" s="32"/>
      <c r="G30" s="32"/>
      <c r="H30" s="32"/>
      <c r="I30" s="32"/>
      <c r="J30" s="66">
        <f>ROUND(J84, 2)</f>
        <v>0</v>
      </c>
      <c r="K30" s="32"/>
      <c r="L30" s="90"/>
      <c r="S30" s="32"/>
      <c r="T30" s="32"/>
      <c r="U30" s="32"/>
      <c r="V30" s="32"/>
      <c r="W30" s="32"/>
      <c r="X30" s="32"/>
      <c r="Y30" s="32"/>
      <c r="Z30" s="32"/>
      <c r="AA30" s="32"/>
      <c r="AB30" s="32"/>
      <c r="AC30" s="32"/>
      <c r="AD30" s="32"/>
      <c r="AE30" s="32"/>
    </row>
    <row r="31" spans="1:31" s="2" customFormat="1" ht="6.95" customHeight="1">
      <c r="A31" s="32"/>
      <c r="B31" s="33"/>
      <c r="C31" s="32"/>
      <c r="D31" s="61"/>
      <c r="E31" s="61"/>
      <c r="F31" s="61"/>
      <c r="G31" s="61"/>
      <c r="H31" s="61"/>
      <c r="I31" s="61"/>
      <c r="J31" s="61"/>
      <c r="K31" s="61"/>
      <c r="L31" s="90"/>
      <c r="S31" s="32"/>
      <c r="T31" s="32"/>
      <c r="U31" s="32"/>
      <c r="V31" s="32"/>
      <c r="W31" s="32"/>
      <c r="X31" s="32"/>
      <c r="Y31" s="32"/>
      <c r="Z31" s="32"/>
      <c r="AA31" s="32"/>
      <c r="AB31" s="32"/>
      <c r="AC31" s="32"/>
      <c r="AD31" s="32"/>
      <c r="AE31" s="32"/>
    </row>
    <row r="32" spans="1:31" s="2" customFormat="1" ht="14.45" customHeight="1">
      <c r="A32" s="32"/>
      <c r="B32" s="33"/>
      <c r="C32" s="32"/>
      <c r="D32" s="32"/>
      <c r="E32" s="32"/>
      <c r="F32" s="36" t="s">
        <v>42</v>
      </c>
      <c r="G32" s="32"/>
      <c r="H32" s="32"/>
      <c r="I32" s="36" t="s">
        <v>41</v>
      </c>
      <c r="J32" s="36" t="s">
        <v>43</v>
      </c>
      <c r="K32" s="32"/>
      <c r="L32" s="90"/>
      <c r="S32" s="32"/>
      <c r="T32" s="32"/>
      <c r="U32" s="32"/>
      <c r="V32" s="32"/>
      <c r="W32" s="32"/>
      <c r="X32" s="32"/>
      <c r="Y32" s="32"/>
      <c r="Z32" s="32"/>
      <c r="AA32" s="32"/>
      <c r="AB32" s="32"/>
      <c r="AC32" s="32"/>
      <c r="AD32" s="32"/>
      <c r="AE32" s="32"/>
    </row>
    <row r="33" spans="1:31" s="2" customFormat="1" ht="14.45" customHeight="1">
      <c r="A33" s="32"/>
      <c r="B33" s="33"/>
      <c r="C33" s="32"/>
      <c r="D33" s="95" t="s">
        <v>44</v>
      </c>
      <c r="E33" s="28" t="s">
        <v>45</v>
      </c>
      <c r="F33" s="96">
        <f>ROUND((SUM(BE84:BE154)),  2)</f>
        <v>0</v>
      </c>
      <c r="G33" s="32"/>
      <c r="H33" s="32"/>
      <c r="I33" s="97">
        <v>0.21</v>
      </c>
      <c r="J33" s="96">
        <f>ROUND(((SUM(BE84:BE154))*I33),  2)</f>
        <v>0</v>
      </c>
      <c r="K33" s="32"/>
      <c r="L33" s="90"/>
      <c r="S33" s="32"/>
      <c r="T33" s="32"/>
      <c r="U33" s="32"/>
      <c r="V33" s="32"/>
      <c r="W33" s="32"/>
      <c r="X33" s="32"/>
      <c r="Y33" s="32"/>
      <c r="Z33" s="32"/>
      <c r="AA33" s="32"/>
      <c r="AB33" s="32"/>
      <c r="AC33" s="32"/>
      <c r="AD33" s="32"/>
      <c r="AE33" s="32"/>
    </row>
    <row r="34" spans="1:31" s="2" customFormat="1" ht="14.45" customHeight="1">
      <c r="A34" s="32"/>
      <c r="B34" s="33"/>
      <c r="C34" s="32"/>
      <c r="D34" s="32"/>
      <c r="E34" s="28" t="s">
        <v>46</v>
      </c>
      <c r="F34" s="96">
        <f>ROUND((SUM(BF84:BF154)),  2)</f>
        <v>0</v>
      </c>
      <c r="G34" s="32"/>
      <c r="H34" s="32"/>
      <c r="I34" s="97">
        <v>0.15</v>
      </c>
      <c r="J34" s="96">
        <f>ROUND(((SUM(BF84:BF154))*I34),  2)</f>
        <v>0</v>
      </c>
      <c r="K34" s="32"/>
      <c r="L34" s="90"/>
      <c r="S34" s="32"/>
      <c r="T34" s="32"/>
      <c r="U34" s="32"/>
      <c r="V34" s="32"/>
      <c r="W34" s="32"/>
      <c r="X34" s="32"/>
      <c r="Y34" s="32"/>
      <c r="Z34" s="32"/>
      <c r="AA34" s="32"/>
      <c r="AB34" s="32"/>
      <c r="AC34" s="32"/>
      <c r="AD34" s="32"/>
      <c r="AE34" s="32"/>
    </row>
    <row r="35" spans="1:31" s="2" customFormat="1" ht="14.45" hidden="1" customHeight="1">
      <c r="A35" s="32"/>
      <c r="B35" s="33"/>
      <c r="C35" s="32"/>
      <c r="D35" s="32"/>
      <c r="E35" s="28" t="s">
        <v>47</v>
      </c>
      <c r="F35" s="96">
        <f>ROUND((SUM(BG84:BG154)),  2)</f>
        <v>0</v>
      </c>
      <c r="G35" s="32"/>
      <c r="H35" s="32"/>
      <c r="I35" s="97">
        <v>0.21</v>
      </c>
      <c r="J35" s="96">
        <f>0</f>
        <v>0</v>
      </c>
      <c r="K35" s="32"/>
      <c r="L35" s="90"/>
      <c r="S35" s="32"/>
      <c r="T35" s="32"/>
      <c r="U35" s="32"/>
      <c r="V35" s="32"/>
      <c r="W35" s="32"/>
      <c r="X35" s="32"/>
      <c r="Y35" s="32"/>
      <c r="Z35" s="32"/>
      <c r="AA35" s="32"/>
      <c r="AB35" s="32"/>
      <c r="AC35" s="32"/>
      <c r="AD35" s="32"/>
      <c r="AE35" s="32"/>
    </row>
    <row r="36" spans="1:31" s="2" customFormat="1" ht="14.45" hidden="1" customHeight="1">
      <c r="A36" s="32"/>
      <c r="B36" s="33"/>
      <c r="C36" s="32"/>
      <c r="D36" s="32"/>
      <c r="E36" s="28" t="s">
        <v>48</v>
      </c>
      <c r="F36" s="96">
        <f>ROUND((SUM(BH84:BH154)),  2)</f>
        <v>0</v>
      </c>
      <c r="G36" s="32"/>
      <c r="H36" s="32"/>
      <c r="I36" s="97">
        <v>0.15</v>
      </c>
      <c r="J36" s="96">
        <f>0</f>
        <v>0</v>
      </c>
      <c r="K36" s="32"/>
      <c r="L36" s="90"/>
      <c r="S36" s="32"/>
      <c r="T36" s="32"/>
      <c r="U36" s="32"/>
      <c r="V36" s="32"/>
      <c r="W36" s="32"/>
      <c r="X36" s="32"/>
      <c r="Y36" s="32"/>
      <c r="Z36" s="32"/>
      <c r="AA36" s="32"/>
      <c r="AB36" s="32"/>
      <c r="AC36" s="32"/>
      <c r="AD36" s="32"/>
      <c r="AE36" s="32"/>
    </row>
    <row r="37" spans="1:31" s="2" customFormat="1" ht="14.45" hidden="1" customHeight="1">
      <c r="A37" s="32"/>
      <c r="B37" s="33"/>
      <c r="C37" s="32"/>
      <c r="D37" s="32"/>
      <c r="E37" s="28" t="s">
        <v>49</v>
      </c>
      <c r="F37" s="96">
        <f>ROUND((SUM(BI84:BI154)),  2)</f>
        <v>0</v>
      </c>
      <c r="G37" s="32"/>
      <c r="H37" s="32"/>
      <c r="I37" s="97">
        <v>0</v>
      </c>
      <c r="J37" s="96">
        <f>0</f>
        <v>0</v>
      </c>
      <c r="K37" s="32"/>
      <c r="L37" s="90"/>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90"/>
      <c r="S38" s="32"/>
      <c r="T38" s="32"/>
      <c r="U38" s="32"/>
      <c r="V38" s="32"/>
      <c r="W38" s="32"/>
      <c r="X38" s="32"/>
      <c r="Y38" s="32"/>
      <c r="Z38" s="32"/>
      <c r="AA38" s="32"/>
      <c r="AB38" s="32"/>
      <c r="AC38" s="32"/>
      <c r="AD38" s="32"/>
      <c r="AE38" s="32"/>
    </row>
    <row r="39" spans="1:31" s="2" customFormat="1" ht="25.35" customHeight="1">
      <c r="A39" s="32"/>
      <c r="B39" s="33"/>
      <c r="C39" s="98"/>
      <c r="D39" s="99" t="s">
        <v>50</v>
      </c>
      <c r="E39" s="55"/>
      <c r="F39" s="55"/>
      <c r="G39" s="100" t="s">
        <v>51</v>
      </c>
      <c r="H39" s="101" t="s">
        <v>52</v>
      </c>
      <c r="I39" s="55"/>
      <c r="J39" s="102">
        <f>SUM(J30:J37)</f>
        <v>0</v>
      </c>
      <c r="K39" s="103"/>
      <c r="L39" s="90"/>
      <c r="S39" s="32"/>
      <c r="T39" s="32"/>
      <c r="U39" s="32"/>
      <c r="V39" s="32"/>
      <c r="W39" s="32"/>
      <c r="X39" s="32"/>
      <c r="Y39" s="32"/>
      <c r="Z39" s="32"/>
      <c r="AA39" s="32"/>
      <c r="AB39" s="32"/>
      <c r="AC39" s="32"/>
      <c r="AD39" s="32"/>
      <c r="AE39" s="32"/>
    </row>
    <row r="40" spans="1:31" s="2" customFormat="1" ht="14.45" customHeight="1">
      <c r="A40" s="32"/>
      <c r="B40" s="42"/>
      <c r="C40" s="43"/>
      <c r="D40" s="43"/>
      <c r="E40" s="43"/>
      <c r="F40" s="43"/>
      <c r="G40" s="43"/>
      <c r="H40" s="43"/>
      <c r="I40" s="43"/>
      <c r="J40" s="43"/>
      <c r="K40" s="43"/>
      <c r="L40" s="90"/>
      <c r="S40" s="32"/>
      <c r="T40" s="32"/>
      <c r="U40" s="32"/>
      <c r="V40" s="32"/>
      <c r="W40" s="32"/>
      <c r="X40" s="32"/>
      <c r="Y40" s="32"/>
      <c r="Z40" s="32"/>
      <c r="AA40" s="32"/>
      <c r="AB40" s="32"/>
      <c r="AC40" s="32"/>
      <c r="AD40" s="32"/>
      <c r="AE40" s="32"/>
    </row>
    <row r="44" spans="1:31" s="2" customFormat="1" ht="6.95" customHeight="1">
      <c r="A44" s="32"/>
      <c r="B44" s="44"/>
      <c r="C44" s="45"/>
      <c r="D44" s="45"/>
      <c r="E44" s="45"/>
      <c r="F44" s="45"/>
      <c r="G44" s="45"/>
      <c r="H44" s="45"/>
      <c r="I44" s="45"/>
      <c r="J44" s="45"/>
      <c r="K44" s="45"/>
      <c r="L44" s="90"/>
      <c r="S44" s="32"/>
      <c r="T44" s="32"/>
      <c r="U44" s="32"/>
      <c r="V44" s="32"/>
      <c r="W44" s="32"/>
      <c r="X44" s="32"/>
      <c r="Y44" s="32"/>
      <c r="Z44" s="32"/>
      <c r="AA44" s="32"/>
      <c r="AB44" s="32"/>
      <c r="AC44" s="32"/>
      <c r="AD44" s="32"/>
      <c r="AE44" s="32"/>
    </row>
    <row r="45" spans="1:31" s="2" customFormat="1" ht="24.95" customHeight="1">
      <c r="A45" s="32"/>
      <c r="B45" s="33"/>
      <c r="C45" s="23" t="s">
        <v>116</v>
      </c>
      <c r="D45" s="32"/>
      <c r="E45" s="32"/>
      <c r="F45" s="32"/>
      <c r="G45" s="32"/>
      <c r="H45" s="32"/>
      <c r="I45" s="32"/>
      <c r="J45" s="32"/>
      <c r="K45" s="32"/>
      <c r="L45" s="90"/>
      <c r="S45" s="32"/>
      <c r="T45" s="32"/>
      <c r="U45" s="32"/>
      <c r="V45" s="32"/>
      <c r="W45" s="32"/>
      <c r="X45" s="32"/>
      <c r="Y45" s="32"/>
      <c r="Z45" s="32"/>
      <c r="AA45" s="32"/>
      <c r="AB45" s="32"/>
      <c r="AC45" s="32"/>
      <c r="AD45" s="32"/>
      <c r="AE45" s="32"/>
    </row>
    <row r="46" spans="1:31" s="2" customFormat="1" ht="6.95" customHeight="1">
      <c r="A46" s="32"/>
      <c r="B46" s="33"/>
      <c r="C46" s="32"/>
      <c r="D46" s="32"/>
      <c r="E46" s="32"/>
      <c r="F46" s="32"/>
      <c r="G46" s="32"/>
      <c r="H46" s="32"/>
      <c r="I46" s="32"/>
      <c r="J46" s="32"/>
      <c r="K46" s="32"/>
      <c r="L46" s="90"/>
      <c r="S46" s="32"/>
      <c r="T46" s="32"/>
      <c r="U46" s="32"/>
      <c r="V46" s="32"/>
      <c r="W46" s="32"/>
      <c r="X46" s="32"/>
      <c r="Y46" s="32"/>
      <c r="Z46" s="32"/>
      <c r="AA46" s="32"/>
      <c r="AB46" s="32"/>
      <c r="AC46" s="32"/>
      <c r="AD46" s="32"/>
      <c r="AE46" s="32"/>
    </row>
    <row r="47" spans="1:31" s="2" customFormat="1" ht="12" customHeight="1">
      <c r="A47" s="32"/>
      <c r="B47" s="33"/>
      <c r="C47" s="28" t="s">
        <v>14</v>
      </c>
      <c r="D47" s="32"/>
      <c r="E47" s="32"/>
      <c r="F47" s="32"/>
      <c r="G47" s="32"/>
      <c r="H47" s="32"/>
      <c r="I47" s="32"/>
      <c r="J47" s="32"/>
      <c r="K47" s="32"/>
      <c r="L47" s="90"/>
      <c r="S47" s="32"/>
      <c r="T47" s="32"/>
      <c r="U47" s="32"/>
      <c r="V47" s="32"/>
      <c r="W47" s="32"/>
      <c r="X47" s="32"/>
      <c r="Y47" s="32"/>
      <c r="Z47" s="32"/>
      <c r="AA47" s="32"/>
      <c r="AB47" s="32"/>
      <c r="AC47" s="32"/>
      <c r="AD47" s="32"/>
      <c r="AE47" s="32"/>
    </row>
    <row r="48" spans="1:31" s="2" customFormat="1" ht="16.5" customHeight="1">
      <c r="A48" s="32"/>
      <c r="B48" s="33"/>
      <c r="C48" s="32"/>
      <c r="D48" s="32"/>
      <c r="E48" s="328" t="str">
        <f>E7</f>
        <v>Skládka TKO Štěpánovice - III.etepa - 3.část</v>
      </c>
      <c r="F48" s="329"/>
      <c r="G48" s="329"/>
      <c r="H48" s="329"/>
      <c r="I48" s="32"/>
      <c r="J48" s="32"/>
      <c r="K48" s="32"/>
      <c r="L48" s="90"/>
      <c r="S48" s="32"/>
      <c r="T48" s="32"/>
      <c r="U48" s="32"/>
      <c r="V48" s="32"/>
      <c r="W48" s="32"/>
      <c r="X48" s="32"/>
      <c r="Y48" s="32"/>
      <c r="Z48" s="32"/>
      <c r="AA48" s="32"/>
      <c r="AB48" s="32"/>
      <c r="AC48" s="32"/>
      <c r="AD48" s="32"/>
      <c r="AE48" s="32"/>
    </row>
    <row r="49" spans="1:47" s="2" customFormat="1" ht="12" customHeight="1">
      <c r="A49" s="32"/>
      <c r="B49" s="33"/>
      <c r="C49" s="28" t="s">
        <v>114</v>
      </c>
      <c r="D49" s="32"/>
      <c r="E49" s="32"/>
      <c r="F49" s="32"/>
      <c r="G49" s="32"/>
      <c r="H49" s="32"/>
      <c r="I49" s="32"/>
      <c r="J49" s="32"/>
      <c r="K49" s="32"/>
      <c r="L49" s="90"/>
      <c r="S49" s="32"/>
      <c r="T49" s="32"/>
      <c r="U49" s="32"/>
      <c r="V49" s="32"/>
      <c r="W49" s="32"/>
      <c r="X49" s="32"/>
      <c r="Y49" s="32"/>
      <c r="Z49" s="32"/>
      <c r="AA49" s="32"/>
      <c r="AB49" s="32"/>
      <c r="AC49" s="32"/>
      <c r="AD49" s="32"/>
      <c r="AE49" s="32"/>
    </row>
    <row r="50" spans="1:47" s="2" customFormat="1" ht="16.5" customHeight="1">
      <c r="A50" s="32"/>
      <c r="B50" s="33"/>
      <c r="C50" s="32"/>
      <c r="D50" s="32"/>
      <c r="E50" s="305" t="str">
        <f>E9</f>
        <v>SO 07 - Oplocení</v>
      </c>
      <c r="F50" s="327"/>
      <c r="G50" s="327"/>
      <c r="H50" s="327"/>
      <c r="I50" s="32"/>
      <c r="J50" s="32"/>
      <c r="K50" s="32"/>
      <c r="L50" s="90"/>
      <c r="S50" s="32"/>
      <c r="T50" s="32"/>
      <c r="U50" s="32"/>
      <c r="V50" s="32"/>
      <c r="W50" s="32"/>
      <c r="X50" s="32"/>
      <c r="Y50" s="32"/>
      <c r="Z50" s="32"/>
      <c r="AA50" s="32"/>
      <c r="AB50" s="32"/>
      <c r="AC50" s="32"/>
      <c r="AD50" s="32"/>
      <c r="AE50" s="32"/>
    </row>
    <row r="51" spans="1:47" s="2" customFormat="1" ht="6.95" customHeight="1">
      <c r="A51" s="32"/>
      <c r="B51" s="33"/>
      <c r="C51" s="32"/>
      <c r="D51" s="32"/>
      <c r="E51" s="32"/>
      <c r="F51" s="32"/>
      <c r="G51" s="32"/>
      <c r="H51" s="32"/>
      <c r="I51" s="32"/>
      <c r="J51" s="32"/>
      <c r="K51" s="32"/>
      <c r="L51" s="90"/>
      <c r="S51" s="32"/>
      <c r="T51" s="32"/>
      <c r="U51" s="32"/>
      <c r="V51" s="32"/>
      <c r="W51" s="32"/>
      <c r="X51" s="32"/>
      <c r="Y51" s="32"/>
      <c r="Z51" s="32"/>
      <c r="AA51" s="32"/>
      <c r="AB51" s="32"/>
      <c r="AC51" s="32"/>
      <c r="AD51" s="32"/>
      <c r="AE51" s="32"/>
    </row>
    <row r="52" spans="1:47" s="2" customFormat="1" ht="12" customHeight="1">
      <c r="A52" s="32"/>
      <c r="B52" s="33"/>
      <c r="C52" s="28" t="s">
        <v>20</v>
      </c>
      <c r="D52" s="32"/>
      <c r="E52" s="32"/>
      <c r="F52" s="26" t="str">
        <f>F12</f>
        <v>k.ú.Štěpánovice u Klatov, k.ú.Dehtín</v>
      </c>
      <c r="G52" s="32"/>
      <c r="H52" s="32"/>
      <c r="I52" s="28" t="s">
        <v>22</v>
      </c>
      <c r="J52" s="50" t="str">
        <f>IF(J12="","",J12)</f>
        <v>24. 9. 2020</v>
      </c>
      <c r="K52" s="32"/>
      <c r="L52" s="90"/>
      <c r="S52" s="32"/>
      <c r="T52" s="32"/>
      <c r="U52" s="32"/>
      <c r="V52" s="32"/>
      <c r="W52" s="32"/>
      <c r="X52" s="32"/>
      <c r="Y52" s="32"/>
      <c r="Z52" s="32"/>
      <c r="AA52" s="32"/>
      <c r="AB52" s="32"/>
      <c r="AC52" s="32"/>
      <c r="AD52" s="32"/>
      <c r="AE52" s="32"/>
    </row>
    <row r="53" spans="1:47" s="2" customFormat="1" ht="6.95" customHeight="1">
      <c r="A53" s="32"/>
      <c r="B53" s="33"/>
      <c r="C53" s="32"/>
      <c r="D53" s="32"/>
      <c r="E53" s="32"/>
      <c r="F53" s="32"/>
      <c r="G53" s="32"/>
      <c r="H53" s="32"/>
      <c r="I53" s="32"/>
      <c r="J53" s="32"/>
      <c r="K53" s="32"/>
      <c r="L53" s="90"/>
      <c r="S53" s="32"/>
      <c r="T53" s="32"/>
      <c r="U53" s="32"/>
      <c r="V53" s="32"/>
      <c r="W53" s="32"/>
      <c r="X53" s="32"/>
      <c r="Y53" s="32"/>
      <c r="Z53" s="32"/>
      <c r="AA53" s="32"/>
      <c r="AB53" s="32"/>
      <c r="AC53" s="32"/>
      <c r="AD53" s="32"/>
      <c r="AE53" s="32"/>
    </row>
    <row r="54" spans="1:47" s="2" customFormat="1" ht="40.15" customHeight="1">
      <c r="A54" s="32"/>
      <c r="B54" s="33"/>
      <c r="C54" s="28" t="s">
        <v>28</v>
      </c>
      <c r="D54" s="32"/>
      <c r="E54" s="32"/>
      <c r="F54" s="26" t="str">
        <f>E15</f>
        <v>Město Klatovy, Nám.Míru 62/I,339 01 Klatovy</v>
      </c>
      <c r="G54" s="32"/>
      <c r="H54" s="32"/>
      <c r="I54" s="28" t="s">
        <v>34</v>
      </c>
      <c r="J54" s="30" t="str">
        <f>E21</f>
        <v>INTERPROJEKT ODPADY s.r.o., Praha 6</v>
      </c>
      <c r="K54" s="32"/>
      <c r="L54" s="90"/>
      <c r="S54" s="32"/>
      <c r="T54" s="32"/>
      <c r="U54" s="32"/>
      <c r="V54" s="32"/>
      <c r="W54" s="32"/>
      <c r="X54" s="32"/>
      <c r="Y54" s="32"/>
      <c r="Z54" s="32"/>
      <c r="AA54" s="32"/>
      <c r="AB54" s="32"/>
      <c r="AC54" s="32"/>
      <c r="AD54" s="32"/>
      <c r="AE54" s="32"/>
    </row>
    <row r="55" spans="1:47" s="2" customFormat="1" ht="15.2" customHeight="1">
      <c r="A55" s="32"/>
      <c r="B55" s="33"/>
      <c r="C55" s="28" t="s">
        <v>32</v>
      </c>
      <c r="D55" s="32"/>
      <c r="E55" s="32"/>
      <c r="F55" s="26" t="str">
        <f>IF(E18="","",E18)</f>
        <v xml:space="preserve"> </v>
      </c>
      <c r="G55" s="32"/>
      <c r="H55" s="32"/>
      <c r="I55" s="28" t="s">
        <v>37</v>
      </c>
      <c r="J55" s="30" t="str">
        <f>E24</f>
        <v xml:space="preserve"> </v>
      </c>
      <c r="K55" s="32"/>
      <c r="L55" s="90"/>
      <c r="S55" s="32"/>
      <c r="T55" s="32"/>
      <c r="U55" s="32"/>
      <c r="V55" s="32"/>
      <c r="W55" s="32"/>
      <c r="X55" s="32"/>
      <c r="Y55" s="32"/>
      <c r="Z55" s="32"/>
      <c r="AA55" s="32"/>
      <c r="AB55" s="32"/>
      <c r="AC55" s="32"/>
      <c r="AD55" s="32"/>
      <c r="AE55" s="32"/>
    </row>
    <row r="56" spans="1:47" s="2" customFormat="1" ht="10.35" customHeight="1">
      <c r="A56" s="32"/>
      <c r="B56" s="33"/>
      <c r="C56" s="32"/>
      <c r="D56" s="32"/>
      <c r="E56" s="32"/>
      <c r="F56" s="32"/>
      <c r="G56" s="32"/>
      <c r="H56" s="32"/>
      <c r="I56" s="32"/>
      <c r="J56" s="32"/>
      <c r="K56" s="32"/>
      <c r="L56" s="90"/>
      <c r="S56" s="32"/>
      <c r="T56" s="32"/>
      <c r="U56" s="32"/>
      <c r="V56" s="32"/>
      <c r="W56" s="32"/>
      <c r="X56" s="32"/>
      <c r="Y56" s="32"/>
      <c r="Z56" s="32"/>
      <c r="AA56" s="32"/>
      <c r="AB56" s="32"/>
      <c r="AC56" s="32"/>
      <c r="AD56" s="32"/>
      <c r="AE56" s="32"/>
    </row>
    <row r="57" spans="1:47" s="2" customFormat="1" ht="29.25" customHeight="1">
      <c r="A57" s="32"/>
      <c r="B57" s="33"/>
      <c r="C57" s="104" t="s">
        <v>117</v>
      </c>
      <c r="D57" s="98"/>
      <c r="E57" s="98"/>
      <c r="F57" s="98"/>
      <c r="G57" s="98"/>
      <c r="H57" s="98"/>
      <c r="I57" s="98"/>
      <c r="J57" s="105" t="s">
        <v>118</v>
      </c>
      <c r="K57" s="98"/>
      <c r="L57" s="90"/>
      <c r="S57" s="32"/>
      <c r="T57" s="32"/>
      <c r="U57" s="32"/>
      <c r="V57" s="32"/>
      <c r="W57" s="32"/>
      <c r="X57" s="32"/>
      <c r="Y57" s="32"/>
      <c r="Z57" s="32"/>
      <c r="AA57" s="32"/>
      <c r="AB57" s="32"/>
      <c r="AC57" s="32"/>
      <c r="AD57" s="32"/>
      <c r="AE57" s="32"/>
    </row>
    <row r="58" spans="1:47" s="2" customFormat="1" ht="10.35" customHeight="1">
      <c r="A58" s="32"/>
      <c r="B58" s="33"/>
      <c r="C58" s="32"/>
      <c r="D58" s="32"/>
      <c r="E58" s="32"/>
      <c r="F58" s="32"/>
      <c r="G58" s="32"/>
      <c r="H58" s="32"/>
      <c r="I58" s="32"/>
      <c r="J58" s="32"/>
      <c r="K58" s="32"/>
      <c r="L58" s="90"/>
      <c r="S58" s="32"/>
      <c r="T58" s="32"/>
      <c r="U58" s="32"/>
      <c r="V58" s="32"/>
      <c r="W58" s="32"/>
      <c r="X58" s="32"/>
      <c r="Y58" s="32"/>
      <c r="Z58" s="32"/>
      <c r="AA58" s="32"/>
      <c r="AB58" s="32"/>
      <c r="AC58" s="32"/>
      <c r="AD58" s="32"/>
      <c r="AE58" s="32"/>
    </row>
    <row r="59" spans="1:47" s="2" customFormat="1" ht="22.9" customHeight="1">
      <c r="A59" s="32"/>
      <c r="B59" s="33"/>
      <c r="C59" s="106" t="s">
        <v>72</v>
      </c>
      <c r="D59" s="32"/>
      <c r="E59" s="32"/>
      <c r="F59" s="32"/>
      <c r="G59" s="32"/>
      <c r="H59" s="32"/>
      <c r="I59" s="32"/>
      <c r="J59" s="66">
        <f>J84</f>
        <v>0</v>
      </c>
      <c r="K59" s="32"/>
      <c r="L59" s="90"/>
      <c r="S59" s="32"/>
      <c r="T59" s="32"/>
      <c r="U59" s="32"/>
      <c r="V59" s="32"/>
      <c r="W59" s="32"/>
      <c r="X59" s="32"/>
      <c r="Y59" s="32"/>
      <c r="Z59" s="32"/>
      <c r="AA59" s="32"/>
      <c r="AB59" s="32"/>
      <c r="AC59" s="32"/>
      <c r="AD59" s="32"/>
      <c r="AE59" s="32"/>
      <c r="AU59" s="19" t="s">
        <v>119</v>
      </c>
    </row>
    <row r="60" spans="1:47" s="9" customFormat="1" ht="24.95" customHeight="1">
      <c r="B60" s="107"/>
      <c r="D60" s="108" t="s">
        <v>120</v>
      </c>
      <c r="E60" s="109"/>
      <c r="F60" s="109"/>
      <c r="G60" s="109"/>
      <c r="H60" s="109"/>
      <c r="I60" s="109"/>
      <c r="J60" s="110">
        <f>J85</f>
        <v>0</v>
      </c>
      <c r="L60" s="107"/>
    </row>
    <row r="61" spans="1:47" s="10" customFormat="1" ht="19.899999999999999" customHeight="1">
      <c r="B61" s="111"/>
      <c r="D61" s="112" t="s">
        <v>121</v>
      </c>
      <c r="E61" s="113"/>
      <c r="F61" s="113"/>
      <c r="G61" s="113"/>
      <c r="H61" s="113"/>
      <c r="I61" s="113"/>
      <c r="J61" s="114">
        <f>J86</f>
        <v>0</v>
      </c>
      <c r="L61" s="111"/>
    </row>
    <row r="62" spans="1:47" s="10" customFormat="1" ht="19.899999999999999" customHeight="1">
      <c r="B62" s="111"/>
      <c r="D62" s="112" t="s">
        <v>474</v>
      </c>
      <c r="E62" s="113"/>
      <c r="F62" s="113"/>
      <c r="G62" s="113"/>
      <c r="H62" s="113"/>
      <c r="I62" s="113"/>
      <c r="J62" s="114">
        <f>J101</f>
        <v>0</v>
      </c>
      <c r="L62" s="111"/>
    </row>
    <row r="63" spans="1:47" s="10" customFormat="1" ht="19.899999999999999" customHeight="1">
      <c r="B63" s="111"/>
      <c r="D63" s="112" t="s">
        <v>972</v>
      </c>
      <c r="E63" s="113"/>
      <c r="F63" s="113"/>
      <c r="G63" s="113"/>
      <c r="H63" s="113"/>
      <c r="I63" s="113"/>
      <c r="J63" s="114">
        <f>J109</f>
        <v>0</v>
      </c>
      <c r="L63" s="111"/>
    </row>
    <row r="64" spans="1:47" s="10" customFormat="1" ht="19.899999999999999" customHeight="1">
      <c r="B64" s="111"/>
      <c r="D64" s="112" t="s">
        <v>477</v>
      </c>
      <c r="E64" s="113"/>
      <c r="F64" s="113"/>
      <c r="G64" s="113"/>
      <c r="H64" s="113"/>
      <c r="I64" s="113"/>
      <c r="J64" s="114">
        <f>J151</f>
        <v>0</v>
      </c>
      <c r="L64" s="111"/>
    </row>
    <row r="65" spans="1:31" s="2" customFormat="1" ht="21.75" customHeight="1">
      <c r="A65" s="32"/>
      <c r="B65" s="33"/>
      <c r="C65" s="32"/>
      <c r="D65" s="32"/>
      <c r="E65" s="32"/>
      <c r="F65" s="32"/>
      <c r="G65" s="32"/>
      <c r="H65" s="32"/>
      <c r="I65" s="32"/>
      <c r="J65" s="32"/>
      <c r="K65" s="32"/>
      <c r="L65" s="90"/>
      <c r="S65" s="32"/>
      <c r="T65" s="32"/>
      <c r="U65" s="32"/>
      <c r="V65" s="32"/>
      <c r="W65" s="32"/>
      <c r="X65" s="32"/>
      <c r="Y65" s="32"/>
      <c r="Z65" s="32"/>
      <c r="AA65" s="32"/>
      <c r="AB65" s="32"/>
      <c r="AC65" s="32"/>
      <c r="AD65" s="32"/>
      <c r="AE65" s="32"/>
    </row>
    <row r="66" spans="1:31" s="2" customFormat="1" ht="6.95" customHeight="1">
      <c r="A66" s="32"/>
      <c r="B66" s="42"/>
      <c r="C66" s="43"/>
      <c r="D66" s="43"/>
      <c r="E66" s="43"/>
      <c r="F66" s="43"/>
      <c r="G66" s="43"/>
      <c r="H66" s="43"/>
      <c r="I66" s="43"/>
      <c r="J66" s="43"/>
      <c r="K66" s="43"/>
      <c r="L66" s="90"/>
      <c r="S66" s="32"/>
      <c r="T66" s="32"/>
      <c r="U66" s="32"/>
      <c r="V66" s="32"/>
      <c r="W66" s="32"/>
      <c r="X66" s="32"/>
      <c r="Y66" s="32"/>
      <c r="Z66" s="32"/>
      <c r="AA66" s="32"/>
      <c r="AB66" s="32"/>
      <c r="AC66" s="32"/>
      <c r="AD66" s="32"/>
      <c r="AE66" s="32"/>
    </row>
    <row r="70" spans="1:31" s="2" customFormat="1" ht="6.95" customHeight="1">
      <c r="A70" s="32"/>
      <c r="B70" s="44"/>
      <c r="C70" s="45"/>
      <c r="D70" s="45"/>
      <c r="E70" s="45"/>
      <c r="F70" s="45"/>
      <c r="G70" s="45"/>
      <c r="H70" s="45"/>
      <c r="I70" s="45"/>
      <c r="J70" s="45"/>
      <c r="K70" s="45"/>
      <c r="L70" s="90"/>
      <c r="S70" s="32"/>
      <c r="T70" s="32"/>
      <c r="U70" s="32"/>
      <c r="V70" s="32"/>
      <c r="W70" s="32"/>
      <c r="X70" s="32"/>
      <c r="Y70" s="32"/>
      <c r="Z70" s="32"/>
      <c r="AA70" s="32"/>
      <c r="AB70" s="32"/>
      <c r="AC70" s="32"/>
      <c r="AD70" s="32"/>
      <c r="AE70" s="32"/>
    </row>
    <row r="71" spans="1:31" s="2" customFormat="1" ht="24.95" customHeight="1">
      <c r="A71" s="32"/>
      <c r="B71" s="33"/>
      <c r="C71" s="23" t="s">
        <v>124</v>
      </c>
      <c r="D71" s="32"/>
      <c r="E71" s="32"/>
      <c r="F71" s="32"/>
      <c r="G71" s="32"/>
      <c r="H71" s="32"/>
      <c r="I71" s="32"/>
      <c r="J71" s="32"/>
      <c r="K71" s="32"/>
      <c r="L71" s="90"/>
      <c r="S71" s="32"/>
      <c r="T71" s="32"/>
      <c r="U71" s="32"/>
      <c r="V71" s="32"/>
      <c r="W71" s="32"/>
      <c r="X71" s="32"/>
      <c r="Y71" s="32"/>
      <c r="Z71" s="32"/>
      <c r="AA71" s="32"/>
      <c r="AB71" s="32"/>
      <c r="AC71" s="32"/>
      <c r="AD71" s="32"/>
      <c r="AE71" s="32"/>
    </row>
    <row r="72" spans="1:31" s="2" customFormat="1" ht="6.95" customHeight="1">
      <c r="A72" s="32"/>
      <c r="B72" s="33"/>
      <c r="C72" s="32"/>
      <c r="D72" s="32"/>
      <c r="E72" s="32"/>
      <c r="F72" s="32"/>
      <c r="G72" s="32"/>
      <c r="H72" s="32"/>
      <c r="I72" s="32"/>
      <c r="J72" s="32"/>
      <c r="K72" s="32"/>
      <c r="L72" s="90"/>
      <c r="S72" s="32"/>
      <c r="T72" s="32"/>
      <c r="U72" s="32"/>
      <c r="V72" s="32"/>
      <c r="W72" s="32"/>
      <c r="X72" s="32"/>
      <c r="Y72" s="32"/>
      <c r="Z72" s="32"/>
      <c r="AA72" s="32"/>
      <c r="AB72" s="32"/>
      <c r="AC72" s="32"/>
      <c r="AD72" s="32"/>
      <c r="AE72" s="32"/>
    </row>
    <row r="73" spans="1:31" s="2" customFormat="1" ht="12" customHeight="1">
      <c r="A73" s="32"/>
      <c r="B73" s="33"/>
      <c r="C73" s="28" t="s">
        <v>14</v>
      </c>
      <c r="D73" s="32"/>
      <c r="E73" s="32"/>
      <c r="F73" s="32"/>
      <c r="G73" s="32"/>
      <c r="H73" s="32"/>
      <c r="I73" s="32"/>
      <c r="J73" s="32"/>
      <c r="K73" s="32"/>
      <c r="L73" s="90"/>
      <c r="S73" s="32"/>
      <c r="T73" s="32"/>
      <c r="U73" s="32"/>
      <c r="V73" s="32"/>
      <c r="W73" s="32"/>
      <c r="X73" s="32"/>
      <c r="Y73" s="32"/>
      <c r="Z73" s="32"/>
      <c r="AA73" s="32"/>
      <c r="AB73" s="32"/>
      <c r="AC73" s="32"/>
      <c r="AD73" s="32"/>
      <c r="AE73" s="32"/>
    </row>
    <row r="74" spans="1:31" s="2" customFormat="1" ht="16.5" customHeight="1">
      <c r="A74" s="32"/>
      <c r="B74" s="33"/>
      <c r="C74" s="32"/>
      <c r="D74" s="32"/>
      <c r="E74" s="328" t="str">
        <f>E7</f>
        <v>Skládka TKO Štěpánovice - III.etepa - 3.část</v>
      </c>
      <c r="F74" s="329"/>
      <c r="G74" s="329"/>
      <c r="H74" s="329"/>
      <c r="I74" s="32"/>
      <c r="J74" s="32"/>
      <c r="K74" s="32"/>
      <c r="L74" s="90"/>
      <c r="S74" s="32"/>
      <c r="T74" s="32"/>
      <c r="U74" s="32"/>
      <c r="V74" s="32"/>
      <c r="W74" s="32"/>
      <c r="X74" s="32"/>
      <c r="Y74" s="32"/>
      <c r="Z74" s="32"/>
      <c r="AA74" s="32"/>
      <c r="AB74" s="32"/>
      <c r="AC74" s="32"/>
      <c r="AD74" s="32"/>
      <c r="AE74" s="32"/>
    </row>
    <row r="75" spans="1:31" s="2" customFormat="1" ht="12" customHeight="1">
      <c r="A75" s="32"/>
      <c r="B75" s="33"/>
      <c r="C75" s="28" t="s">
        <v>114</v>
      </c>
      <c r="D75" s="32"/>
      <c r="E75" s="32"/>
      <c r="F75" s="32"/>
      <c r="G75" s="32"/>
      <c r="H75" s="32"/>
      <c r="I75" s="32"/>
      <c r="J75" s="32"/>
      <c r="K75" s="32"/>
      <c r="L75" s="90"/>
      <c r="S75" s="32"/>
      <c r="T75" s="32"/>
      <c r="U75" s="32"/>
      <c r="V75" s="32"/>
      <c r="W75" s="32"/>
      <c r="X75" s="32"/>
      <c r="Y75" s="32"/>
      <c r="Z75" s="32"/>
      <c r="AA75" s="32"/>
      <c r="AB75" s="32"/>
      <c r="AC75" s="32"/>
      <c r="AD75" s="32"/>
      <c r="AE75" s="32"/>
    </row>
    <row r="76" spans="1:31" s="2" customFormat="1" ht="16.5" customHeight="1">
      <c r="A76" s="32"/>
      <c r="B76" s="33"/>
      <c r="C76" s="32"/>
      <c r="D76" s="32"/>
      <c r="E76" s="305" t="str">
        <f>E9</f>
        <v>SO 07 - Oplocení</v>
      </c>
      <c r="F76" s="327"/>
      <c r="G76" s="327"/>
      <c r="H76" s="327"/>
      <c r="I76" s="32"/>
      <c r="J76" s="32"/>
      <c r="K76" s="32"/>
      <c r="L76" s="90"/>
      <c r="S76" s="32"/>
      <c r="T76" s="32"/>
      <c r="U76" s="32"/>
      <c r="V76" s="32"/>
      <c r="W76" s="32"/>
      <c r="X76" s="32"/>
      <c r="Y76" s="32"/>
      <c r="Z76" s="32"/>
      <c r="AA76" s="32"/>
      <c r="AB76" s="32"/>
      <c r="AC76" s="32"/>
      <c r="AD76" s="32"/>
      <c r="AE76" s="32"/>
    </row>
    <row r="77" spans="1:31" s="2" customFormat="1" ht="6.95" customHeight="1">
      <c r="A77" s="32"/>
      <c r="B77" s="33"/>
      <c r="C77" s="32"/>
      <c r="D77" s="32"/>
      <c r="E77" s="32"/>
      <c r="F77" s="32"/>
      <c r="G77" s="32"/>
      <c r="H77" s="32"/>
      <c r="I77" s="32"/>
      <c r="J77" s="32"/>
      <c r="K77" s="32"/>
      <c r="L77" s="90"/>
      <c r="S77" s="32"/>
      <c r="T77" s="32"/>
      <c r="U77" s="32"/>
      <c r="V77" s="32"/>
      <c r="W77" s="32"/>
      <c r="X77" s="32"/>
      <c r="Y77" s="32"/>
      <c r="Z77" s="32"/>
      <c r="AA77" s="32"/>
      <c r="AB77" s="32"/>
      <c r="AC77" s="32"/>
      <c r="AD77" s="32"/>
      <c r="AE77" s="32"/>
    </row>
    <row r="78" spans="1:31" s="2" customFormat="1" ht="12" customHeight="1">
      <c r="A78" s="32"/>
      <c r="B78" s="33"/>
      <c r="C78" s="28" t="s">
        <v>20</v>
      </c>
      <c r="D78" s="32"/>
      <c r="E78" s="32"/>
      <c r="F78" s="26" t="str">
        <f>F12</f>
        <v>k.ú.Štěpánovice u Klatov, k.ú.Dehtín</v>
      </c>
      <c r="G78" s="32"/>
      <c r="H78" s="32"/>
      <c r="I78" s="28" t="s">
        <v>22</v>
      </c>
      <c r="J78" s="50" t="str">
        <f>IF(J12="","",J12)</f>
        <v>24. 9. 2020</v>
      </c>
      <c r="K78" s="32"/>
      <c r="L78" s="90"/>
      <c r="S78" s="32"/>
      <c r="T78" s="32"/>
      <c r="U78" s="32"/>
      <c r="V78" s="32"/>
      <c r="W78" s="32"/>
      <c r="X78" s="32"/>
      <c r="Y78" s="32"/>
      <c r="Z78" s="32"/>
      <c r="AA78" s="32"/>
      <c r="AB78" s="32"/>
      <c r="AC78" s="32"/>
      <c r="AD78" s="32"/>
      <c r="AE78" s="32"/>
    </row>
    <row r="79" spans="1:31" s="2" customFormat="1" ht="6.95" customHeight="1">
      <c r="A79" s="32"/>
      <c r="B79" s="33"/>
      <c r="C79" s="32"/>
      <c r="D79" s="32"/>
      <c r="E79" s="32"/>
      <c r="F79" s="32"/>
      <c r="G79" s="32"/>
      <c r="H79" s="32"/>
      <c r="I79" s="32"/>
      <c r="J79" s="32"/>
      <c r="K79" s="32"/>
      <c r="L79" s="90"/>
      <c r="S79" s="32"/>
      <c r="T79" s="32"/>
      <c r="U79" s="32"/>
      <c r="V79" s="32"/>
      <c r="W79" s="32"/>
      <c r="X79" s="32"/>
      <c r="Y79" s="32"/>
      <c r="Z79" s="32"/>
      <c r="AA79" s="32"/>
      <c r="AB79" s="32"/>
      <c r="AC79" s="32"/>
      <c r="AD79" s="32"/>
      <c r="AE79" s="32"/>
    </row>
    <row r="80" spans="1:31" s="2" customFormat="1" ht="40.15" customHeight="1">
      <c r="A80" s="32"/>
      <c r="B80" s="33"/>
      <c r="C80" s="28" t="s">
        <v>28</v>
      </c>
      <c r="D80" s="32"/>
      <c r="E80" s="32"/>
      <c r="F80" s="26" t="str">
        <f>E15</f>
        <v>Město Klatovy, Nám.Míru 62/I,339 01 Klatovy</v>
      </c>
      <c r="G80" s="32"/>
      <c r="H80" s="32"/>
      <c r="I80" s="28" t="s">
        <v>34</v>
      </c>
      <c r="J80" s="30" t="str">
        <f>E21</f>
        <v>INTERPROJEKT ODPADY s.r.o., Praha 6</v>
      </c>
      <c r="K80" s="32"/>
      <c r="L80" s="90"/>
      <c r="S80" s="32"/>
      <c r="T80" s="32"/>
      <c r="U80" s="32"/>
      <c r="V80" s="32"/>
      <c r="W80" s="32"/>
      <c r="X80" s="32"/>
      <c r="Y80" s="32"/>
      <c r="Z80" s="32"/>
      <c r="AA80" s="32"/>
      <c r="AB80" s="32"/>
      <c r="AC80" s="32"/>
      <c r="AD80" s="32"/>
      <c r="AE80" s="32"/>
    </row>
    <row r="81" spans="1:65" s="2" customFormat="1" ht="15.2" customHeight="1">
      <c r="A81" s="32"/>
      <c r="B81" s="33"/>
      <c r="C81" s="28" t="s">
        <v>32</v>
      </c>
      <c r="D81" s="32"/>
      <c r="E81" s="32"/>
      <c r="F81" s="26" t="str">
        <f>IF(E18="","",E18)</f>
        <v xml:space="preserve"> </v>
      </c>
      <c r="G81" s="32"/>
      <c r="H81" s="32"/>
      <c r="I81" s="28" t="s">
        <v>37</v>
      </c>
      <c r="J81" s="30" t="str">
        <f>E24</f>
        <v xml:space="preserve"> </v>
      </c>
      <c r="K81" s="32"/>
      <c r="L81" s="90"/>
      <c r="S81" s="32"/>
      <c r="T81" s="32"/>
      <c r="U81" s="32"/>
      <c r="V81" s="32"/>
      <c r="W81" s="32"/>
      <c r="X81" s="32"/>
      <c r="Y81" s="32"/>
      <c r="Z81" s="32"/>
      <c r="AA81" s="32"/>
      <c r="AB81" s="32"/>
      <c r="AC81" s="32"/>
      <c r="AD81" s="32"/>
      <c r="AE81" s="32"/>
    </row>
    <row r="82" spans="1:65" s="2" customFormat="1" ht="10.35" customHeight="1">
      <c r="A82" s="32"/>
      <c r="B82" s="33"/>
      <c r="C82" s="32"/>
      <c r="D82" s="32"/>
      <c r="E82" s="32"/>
      <c r="F82" s="32"/>
      <c r="G82" s="32"/>
      <c r="H82" s="32"/>
      <c r="I82" s="32"/>
      <c r="J82" s="32"/>
      <c r="K82" s="32"/>
      <c r="L82" s="90"/>
      <c r="S82" s="32"/>
      <c r="T82" s="32"/>
      <c r="U82" s="32"/>
      <c r="V82" s="32"/>
      <c r="W82" s="32"/>
      <c r="X82" s="32"/>
      <c r="Y82" s="32"/>
      <c r="Z82" s="32"/>
      <c r="AA82" s="32"/>
      <c r="AB82" s="32"/>
      <c r="AC82" s="32"/>
      <c r="AD82" s="32"/>
      <c r="AE82" s="32"/>
    </row>
    <row r="83" spans="1:65" s="11" customFormat="1" ht="29.25" customHeight="1">
      <c r="A83" s="115"/>
      <c r="B83" s="116"/>
      <c r="C83" s="117" t="s">
        <v>125</v>
      </c>
      <c r="D83" s="118" t="s">
        <v>59</v>
      </c>
      <c r="E83" s="118" t="s">
        <v>55</v>
      </c>
      <c r="F83" s="118" t="s">
        <v>56</v>
      </c>
      <c r="G83" s="118" t="s">
        <v>126</v>
      </c>
      <c r="H83" s="118" t="s">
        <v>127</v>
      </c>
      <c r="I83" s="118" t="s">
        <v>128</v>
      </c>
      <c r="J83" s="118" t="s">
        <v>118</v>
      </c>
      <c r="K83" s="119" t="s">
        <v>129</v>
      </c>
      <c r="L83" s="120"/>
      <c r="M83" s="57" t="s">
        <v>3</v>
      </c>
      <c r="N83" s="58" t="s">
        <v>44</v>
      </c>
      <c r="O83" s="58" t="s">
        <v>130</v>
      </c>
      <c r="P83" s="58" t="s">
        <v>131</v>
      </c>
      <c r="Q83" s="58" t="s">
        <v>132</v>
      </c>
      <c r="R83" s="58" t="s">
        <v>133</v>
      </c>
      <c r="S83" s="58" t="s">
        <v>134</v>
      </c>
      <c r="T83" s="59" t="s">
        <v>135</v>
      </c>
      <c r="U83" s="115"/>
      <c r="V83" s="115"/>
      <c r="W83" s="115"/>
      <c r="X83" s="115"/>
      <c r="Y83" s="115"/>
      <c r="Z83" s="115"/>
      <c r="AA83" s="115"/>
      <c r="AB83" s="115"/>
      <c r="AC83" s="115"/>
      <c r="AD83" s="115"/>
      <c r="AE83" s="115"/>
    </row>
    <row r="84" spans="1:65" s="2" customFormat="1" ht="22.9" customHeight="1">
      <c r="A84" s="32"/>
      <c r="B84" s="33"/>
      <c r="C84" s="64" t="s">
        <v>136</v>
      </c>
      <c r="D84" s="32"/>
      <c r="E84" s="32"/>
      <c r="F84" s="32"/>
      <c r="G84" s="32"/>
      <c r="H84" s="32"/>
      <c r="I84" s="32"/>
      <c r="J84" s="121">
        <f>BK84</f>
        <v>0</v>
      </c>
      <c r="K84" s="32"/>
      <c r="L84" s="33"/>
      <c r="M84" s="60"/>
      <c r="N84" s="51"/>
      <c r="O84" s="61"/>
      <c r="P84" s="122">
        <f>P85</f>
        <v>214.09923799999999</v>
      </c>
      <c r="Q84" s="61"/>
      <c r="R84" s="122">
        <f>R85</f>
        <v>23.267256059999998</v>
      </c>
      <c r="S84" s="61"/>
      <c r="T84" s="123">
        <f>T85</f>
        <v>0</v>
      </c>
      <c r="U84" s="32"/>
      <c r="V84" s="32"/>
      <c r="W84" s="32"/>
      <c r="X84" s="32"/>
      <c r="Y84" s="32"/>
      <c r="Z84" s="32"/>
      <c r="AA84" s="32"/>
      <c r="AB84" s="32"/>
      <c r="AC84" s="32"/>
      <c r="AD84" s="32"/>
      <c r="AE84" s="32"/>
      <c r="AT84" s="19" t="s">
        <v>73</v>
      </c>
      <c r="AU84" s="19" t="s">
        <v>119</v>
      </c>
      <c r="BK84" s="124">
        <f>BK85</f>
        <v>0</v>
      </c>
    </row>
    <row r="85" spans="1:65" s="12" customFormat="1" ht="25.9" customHeight="1">
      <c r="B85" s="125"/>
      <c r="D85" s="126" t="s">
        <v>73</v>
      </c>
      <c r="E85" s="127" t="s">
        <v>137</v>
      </c>
      <c r="F85" s="127" t="s">
        <v>138</v>
      </c>
      <c r="J85" s="128">
        <f>BK85</f>
        <v>0</v>
      </c>
      <c r="L85" s="125"/>
      <c r="M85" s="129"/>
      <c r="N85" s="130"/>
      <c r="O85" s="130"/>
      <c r="P85" s="131">
        <f>P86+P101+P109+P151</f>
        <v>214.09923799999999</v>
      </c>
      <c r="Q85" s="130"/>
      <c r="R85" s="131">
        <f>R86+R101+R109+R151</f>
        <v>23.267256059999998</v>
      </c>
      <c r="S85" s="130"/>
      <c r="T85" s="132">
        <f>T86+T101+T109+T151</f>
        <v>0</v>
      </c>
      <c r="AR85" s="126" t="s">
        <v>82</v>
      </c>
      <c r="AT85" s="133" t="s">
        <v>73</v>
      </c>
      <c r="AU85" s="133" t="s">
        <v>74</v>
      </c>
      <c r="AY85" s="126" t="s">
        <v>139</v>
      </c>
      <c r="BK85" s="134">
        <f>BK86+BK101+BK109+BK151</f>
        <v>0</v>
      </c>
    </row>
    <row r="86" spans="1:65" s="12" customFormat="1" ht="22.9" customHeight="1">
      <c r="B86" s="125"/>
      <c r="D86" s="126" t="s">
        <v>73</v>
      </c>
      <c r="E86" s="135" t="s">
        <v>82</v>
      </c>
      <c r="F86" s="135" t="s">
        <v>140</v>
      </c>
      <c r="J86" s="136">
        <f>BK86</f>
        <v>0</v>
      </c>
      <c r="L86" s="125"/>
      <c r="M86" s="129"/>
      <c r="N86" s="130"/>
      <c r="O86" s="130"/>
      <c r="P86" s="131">
        <f>SUM(P87:P100)</f>
        <v>19.029112000000001</v>
      </c>
      <c r="Q86" s="130"/>
      <c r="R86" s="131">
        <f>SUM(R87:R100)</f>
        <v>0</v>
      </c>
      <c r="S86" s="130"/>
      <c r="T86" s="132">
        <f>SUM(T87:T100)</f>
        <v>0</v>
      </c>
      <c r="AR86" s="126" t="s">
        <v>82</v>
      </c>
      <c r="AT86" s="133" t="s">
        <v>73</v>
      </c>
      <c r="AU86" s="133" t="s">
        <v>82</v>
      </c>
      <c r="AY86" s="126" t="s">
        <v>139</v>
      </c>
      <c r="BK86" s="134">
        <f>SUM(BK87:BK100)</f>
        <v>0</v>
      </c>
    </row>
    <row r="87" spans="1:65" s="2" customFormat="1" ht="14.45" customHeight="1">
      <c r="A87" s="32"/>
      <c r="B87" s="137"/>
      <c r="C87" s="138" t="s">
        <v>82</v>
      </c>
      <c r="D87" s="138" t="s">
        <v>141</v>
      </c>
      <c r="E87" s="139" t="s">
        <v>973</v>
      </c>
      <c r="F87" s="140" t="s">
        <v>974</v>
      </c>
      <c r="G87" s="141" t="s">
        <v>154</v>
      </c>
      <c r="H87" s="142">
        <v>9.2240000000000002</v>
      </c>
      <c r="I87" s="143"/>
      <c r="J87" s="143"/>
      <c r="K87" s="140" t="s">
        <v>145</v>
      </c>
      <c r="L87" s="33"/>
      <c r="M87" s="144" t="s">
        <v>3</v>
      </c>
      <c r="N87" s="145" t="s">
        <v>45</v>
      </c>
      <c r="O87" s="146">
        <v>2.0190000000000001</v>
      </c>
      <c r="P87" s="146">
        <f>O87*H87</f>
        <v>18.623256000000001</v>
      </c>
      <c r="Q87" s="146">
        <v>0</v>
      </c>
      <c r="R87" s="146">
        <f>Q87*H87</f>
        <v>0</v>
      </c>
      <c r="S87" s="146">
        <v>0</v>
      </c>
      <c r="T87" s="147">
        <f>S87*H87</f>
        <v>0</v>
      </c>
      <c r="U87" s="32"/>
      <c r="V87" s="32"/>
      <c r="W87" s="32"/>
      <c r="X87" s="32"/>
      <c r="Y87" s="32"/>
      <c r="Z87" s="32"/>
      <c r="AA87" s="32"/>
      <c r="AB87" s="32"/>
      <c r="AC87" s="32"/>
      <c r="AD87" s="32"/>
      <c r="AE87" s="32"/>
      <c r="AR87" s="148" t="s">
        <v>146</v>
      </c>
      <c r="AT87" s="148" t="s">
        <v>141</v>
      </c>
      <c r="AU87" s="148" t="s">
        <v>84</v>
      </c>
      <c r="AY87" s="19" t="s">
        <v>139</v>
      </c>
      <c r="BE87" s="149">
        <f>IF(N87="základní",J87,0)</f>
        <v>0</v>
      </c>
      <c r="BF87" s="149">
        <f>IF(N87="snížená",J87,0)</f>
        <v>0</v>
      </c>
      <c r="BG87" s="149">
        <f>IF(N87="zákl. přenesená",J87,0)</f>
        <v>0</v>
      </c>
      <c r="BH87" s="149">
        <f>IF(N87="sníž. přenesená",J87,0)</f>
        <v>0</v>
      </c>
      <c r="BI87" s="149">
        <f>IF(N87="nulová",J87,0)</f>
        <v>0</v>
      </c>
      <c r="BJ87" s="19" t="s">
        <v>82</v>
      </c>
      <c r="BK87" s="149">
        <f>ROUND(I87*H87,2)</f>
        <v>0</v>
      </c>
      <c r="BL87" s="19" t="s">
        <v>146</v>
      </c>
      <c r="BM87" s="148" t="s">
        <v>975</v>
      </c>
    </row>
    <row r="88" spans="1:65" s="2" customFormat="1">
      <c r="A88" s="32"/>
      <c r="B88" s="33"/>
      <c r="C88" s="32"/>
      <c r="D88" s="150" t="s">
        <v>148</v>
      </c>
      <c r="E88" s="32"/>
      <c r="F88" s="151" t="s">
        <v>976</v>
      </c>
      <c r="G88" s="32"/>
      <c r="H88" s="32"/>
      <c r="I88" s="32"/>
      <c r="J88" s="32"/>
      <c r="K88" s="32"/>
      <c r="L88" s="33"/>
      <c r="M88" s="152"/>
      <c r="N88" s="153"/>
      <c r="O88" s="53"/>
      <c r="P88" s="53"/>
      <c r="Q88" s="53"/>
      <c r="R88" s="53"/>
      <c r="S88" s="53"/>
      <c r="T88" s="54"/>
      <c r="U88" s="32"/>
      <c r="V88" s="32"/>
      <c r="W88" s="32"/>
      <c r="X88" s="32"/>
      <c r="Y88" s="32"/>
      <c r="Z88" s="32"/>
      <c r="AA88" s="32"/>
      <c r="AB88" s="32"/>
      <c r="AC88" s="32"/>
      <c r="AD88" s="32"/>
      <c r="AE88" s="32"/>
      <c r="AT88" s="19" t="s">
        <v>148</v>
      </c>
      <c r="AU88" s="19" t="s">
        <v>84</v>
      </c>
    </row>
    <row r="89" spans="1:65" s="2" customFormat="1" ht="68.25">
      <c r="A89" s="32"/>
      <c r="B89" s="33"/>
      <c r="C89" s="32"/>
      <c r="D89" s="150" t="s">
        <v>150</v>
      </c>
      <c r="E89" s="32"/>
      <c r="F89" s="154" t="s">
        <v>977</v>
      </c>
      <c r="G89" s="32"/>
      <c r="H89" s="32"/>
      <c r="I89" s="32"/>
      <c r="J89" s="32"/>
      <c r="K89" s="32"/>
      <c r="L89" s="33"/>
      <c r="M89" s="152"/>
      <c r="N89" s="153"/>
      <c r="O89" s="53"/>
      <c r="P89" s="53"/>
      <c r="Q89" s="53"/>
      <c r="R89" s="53"/>
      <c r="S89" s="53"/>
      <c r="T89" s="54"/>
      <c r="U89" s="32"/>
      <c r="V89" s="32"/>
      <c r="W89" s="32"/>
      <c r="X89" s="32"/>
      <c r="Y89" s="32"/>
      <c r="Z89" s="32"/>
      <c r="AA89" s="32"/>
      <c r="AB89" s="32"/>
      <c r="AC89" s="32"/>
      <c r="AD89" s="32"/>
      <c r="AE89" s="32"/>
      <c r="AT89" s="19" t="s">
        <v>150</v>
      </c>
      <c r="AU89" s="19" t="s">
        <v>84</v>
      </c>
    </row>
    <row r="90" spans="1:65" s="13" customFormat="1">
      <c r="B90" s="155"/>
      <c r="D90" s="150" t="s">
        <v>158</v>
      </c>
      <c r="E90" s="156" t="s">
        <v>3</v>
      </c>
      <c r="F90" s="157" t="s">
        <v>978</v>
      </c>
      <c r="H90" s="156" t="s">
        <v>3</v>
      </c>
      <c r="L90" s="155"/>
      <c r="M90" s="158"/>
      <c r="N90" s="159"/>
      <c r="O90" s="159"/>
      <c r="P90" s="159"/>
      <c r="Q90" s="159"/>
      <c r="R90" s="159"/>
      <c r="S90" s="159"/>
      <c r="T90" s="160"/>
      <c r="AT90" s="156" t="s">
        <v>158</v>
      </c>
      <c r="AU90" s="156" t="s">
        <v>84</v>
      </c>
      <c r="AV90" s="13" t="s">
        <v>82</v>
      </c>
      <c r="AW90" s="13" t="s">
        <v>36</v>
      </c>
      <c r="AX90" s="13" t="s">
        <v>74</v>
      </c>
      <c r="AY90" s="156" t="s">
        <v>139</v>
      </c>
    </row>
    <row r="91" spans="1:65" s="13" customFormat="1">
      <c r="B91" s="155"/>
      <c r="D91" s="150" t="s">
        <v>158</v>
      </c>
      <c r="E91" s="156" t="s">
        <v>3</v>
      </c>
      <c r="F91" s="157" t="s">
        <v>979</v>
      </c>
      <c r="H91" s="156" t="s">
        <v>3</v>
      </c>
      <c r="L91" s="155"/>
      <c r="M91" s="158"/>
      <c r="N91" s="159"/>
      <c r="O91" s="159"/>
      <c r="P91" s="159"/>
      <c r="Q91" s="159"/>
      <c r="R91" s="159"/>
      <c r="S91" s="159"/>
      <c r="T91" s="160"/>
      <c r="AT91" s="156" t="s">
        <v>158</v>
      </c>
      <c r="AU91" s="156" t="s">
        <v>84</v>
      </c>
      <c r="AV91" s="13" t="s">
        <v>82</v>
      </c>
      <c r="AW91" s="13" t="s">
        <v>36</v>
      </c>
      <c r="AX91" s="13" t="s">
        <v>74</v>
      </c>
      <c r="AY91" s="156" t="s">
        <v>139</v>
      </c>
    </row>
    <row r="92" spans="1:65" s="14" customFormat="1">
      <c r="B92" s="161"/>
      <c r="D92" s="150" t="s">
        <v>158</v>
      </c>
      <c r="E92" s="162" t="s">
        <v>3</v>
      </c>
      <c r="F92" s="163" t="s">
        <v>980</v>
      </c>
      <c r="H92" s="164">
        <v>7.7039999999999997</v>
      </c>
      <c r="L92" s="161"/>
      <c r="M92" s="165"/>
      <c r="N92" s="166"/>
      <c r="O92" s="166"/>
      <c r="P92" s="166"/>
      <c r="Q92" s="166"/>
      <c r="R92" s="166"/>
      <c r="S92" s="166"/>
      <c r="T92" s="167"/>
      <c r="AT92" s="162" t="s">
        <v>158</v>
      </c>
      <c r="AU92" s="162" t="s">
        <v>84</v>
      </c>
      <c r="AV92" s="14" t="s">
        <v>84</v>
      </c>
      <c r="AW92" s="14" t="s">
        <v>36</v>
      </c>
      <c r="AX92" s="14" t="s">
        <v>74</v>
      </c>
      <c r="AY92" s="162" t="s">
        <v>139</v>
      </c>
    </row>
    <row r="93" spans="1:65" s="13" customFormat="1">
      <c r="B93" s="155"/>
      <c r="D93" s="150" t="s">
        <v>158</v>
      </c>
      <c r="E93" s="156" t="s">
        <v>3</v>
      </c>
      <c r="F93" s="157" t="s">
        <v>981</v>
      </c>
      <c r="H93" s="156" t="s">
        <v>3</v>
      </c>
      <c r="L93" s="155"/>
      <c r="M93" s="158"/>
      <c r="N93" s="159"/>
      <c r="O93" s="159"/>
      <c r="P93" s="159"/>
      <c r="Q93" s="159"/>
      <c r="R93" s="159"/>
      <c r="S93" s="159"/>
      <c r="T93" s="160"/>
      <c r="AT93" s="156" t="s">
        <v>158</v>
      </c>
      <c r="AU93" s="156" t="s">
        <v>84</v>
      </c>
      <c r="AV93" s="13" t="s">
        <v>82</v>
      </c>
      <c r="AW93" s="13" t="s">
        <v>36</v>
      </c>
      <c r="AX93" s="13" t="s">
        <v>74</v>
      </c>
      <c r="AY93" s="156" t="s">
        <v>139</v>
      </c>
    </row>
    <row r="94" spans="1:65" s="14" customFormat="1">
      <c r="B94" s="161"/>
      <c r="D94" s="150" t="s">
        <v>158</v>
      </c>
      <c r="E94" s="162" t="s">
        <v>3</v>
      </c>
      <c r="F94" s="163" t="s">
        <v>982</v>
      </c>
      <c r="H94" s="164">
        <v>1.1200000000000001</v>
      </c>
      <c r="L94" s="161"/>
      <c r="M94" s="165"/>
      <c r="N94" s="166"/>
      <c r="O94" s="166"/>
      <c r="P94" s="166"/>
      <c r="Q94" s="166"/>
      <c r="R94" s="166"/>
      <c r="S94" s="166"/>
      <c r="T94" s="167"/>
      <c r="AT94" s="162" t="s">
        <v>158</v>
      </c>
      <c r="AU94" s="162" t="s">
        <v>84</v>
      </c>
      <c r="AV94" s="14" t="s">
        <v>84</v>
      </c>
      <c r="AW94" s="14" t="s">
        <v>36</v>
      </c>
      <c r="AX94" s="14" t="s">
        <v>74</v>
      </c>
      <c r="AY94" s="162" t="s">
        <v>139</v>
      </c>
    </row>
    <row r="95" spans="1:65" s="13" customFormat="1">
      <c r="B95" s="155"/>
      <c r="D95" s="150" t="s">
        <v>158</v>
      </c>
      <c r="E95" s="156" t="s">
        <v>3</v>
      </c>
      <c r="F95" s="157" t="s">
        <v>983</v>
      </c>
      <c r="H95" s="156" t="s">
        <v>3</v>
      </c>
      <c r="L95" s="155"/>
      <c r="M95" s="158"/>
      <c r="N95" s="159"/>
      <c r="O95" s="159"/>
      <c r="P95" s="159"/>
      <c r="Q95" s="159"/>
      <c r="R95" s="159"/>
      <c r="S95" s="159"/>
      <c r="T95" s="160"/>
      <c r="AT95" s="156" t="s">
        <v>158</v>
      </c>
      <c r="AU95" s="156" t="s">
        <v>84</v>
      </c>
      <c r="AV95" s="13" t="s">
        <v>82</v>
      </c>
      <c r="AW95" s="13" t="s">
        <v>36</v>
      </c>
      <c r="AX95" s="13" t="s">
        <v>74</v>
      </c>
      <c r="AY95" s="156" t="s">
        <v>139</v>
      </c>
    </row>
    <row r="96" spans="1:65" s="14" customFormat="1">
      <c r="B96" s="161"/>
      <c r="D96" s="150" t="s">
        <v>158</v>
      </c>
      <c r="E96" s="162" t="s">
        <v>3</v>
      </c>
      <c r="F96" s="163" t="s">
        <v>984</v>
      </c>
      <c r="H96" s="164">
        <v>0.4</v>
      </c>
      <c r="L96" s="161"/>
      <c r="M96" s="165"/>
      <c r="N96" s="166"/>
      <c r="O96" s="166"/>
      <c r="P96" s="166"/>
      <c r="Q96" s="166"/>
      <c r="R96" s="166"/>
      <c r="S96" s="166"/>
      <c r="T96" s="167"/>
      <c r="AT96" s="162" t="s">
        <v>158</v>
      </c>
      <c r="AU96" s="162" t="s">
        <v>84</v>
      </c>
      <c r="AV96" s="14" t="s">
        <v>84</v>
      </c>
      <c r="AW96" s="14" t="s">
        <v>36</v>
      </c>
      <c r="AX96" s="14" t="s">
        <v>74</v>
      </c>
      <c r="AY96" s="162" t="s">
        <v>139</v>
      </c>
    </row>
    <row r="97" spans="1:65" s="15" customFormat="1">
      <c r="B97" s="168"/>
      <c r="D97" s="150" t="s">
        <v>158</v>
      </c>
      <c r="E97" s="169" t="s">
        <v>3</v>
      </c>
      <c r="F97" s="170" t="s">
        <v>234</v>
      </c>
      <c r="H97" s="171">
        <v>9.2240000000000002</v>
      </c>
      <c r="L97" s="168"/>
      <c r="M97" s="172"/>
      <c r="N97" s="173"/>
      <c r="O97" s="173"/>
      <c r="P97" s="173"/>
      <c r="Q97" s="173"/>
      <c r="R97" s="173"/>
      <c r="S97" s="173"/>
      <c r="T97" s="174"/>
      <c r="AT97" s="169" t="s">
        <v>158</v>
      </c>
      <c r="AU97" s="169" t="s">
        <v>84</v>
      </c>
      <c r="AV97" s="15" t="s">
        <v>146</v>
      </c>
      <c r="AW97" s="15" t="s">
        <v>36</v>
      </c>
      <c r="AX97" s="15" t="s">
        <v>82</v>
      </c>
      <c r="AY97" s="169" t="s">
        <v>139</v>
      </c>
    </row>
    <row r="98" spans="1:65" s="2" customFormat="1" ht="14.45" customHeight="1">
      <c r="A98" s="32"/>
      <c r="B98" s="137"/>
      <c r="C98" s="138" t="s">
        <v>84</v>
      </c>
      <c r="D98" s="138" t="s">
        <v>141</v>
      </c>
      <c r="E98" s="139" t="s">
        <v>225</v>
      </c>
      <c r="F98" s="140" t="s">
        <v>226</v>
      </c>
      <c r="G98" s="141" t="s">
        <v>154</v>
      </c>
      <c r="H98" s="142">
        <v>9.2240000000000002</v>
      </c>
      <c r="I98" s="143"/>
      <c r="J98" s="143"/>
      <c r="K98" s="140" t="s">
        <v>145</v>
      </c>
      <c r="L98" s="33"/>
      <c r="M98" s="144" t="s">
        <v>3</v>
      </c>
      <c r="N98" s="145" t="s">
        <v>45</v>
      </c>
      <c r="O98" s="146">
        <v>4.3999999999999997E-2</v>
      </c>
      <c r="P98" s="146">
        <f>O98*H98</f>
        <v>0.40585599999999999</v>
      </c>
      <c r="Q98" s="146">
        <v>0</v>
      </c>
      <c r="R98" s="146">
        <f>Q98*H98</f>
        <v>0</v>
      </c>
      <c r="S98" s="146">
        <v>0</v>
      </c>
      <c r="T98" s="147">
        <f>S98*H98</f>
        <v>0</v>
      </c>
      <c r="U98" s="32"/>
      <c r="V98" s="32"/>
      <c r="W98" s="32"/>
      <c r="X98" s="32"/>
      <c r="Y98" s="32"/>
      <c r="Z98" s="32"/>
      <c r="AA98" s="32"/>
      <c r="AB98" s="32"/>
      <c r="AC98" s="32"/>
      <c r="AD98" s="32"/>
      <c r="AE98" s="32"/>
      <c r="AR98" s="148" t="s">
        <v>146</v>
      </c>
      <c r="AT98" s="148" t="s">
        <v>141</v>
      </c>
      <c r="AU98" s="148" t="s">
        <v>84</v>
      </c>
      <c r="AY98" s="19" t="s">
        <v>139</v>
      </c>
      <c r="BE98" s="149">
        <f>IF(N98="základní",J98,0)</f>
        <v>0</v>
      </c>
      <c r="BF98" s="149">
        <f>IF(N98="snížená",J98,0)</f>
        <v>0</v>
      </c>
      <c r="BG98" s="149">
        <f>IF(N98="zákl. přenesená",J98,0)</f>
        <v>0</v>
      </c>
      <c r="BH98" s="149">
        <f>IF(N98="sníž. přenesená",J98,0)</f>
        <v>0</v>
      </c>
      <c r="BI98" s="149">
        <f>IF(N98="nulová",J98,0)</f>
        <v>0</v>
      </c>
      <c r="BJ98" s="19" t="s">
        <v>82</v>
      </c>
      <c r="BK98" s="149">
        <f>ROUND(I98*H98,2)</f>
        <v>0</v>
      </c>
      <c r="BL98" s="19" t="s">
        <v>146</v>
      </c>
      <c r="BM98" s="148" t="s">
        <v>985</v>
      </c>
    </row>
    <row r="99" spans="1:65" s="2" customFormat="1" ht="19.5">
      <c r="A99" s="32"/>
      <c r="B99" s="33"/>
      <c r="C99" s="32"/>
      <c r="D99" s="150" t="s">
        <v>148</v>
      </c>
      <c r="E99" s="32"/>
      <c r="F99" s="151" t="s">
        <v>228</v>
      </c>
      <c r="G99" s="32"/>
      <c r="H99" s="32"/>
      <c r="I99" s="32"/>
      <c r="J99" s="32"/>
      <c r="K99" s="32"/>
      <c r="L99" s="33"/>
      <c r="M99" s="152"/>
      <c r="N99" s="153"/>
      <c r="O99" s="53"/>
      <c r="P99" s="53"/>
      <c r="Q99" s="53"/>
      <c r="R99" s="53"/>
      <c r="S99" s="53"/>
      <c r="T99" s="54"/>
      <c r="U99" s="32"/>
      <c r="V99" s="32"/>
      <c r="W99" s="32"/>
      <c r="X99" s="32"/>
      <c r="Y99" s="32"/>
      <c r="Z99" s="32"/>
      <c r="AA99" s="32"/>
      <c r="AB99" s="32"/>
      <c r="AC99" s="32"/>
      <c r="AD99" s="32"/>
      <c r="AE99" s="32"/>
      <c r="AT99" s="19" t="s">
        <v>148</v>
      </c>
      <c r="AU99" s="19" t="s">
        <v>84</v>
      </c>
    </row>
    <row r="100" spans="1:65" s="2" customFormat="1" ht="58.5">
      <c r="A100" s="32"/>
      <c r="B100" s="33"/>
      <c r="C100" s="32"/>
      <c r="D100" s="150" t="s">
        <v>150</v>
      </c>
      <c r="E100" s="32"/>
      <c r="F100" s="154" t="s">
        <v>229</v>
      </c>
      <c r="G100" s="32"/>
      <c r="H100" s="32"/>
      <c r="I100" s="32"/>
      <c r="J100" s="32"/>
      <c r="K100" s="32"/>
      <c r="L100" s="33"/>
      <c r="M100" s="152"/>
      <c r="N100" s="153"/>
      <c r="O100" s="53"/>
      <c r="P100" s="53"/>
      <c r="Q100" s="53"/>
      <c r="R100" s="53"/>
      <c r="S100" s="53"/>
      <c r="T100" s="54"/>
      <c r="U100" s="32"/>
      <c r="V100" s="32"/>
      <c r="W100" s="32"/>
      <c r="X100" s="32"/>
      <c r="Y100" s="32"/>
      <c r="Z100" s="32"/>
      <c r="AA100" s="32"/>
      <c r="AB100" s="32"/>
      <c r="AC100" s="32"/>
      <c r="AD100" s="32"/>
      <c r="AE100" s="32"/>
      <c r="AT100" s="19" t="s">
        <v>150</v>
      </c>
      <c r="AU100" s="19" t="s">
        <v>84</v>
      </c>
    </row>
    <row r="101" spans="1:65" s="12" customFormat="1" ht="22.9" customHeight="1">
      <c r="B101" s="125"/>
      <c r="D101" s="126" t="s">
        <v>73</v>
      </c>
      <c r="E101" s="135" t="s">
        <v>84</v>
      </c>
      <c r="F101" s="135" t="s">
        <v>549</v>
      </c>
      <c r="J101" s="136"/>
      <c r="L101" s="125"/>
      <c r="M101" s="129"/>
      <c r="N101" s="130"/>
      <c r="O101" s="130"/>
      <c r="P101" s="131">
        <f>SUM(P102:P108)</f>
        <v>0.24177599999999996</v>
      </c>
      <c r="Q101" s="130"/>
      <c r="R101" s="131">
        <f>SUM(R102:R108)</f>
        <v>1.0156620599999999</v>
      </c>
      <c r="S101" s="130"/>
      <c r="T101" s="132">
        <f>SUM(T102:T108)</f>
        <v>0</v>
      </c>
      <c r="AR101" s="126" t="s">
        <v>82</v>
      </c>
      <c r="AT101" s="133" t="s">
        <v>73</v>
      </c>
      <c r="AU101" s="133" t="s">
        <v>82</v>
      </c>
      <c r="AY101" s="126" t="s">
        <v>139</v>
      </c>
      <c r="BK101" s="134">
        <f>SUM(BK102:BK108)</f>
        <v>0</v>
      </c>
    </row>
    <row r="102" spans="1:65" s="2" customFormat="1" ht="14.45" customHeight="1">
      <c r="A102" s="32"/>
      <c r="B102" s="137"/>
      <c r="C102" s="138" t="s">
        <v>161</v>
      </c>
      <c r="D102" s="138" t="s">
        <v>141</v>
      </c>
      <c r="E102" s="139" t="s">
        <v>986</v>
      </c>
      <c r="F102" s="140" t="s">
        <v>987</v>
      </c>
      <c r="G102" s="141" t="s">
        <v>154</v>
      </c>
      <c r="H102" s="142">
        <v>0.41399999999999998</v>
      </c>
      <c r="I102" s="143"/>
      <c r="J102" s="143"/>
      <c r="K102" s="140" t="s">
        <v>145</v>
      </c>
      <c r="L102" s="33"/>
      <c r="M102" s="144" t="s">
        <v>3</v>
      </c>
      <c r="N102" s="145" t="s">
        <v>45</v>
      </c>
      <c r="O102" s="146">
        <v>0.58399999999999996</v>
      </c>
      <c r="P102" s="146">
        <f>O102*H102</f>
        <v>0.24177599999999996</v>
      </c>
      <c r="Q102" s="146">
        <v>2.45329</v>
      </c>
      <c r="R102" s="146">
        <f>Q102*H102</f>
        <v>1.0156620599999999</v>
      </c>
      <c r="S102" s="146">
        <v>0</v>
      </c>
      <c r="T102" s="147">
        <f>S102*H102</f>
        <v>0</v>
      </c>
      <c r="U102" s="32"/>
      <c r="V102" s="32"/>
      <c r="W102" s="32"/>
      <c r="X102" s="32"/>
      <c r="Y102" s="32"/>
      <c r="Z102" s="32"/>
      <c r="AA102" s="32"/>
      <c r="AB102" s="32"/>
      <c r="AC102" s="32"/>
      <c r="AD102" s="32"/>
      <c r="AE102" s="32"/>
      <c r="AR102" s="148" t="s">
        <v>146</v>
      </c>
      <c r="AT102" s="148" t="s">
        <v>141</v>
      </c>
      <c r="AU102" s="148" t="s">
        <v>84</v>
      </c>
      <c r="AY102" s="19" t="s">
        <v>139</v>
      </c>
      <c r="BE102" s="149">
        <f>IF(N102="základní",J102,0)</f>
        <v>0</v>
      </c>
      <c r="BF102" s="149">
        <f>IF(N102="snížená",J102,0)</f>
        <v>0</v>
      </c>
      <c r="BG102" s="149">
        <f>IF(N102="zákl. přenesená",J102,0)</f>
        <v>0</v>
      </c>
      <c r="BH102" s="149">
        <f>IF(N102="sníž. přenesená",J102,0)</f>
        <v>0</v>
      </c>
      <c r="BI102" s="149">
        <f>IF(N102="nulová",J102,0)</f>
        <v>0</v>
      </c>
      <c r="BJ102" s="19" t="s">
        <v>82</v>
      </c>
      <c r="BK102" s="149">
        <f>ROUND(I102*H102,2)</f>
        <v>0</v>
      </c>
      <c r="BL102" s="19" t="s">
        <v>146</v>
      </c>
      <c r="BM102" s="148" t="s">
        <v>988</v>
      </c>
    </row>
    <row r="103" spans="1:65" s="2" customFormat="1">
      <c r="A103" s="32"/>
      <c r="B103" s="33"/>
      <c r="C103" s="32"/>
      <c r="D103" s="150" t="s">
        <v>148</v>
      </c>
      <c r="E103" s="32"/>
      <c r="F103" s="151" t="s">
        <v>989</v>
      </c>
      <c r="G103" s="32"/>
      <c r="H103" s="32"/>
      <c r="I103" s="32"/>
      <c r="J103" s="32"/>
      <c r="K103" s="32"/>
      <c r="L103" s="33"/>
      <c r="M103" s="152"/>
      <c r="N103" s="153"/>
      <c r="O103" s="53"/>
      <c r="P103" s="53"/>
      <c r="Q103" s="53"/>
      <c r="R103" s="53"/>
      <c r="S103" s="53"/>
      <c r="T103" s="54"/>
      <c r="U103" s="32"/>
      <c r="V103" s="32"/>
      <c r="W103" s="32"/>
      <c r="X103" s="32"/>
      <c r="Y103" s="32"/>
      <c r="Z103" s="32"/>
      <c r="AA103" s="32"/>
      <c r="AB103" s="32"/>
      <c r="AC103" s="32"/>
      <c r="AD103" s="32"/>
      <c r="AE103" s="32"/>
      <c r="AT103" s="19" t="s">
        <v>148</v>
      </c>
      <c r="AU103" s="19" t="s">
        <v>84</v>
      </c>
    </row>
    <row r="104" spans="1:65" s="2" customFormat="1" ht="58.5">
      <c r="A104" s="32"/>
      <c r="B104" s="33"/>
      <c r="C104" s="32"/>
      <c r="D104" s="150" t="s">
        <v>150</v>
      </c>
      <c r="E104" s="32"/>
      <c r="F104" s="154" t="s">
        <v>990</v>
      </c>
      <c r="G104" s="32"/>
      <c r="H104" s="32"/>
      <c r="I104" s="32"/>
      <c r="J104" s="32"/>
      <c r="K104" s="32"/>
      <c r="L104" s="33"/>
      <c r="M104" s="152"/>
      <c r="N104" s="153"/>
      <c r="O104" s="53"/>
      <c r="P104" s="53"/>
      <c r="Q104" s="53"/>
      <c r="R104" s="53"/>
      <c r="S104" s="53"/>
      <c r="T104" s="54"/>
      <c r="U104" s="32"/>
      <c r="V104" s="32"/>
      <c r="W104" s="32"/>
      <c r="X104" s="32"/>
      <c r="Y104" s="32"/>
      <c r="Z104" s="32"/>
      <c r="AA104" s="32"/>
      <c r="AB104" s="32"/>
      <c r="AC104" s="32"/>
      <c r="AD104" s="32"/>
      <c r="AE104" s="32"/>
      <c r="AT104" s="19" t="s">
        <v>150</v>
      </c>
      <c r="AU104" s="19" t="s">
        <v>84</v>
      </c>
    </row>
    <row r="105" spans="1:65" s="13" customFormat="1" ht="22.5">
      <c r="B105" s="155"/>
      <c r="D105" s="150" t="s">
        <v>158</v>
      </c>
      <c r="E105" s="156" t="s">
        <v>3</v>
      </c>
      <c r="F105" s="157" t="s">
        <v>991</v>
      </c>
      <c r="H105" s="156" t="s">
        <v>3</v>
      </c>
      <c r="L105" s="155"/>
      <c r="M105" s="158"/>
      <c r="N105" s="159"/>
      <c r="O105" s="159"/>
      <c r="P105" s="159"/>
      <c r="Q105" s="159"/>
      <c r="R105" s="159"/>
      <c r="S105" s="159"/>
      <c r="T105" s="160"/>
      <c r="AT105" s="156" t="s">
        <v>158</v>
      </c>
      <c r="AU105" s="156" t="s">
        <v>84</v>
      </c>
      <c r="AV105" s="13" t="s">
        <v>82</v>
      </c>
      <c r="AW105" s="13" t="s">
        <v>36</v>
      </c>
      <c r="AX105" s="13" t="s">
        <v>74</v>
      </c>
      <c r="AY105" s="156" t="s">
        <v>139</v>
      </c>
    </row>
    <row r="106" spans="1:65" s="13" customFormat="1">
      <c r="B106" s="155"/>
      <c r="D106" s="150" t="s">
        <v>158</v>
      </c>
      <c r="E106" s="156" t="s">
        <v>3</v>
      </c>
      <c r="F106" s="157" t="s">
        <v>992</v>
      </c>
      <c r="H106" s="156" t="s">
        <v>3</v>
      </c>
      <c r="L106" s="155"/>
      <c r="M106" s="158"/>
      <c r="N106" s="159"/>
      <c r="O106" s="159"/>
      <c r="P106" s="159"/>
      <c r="Q106" s="159"/>
      <c r="R106" s="159"/>
      <c r="S106" s="159"/>
      <c r="T106" s="160"/>
      <c r="AT106" s="156" t="s">
        <v>158</v>
      </c>
      <c r="AU106" s="156" t="s">
        <v>84</v>
      </c>
      <c r="AV106" s="13" t="s">
        <v>82</v>
      </c>
      <c r="AW106" s="13" t="s">
        <v>36</v>
      </c>
      <c r="AX106" s="13" t="s">
        <v>74</v>
      </c>
      <c r="AY106" s="156" t="s">
        <v>139</v>
      </c>
    </row>
    <row r="107" spans="1:65" s="14" customFormat="1">
      <c r="B107" s="161"/>
      <c r="D107" s="150" t="s">
        <v>158</v>
      </c>
      <c r="E107" s="162" t="s">
        <v>3</v>
      </c>
      <c r="F107" s="163" t="s">
        <v>984</v>
      </c>
      <c r="H107" s="164">
        <v>0.4</v>
      </c>
      <c r="L107" s="161"/>
      <c r="M107" s="165"/>
      <c r="N107" s="166"/>
      <c r="O107" s="166"/>
      <c r="P107" s="166"/>
      <c r="Q107" s="166"/>
      <c r="R107" s="166"/>
      <c r="S107" s="166"/>
      <c r="T107" s="167"/>
      <c r="AT107" s="162" t="s">
        <v>158</v>
      </c>
      <c r="AU107" s="162" t="s">
        <v>84</v>
      </c>
      <c r="AV107" s="14" t="s">
        <v>84</v>
      </c>
      <c r="AW107" s="14" t="s">
        <v>36</v>
      </c>
      <c r="AX107" s="14" t="s">
        <v>82</v>
      </c>
      <c r="AY107" s="162" t="s">
        <v>139</v>
      </c>
    </row>
    <row r="108" spans="1:65" s="14" customFormat="1">
      <c r="B108" s="161"/>
      <c r="D108" s="150" t="s">
        <v>158</v>
      </c>
      <c r="F108" s="163" t="s">
        <v>993</v>
      </c>
      <c r="H108" s="164">
        <v>0.41399999999999998</v>
      </c>
      <c r="L108" s="161"/>
      <c r="M108" s="165"/>
      <c r="N108" s="166"/>
      <c r="O108" s="166"/>
      <c r="P108" s="166"/>
      <c r="Q108" s="166"/>
      <c r="R108" s="166"/>
      <c r="S108" s="166"/>
      <c r="T108" s="167"/>
      <c r="AT108" s="162" t="s">
        <v>158</v>
      </c>
      <c r="AU108" s="162" t="s">
        <v>84</v>
      </c>
      <c r="AV108" s="14" t="s">
        <v>84</v>
      </c>
      <c r="AW108" s="14" t="s">
        <v>4</v>
      </c>
      <c r="AX108" s="14" t="s">
        <v>82</v>
      </c>
      <c r="AY108" s="162" t="s">
        <v>139</v>
      </c>
    </row>
    <row r="109" spans="1:65" s="12" customFormat="1" ht="22.9" customHeight="1">
      <c r="B109" s="125"/>
      <c r="D109" s="126" t="s">
        <v>73</v>
      </c>
      <c r="E109" s="135" t="s">
        <v>161</v>
      </c>
      <c r="F109" s="135" t="s">
        <v>994</v>
      </c>
      <c r="J109" s="136"/>
      <c r="L109" s="125"/>
      <c r="M109" s="129"/>
      <c r="N109" s="130"/>
      <c r="O109" s="130"/>
      <c r="P109" s="131">
        <f>SUM(P110:P150)</f>
        <v>179.70479999999998</v>
      </c>
      <c r="Q109" s="130"/>
      <c r="R109" s="131">
        <f>SUM(R110:R150)</f>
        <v>22.251593999999997</v>
      </c>
      <c r="S109" s="130"/>
      <c r="T109" s="132">
        <f>SUM(T110:T150)</f>
        <v>0</v>
      </c>
      <c r="AR109" s="126" t="s">
        <v>82</v>
      </c>
      <c r="AT109" s="133" t="s">
        <v>73</v>
      </c>
      <c r="AU109" s="133" t="s">
        <v>82</v>
      </c>
      <c r="AY109" s="126" t="s">
        <v>139</v>
      </c>
      <c r="BK109" s="134">
        <f>SUM(BK110:BK150)</f>
        <v>0</v>
      </c>
    </row>
    <row r="110" spans="1:65" s="2" customFormat="1" ht="14.45" customHeight="1">
      <c r="A110" s="32"/>
      <c r="B110" s="137"/>
      <c r="C110" s="138" t="s">
        <v>146</v>
      </c>
      <c r="D110" s="138" t="s">
        <v>141</v>
      </c>
      <c r="E110" s="139" t="s">
        <v>995</v>
      </c>
      <c r="F110" s="140" t="s">
        <v>996</v>
      </c>
      <c r="G110" s="141" t="s">
        <v>164</v>
      </c>
      <c r="H110" s="142">
        <v>121</v>
      </c>
      <c r="I110" s="143"/>
      <c r="J110" s="143"/>
      <c r="K110" s="140" t="s">
        <v>145</v>
      </c>
      <c r="L110" s="33"/>
      <c r="M110" s="144" t="s">
        <v>3</v>
      </c>
      <c r="N110" s="145" t="s">
        <v>45</v>
      </c>
      <c r="O110" s="146">
        <v>0.36</v>
      </c>
      <c r="P110" s="146">
        <f>O110*H110</f>
        <v>43.559999999999995</v>
      </c>
      <c r="Q110" s="146">
        <v>0.17488999999999999</v>
      </c>
      <c r="R110" s="146">
        <f>Q110*H110</f>
        <v>21.16169</v>
      </c>
      <c r="S110" s="146">
        <v>0</v>
      </c>
      <c r="T110" s="147">
        <f>S110*H110</f>
        <v>0</v>
      </c>
      <c r="U110" s="32"/>
      <c r="V110" s="32"/>
      <c r="W110" s="32"/>
      <c r="X110" s="32"/>
      <c r="Y110" s="32"/>
      <c r="Z110" s="32"/>
      <c r="AA110" s="32"/>
      <c r="AB110" s="32"/>
      <c r="AC110" s="32"/>
      <c r="AD110" s="32"/>
      <c r="AE110" s="32"/>
      <c r="AR110" s="148" t="s">
        <v>146</v>
      </c>
      <c r="AT110" s="148" t="s">
        <v>141</v>
      </c>
      <c r="AU110" s="148" t="s">
        <v>84</v>
      </c>
      <c r="AY110" s="19" t="s">
        <v>139</v>
      </c>
      <c r="BE110" s="149">
        <f>IF(N110="základní",J110,0)</f>
        <v>0</v>
      </c>
      <c r="BF110" s="149">
        <f>IF(N110="snížená",J110,0)</f>
        <v>0</v>
      </c>
      <c r="BG110" s="149">
        <f>IF(N110="zákl. přenesená",J110,0)</f>
        <v>0</v>
      </c>
      <c r="BH110" s="149">
        <f>IF(N110="sníž. přenesená",J110,0)</f>
        <v>0</v>
      </c>
      <c r="BI110" s="149">
        <f>IF(N110="nulová",J110,0)</f>
        <v>0</v>
      </c>
      <c r="BJ110" s="19" t="s">
        <v>82</v>
      </c>
      <c r="BK110" s="149">
        <f>ROUND(I110*H110,2)</f>
        <v>0</v>
      </c>
      <c r="BL110" s="19" t="s">
        <v>146</v>
      </c>
      <c r="BM110" s="148" t="s">
        <v>997</v>
      </c>
    </row>
    <row r="111" spans="1:65" s="2" customFormat="1" ht="19.5">
      <c r="A111" s="32"/>
      <c r="B111" s="33"/>
      <c r="C111" s="32"/>
      <c r="D111" s="150" t="s">
        <v>148</v>
      </c>
      <c r="E111" s="32"/>
      <c r="F111" s="151" t="s">
        <v>998</v>
      </c>
      <c r="G111" s="32"/>
      <c r="H111" s="32"/>
      <c r="I111" s="32"/>
      <c r="J111" s="32"/>
      <c r="K111" s="32"/>
      <c r="L111" s="33"/>
      <c r="M111" s="152"/>
      <c r="N111" s="153"/>
      <c r="O111" s="53"/>
      <c r="P111" s="53"/>
      <c r="Q111" s="53"/>
      <c r="R111" s="53"/>
      <c r="S111" s="53"/>
      <c r="T111" s="54"/>
      <c r="U111" s="32"/>
      <c r="V111" s="32"/>
      <c r="W111" s="32"/>
      <c r="X111" s="32"/>
      <c r="Y111" s="32"/>
      <c r="Z111" s="32"/>
      <c r="AA111" s="32"/>
      <c r="AB111" s="32"/>
      <c r="AC111" s="32"/>
      <c r="AD111" s="32"/>
      <c r="AE111" s="32"/>
      <c r="AT111" s="19" t="s">
        <v>148</v>
      </c>
      <c r="AU111" s="19" t="s">
        <v>84</v>
      </c>
    </row>
    <row r="112" spans="1:65" s="2" customFormat="1" ht="97.5">
      <c r="A112" s="32"/>
      <c r="B112" s="33"/>
      <c r="C112" s="32"/>
      <c r="D112" s="150" t="s">
        <v>150</v>
      </c>
      <c r="E112" s="32"/>
      <c r="F112" s="154" t="s">
        <v>999</v>
      </c>
      <c r="G112" s="32"/>
      <c r="H112" s="32"/>
      <c r="I112" s="32"/>
      <c r="J112" s="32"/>
      <c r="K112" s="32"/>
      <c r="L112" s="33"/>
      <c r="M112" s="152"/>
      <c r="N112" s="153"/>
      <c r="O112" s="53"/>
      <c r="P112" s="53"/>
      <c r="Q112" s="53"/>
      <c r="R112" s="53"/>
      <c r="S112" s="53"/>
      <c r="T112" s="54"/>
      <c r="U112" s="32"/>
      <c r="V112" s="32"/>
      <c r="W112" s="32"/>
      <c r="X112" s="32"/>
      <c r="Y112" s="32"/>
      <c r="Z112" s="32"/>
      <c r="AA112" s="32"/>
      <c r="AB112" s="32"/>
      <c r="AC112" s="32"/>
      <c r="AD112" s="32"/>
      <c r="AE112" s="32"/>
      <c r="AT112" s="19" t="s">
        <v>150</v>
      </c>
      <c r="AU112" s="19" t="s">
        <v>84</v>
      </c>
    </row>
    <row r="113" spans="1:65" s="13" customFormat="1">
      <c r="B113" s="155"/>
      <c r="D113" s="150" t="s">
        <v>158</v>
      </c>
      <c r="E113" s="156" t="s">
        <v>3</v>
      </c>
      <c r="F113" s="157" t="s">
        <v>1000</v>
      </c>
      <c r="H113" s="156" t="s">
        <v>3</v>
      </c>
      <c r="L113" s="155"/>
      <c r="M113" s="158"/>
      <c r="N113" s="159"/>
      <c r="O113" s="159"/>
      <c r="P113" s="159"/>
      <c r="Q113" s="159"/>
      <c r="R113" s="159"/>
      <c r="S113" s="159"/>
      <c r="T113" s="160"/>
      <c r="AT113" s="156" t="s">
        <v>158</v>
      </c>
      <c r="AU113" s="156" t="s">
        <v>84</v>
      </c>
      <c r="AV113" s="13" t="s">
        <v>82</v>
      </c>
      <c r="AW113" s="13" t="s">
        <v>36</v>
      </c>
      <c r="AX113" s="13" t="s">
        <v>74</v>
      </c>
      <c r="AY113" s="156" t="s">
        <v>139</v>
      </c>
    </row>
    <row r="114" spans="1:65" s="13" customFormat="1">
      <c r="B114" s="155"/>
      <c r="D114" s="150" t="s">
        <v>158</v>
      </c>
      <c r="E114" s="156" t="s">
        <v>3</v>
      </c>
      <c r="F114" s="157" t="s">
        <v>1001</v>
      </c>
      <c r="H114" s="156" t="s">
        <v>3</v>
      </c>
      <c r="L114" s="155"/>
      <c r="M114" s="158"/>
      <c r="N114" s="159"/>
      <c r="O114" s="159"/>
      <c r="P114" s="159"/>
      <c r="Q114" s="159"/>
      <c r="R114" s="159"/>
      <c r="S114" s="159"/>
      <c r="T114" s="160"/>
      <c r="AT114" s="156" t="s">
        <v>158</v>
      </c>
      <c r="AU114" s="156" t="s">
        <v>84</v>
      </c>
      <c r="AV114" s="13" t="s">
        <v>82</v>
      </c>
      <c r="AW114" s="13" t="s">
        <v>36</v>
      </c>
      <c r="AX114" s="13" t="s">
        <v>74</v>
      </c>
      <c r="AY114" s="156" t="s">
        <v>139</v>
      </c>
    </row>
    <row r="115" spans="1:65" s="13" customFormat="1">
      <c r="B115" s="155"/>
      <c r="D115" s="150" t="s">
        <v>158</v>
      </c>
      <c r="E115" s="156" t="s">
        <v>3</v>
      </c>
      <c r="F115" s="157" t="s">
        <v>1002</v>
      </c>
      <c r="H115" s="156" t="s">
        <v>3</v>
      </c>
      <c r="L115" s="155"/>
      <c r="M115" s="158"/>
      <c r="N115" s="159"/>
      <c r="O115" s="159"/>
      <c r="P115" s="159"/>
      <c r="Q115" s="159"/>
      <c r="R115" s="159"/>
      <c r="S115" s="159"/>
      <c r="T115" s="160"/>
      <c r="AT115" s="156" t="s">
        <v>158</v>
      </c>
      <c r="AU115" s="156" t="s">
        <v>84</v>
      </c>
      <c r="AV115" s="13" t="s">
        <v>82</v>
      </c>
      <c r="AW115" s="13" t="s">
        <v>36</v>
      </c>
      <c r="AX115" s="13" t="s">
        <v>74</v>
      </c>
      <c r="AY115" s="156" t="s">
        <v>139</v>
      </c>
    </row>
    <row r="116" spans="1:65" s="13" customFormat="1">
      <c r="B116" s="155"/>
      <c r="D116" s="150" t="s">
        <v>158</v>
      </c>
      <c r="E116" s="156" t="s">
        <v>3</v>
      </c>
      <c r="F116" s="157" t="s">
        <v>1003</v>
      </c>
      <c r="H116" s="156" t="s">
        <v>3</v>
      </c>
      <c r="L116" s="155"/>
      <c r="M116" s="158"/>
      <c r="N116" s="159"/>
      <c r="O116" s="159"/>
      <c r="P116" s="159"/>
      <c r="Q116" s="159"/>
      <c r="R116" s="159"/>
      <c r="S116" s="159"/>
      <c r="T116" s="160"/>
      <c r="AT116" s="156" t="s">
        <v>158</v>
      </c>
      <c r="AU116" s="156" t="s">
        <v>84</v>
      </c>
      <c r="AV116" s="13" t="s">
        <v>82</v>
      </c>
      <c r="AW116" s="13" t="s">
        <v>36</v>
      </c>
      <c r="AX116" s="13" t="s">
        <v>74</v>
      </c>
      <c r="AY116" s="156" t="s">
        <v>139</v>
      </c>
    </row>
    <row r="117" spans="1:65" s="13" customFormat="1">
      <c r="B117" s="155"/>
      <c r="D117" s="150" t="s">
        <v>158</v>
      </c>
      <c r="E117" s="156" t="s">
        <v>3</v>
      </c>
      <c r="F117" s="157" t="s">
        <v>1004</v>
      </c>
      <c r="H117" s="156" t="s">
        <v>3</v>
      </c>
      <c r="L117" s="155"/>
      <c r="M117" s="158"/>
      <c r="N117" s="159"/>
      <c r="O117" s="159"/>
      <c r="P117" s="159"/>
      <c r="Q117" s="159"/>
      <c r="R117" s="159"/>
      <c r="S117" s="159"/>
      <c r="T117" s="160"/>
      <c r="AT117" s="156" t="s">
        <v>158</v>
      </c>
      <c r="AU117" s="156" t="s">
        <v>84</v>
      </c>
      <c r="AV117" s="13" t="s">
        <v>82</v>
      </c>
      <c r="AW117" s="13" t="s">
        <v>36</v>
      </c>
      <c r="AX117" s="13" t="s">
        <v>74</v>
      </c>
      <c r="AY117" s="156" t="s">
        <v>139</v>
      </c>
    </row>
    <row r="118" spans="1:65" s="13" customFormat="1">
      <c r="B118" s="155"/>
      <c r="D118" s="150" t="s">
        <v>158</v>
      </c>
      <c r="E118" s="156" t="s">
        <v>3</v>
      </c>
      <c r="F118" s="157" t="s">
        <v>1005</v>
      </c>
      <c r="H118" s="156" t="s">
        <v>3</v>
      </c>
      <c r="L118" s="155"/>
      <c r="M118" s="158"/>
      <c r="N118" s="159"/>
      <c r="O118" s="159"/>
      <c r="P118" s="159"/>
      <c r="Q118" s="159"/>
      <c r="R118" s="159"/>
      <c r="S118" s="159"/>
      <c r="T118" s="160"/>
      <c r="AT118" s="156" t="s">
        <v>158</v>
      </c>
      <c r="AU118" s="156" t="s">
        <v>84</v>
      </c>
      <c r="AV118" s="13" t="s">
        <v>82</v>
      </c>
      <c r="AW118" s="13" t="s">
        <v>36</v>
      </c>
      <c r="AX118" s="13" t="s">
        <v>74</v>
      </c>
      <c r="AY118" s="156" t="s">
        <v>139</v>
      </c>
    </row>
    <row r="119" spans="1:65" s="14" customFormat="1">
      <c r="B119" s="161"/>
      <c r="D119" s="150" t="s">
        <v>158</v>
      </c>
      <c r="E119" s="162" t="s">
        <v>3</v>
      </c>
      <c r="F119" s="163" t="s">
        <v>1006</v>
      </c>
      <c r="H119" s="164">
        <v>107</v>
      </c>
      <c r="L119" s="161"/>
      <c r="M119" s="165"/>
      <c r="N119" s="166"/>
      <c r="O119" s="166"/>
      <c r="P119" s="166"/>
      <c r="Q119" s="166"/>
      <c r="R119" s="166"/>
      <c r="S119" s="166"/>
      <c r="T119" s="167"/>
      <c r="AT119" s="162" t="s">
        <v>158</v>
      </c>
      <c r="AU119" s="162" t="s">
        <v>84</v>
      </c>
      <c r="AV119" s="14" t="s">
        <v>84</v>
      </c>
      <c r="AW119" s="14" t="s">
        <v>36</v>
      </c>
      <c r="AX119" s="14" t="s">
        <v>74</v>
      </c>
      <c r="AY119" s="162" t="s">
        <v>139</v>
      </c>
    </row>
    <row r="120" spans="1:65" s="13" customFormat="1">
      <c r="B120" s="155"/>
      <c r="D120" s="150" t="s">
        <v>158</v>
      </c>
      <c r="E120" s="156" t="s">
        <v>3</v>
      </c>
      <c r="F120" s="157" t="s">
        <v>1007</v>
      </c>
      <c r="H120" s="156" t="s">
        <v>3</v>
      </c>
      <c r="L120" s="155"/>
      <c r="M120" s="158"/>
      <c r="N120" s="159"/>
      <c r="O120" s="159"/>
      <c r="P120" s="159"/>
      <c r="Q120" s="159"/>
      <c r="R120" s="159"/>
      <c r="S120" s="159"/>
      <c r="T120" s="160"/>
      <c r="AT120" s="156" t="s">
        <v>158</v>
      </c>
      <c r="AU120" s="156" t="s">
        <v>84</v>
      </c>
      <c r="AV120" s="13" t="s">
        <v>82</v>
      </c>
      <c r="AW120" s="13" t="s">
        <v>36</v>
      </c>
      <c r="AX120" s="13" t="s">
        <v>74</v>
      </c>
      <c r="AY120" s="156" t="s">
        <v>139</v>
      </c>
    </row>
    <row r="121" spans="1:65" s="14" customFormat="1">
      <c r="B121" s="161"/>
      <c r="D121" s="150" t="s">
        <v>158</v>
      </c>
      <c r="E121" s="162" t="s">
        <v>3</v>
      </c>
      <c r="F121" s="163" t="s">
        <v>245</v>
      </c>
      <c r="H121" s="164">
        <v>14</v>
      </c>
      <c r="L121" s="161"/>
      <c r="M121" s="165"/>
      <c r="N121" s="166"/>
      <c r="O121" s="166"/>
      <c r="P121" s="166"/>
      <c r="Q121" s="166"/>
      <c r="R121" s="166"/>
      <c r="S121" s="166"/>
      <c r="T121" s="167"/>
      <c r="AT121" s="162" t="s">
        <v>158</v>
      </c>
      <c r="AU121" s="162" t="s">
        <v>84</v>
      </c>
      <c r="AV121" s="14" t="s">
        <v>84</v>
      </c>
      <c r="AW121" s="14" t="s">
        <v>36</v>
      </c>
      <c r="AX121" s="14" t="s">
        <v>74</v>
      </c>
      <c r="AY121" s="162" t="s">
        <v>139</v>
      </c>
    </row>
    <row r="122" spans="1:65" s="15" customFormat="1">
      <c r="B122" s="168"/>
      <c r="D122" s="150" t="s">
        <v>158</v>
      </c>
      <c r="E122" s="169" t="s">
        <v>3</v>
      </c>
      <c r="F122" s="170" t="s">
        <v>234</v>
      </c>
      <c r="H122" s="171">
        <v>121</v>
      </c>
      <c r="L122" s="168"/>
      <c r="M122" s="172"/>
      <c r="N122" s="173"/>
      <c r="O122" s="173"/>
      <c r="P122" s="173"/>
      <c r="Q122" s="173"/>
      <c r="R122" s="173"/>
      <c r="S122" s="173"/>
      <c r="T122" s="174"/>
      <c r="AT122" s="169" t="s">
        <v>158</v>
      </c>
      <c r="AU122" s="169" t="s">
        <v>84</v>
      </c>
      <c r="AV122" s="15" t="s">
        <v>146</v>
      </c>
      <c r="AW122" s="15" t="s">
        <v>36</v>
      </c>
      <c r="AX122" s="15" t="s">
        <v>82</v>
      </c>
      <c r="AY122" s="169" t="s">
        <v>139</v>
      </c>
    </row>
    <row r="123" spans="1:65" s="2" customFormat="1" ht="14.45" customHeight="1">
      <c r="A123" s="32"/>
      <c r="B123" s="137"/>
      <c r="C123" s="185" t="s">
        <v>172</v>
      </c>
      <c r="D123" s="185" t="s">
        <v>357</v>
      </c>
      <c r="E123" s="186" t="s">
        <v>1008</v>
      </c>
      <c r="F123" s="187" t="s">
        <v>1009</v>
      </c>
      <c r="G123" s="188" t="s">
        <v>164</v>
      </c>
      <c r="H123" s="189">
        <v>107</v>
      </c>
      <c r="I123" s="190"/>
      <c r="J123" s="190"/>
      <c r="K123" s="187" t="s">
        <v>145</v>
      </c>
      <c r="L123" s="191"/>
      <c r="M123" s="192" t="s">
        <v>3</v>
      </c>
      <c r="N123" s="193" t="s">
        <v>45</v>
      </c>
      <c r="O123" s="146">
        <v>0</v>
      </c>
      <c r="P123" s="146">
        <f>O123*H123</f>
        <v>0</v>
      </c>
      <c r="Q123" s="146">
        <v>5.1999999999999998E-3</v>
      </c>
      <c r="R123" s="146">
        <f>Q123*H123</f>
        <v>0.55640000000000001</v>
      </c>
      <c r="S123" s="146">
        <v>0</v>
      </c>
      <c r="T123" s="147">
        <f>S123*H123</f>
        <v>0</v>
      </c>
      <c r="U123" s="32"/>
      <c r="V123" s="32"/>
      <c r="W123" s="32"/>
      <c r="X123" s="32"/>
      <c r="Y123" s="32"/>
      <c r="Z123" s="32"/>
      <c r="AA123" s="32"/>
      <c r="AB123" s="32"/>
      <c r="AC123" s="32"/>
      <c r="AD123" s="32"/>
      <c r="AE123" s="32"/>
      <c r="AR123" s="148" t="s">
        <v>192</v>
      </c>
      <c r="AT123" s="148" t="s">
        <v>357</v>
      </c>
      <c r="AU123" s="148" t="s">
        <v>84</v>
      </c>
      <c r="AY123" s="19" t="s">
        <v>139</v>
      </c>
      <c r="BE123" s="149">
        <f>IF(N123="základní",J123,0)</f>
        <v>0</v>
      </c>
      <c r="BF123" s="149">
        <f>IF(N123="snížená",J123,0)</f>
        <v>0</v>
      </c>
      <c r="BG123" s="149">
        <f>IF(N123="zákl. přenesená",J123,0)</f>
        <v>0</v>
      </c>
      <c r="BH123" s="149">
        <f>IF(N123="sníž. přenesená",J123,0)</f>
        <v>0</v>
      </c>
      <c r="BI123" s="149">
        <f>IF(N123="nulová",J123,0)</f>
        <v>0</v>
      </c>
      <c r="BJ123" s="19" t="s">
        <v>82</v>
      </c>
      <c r="BK123" s="149">
        <f>ROUND(I123*H123,2)</f>
        <v>0</v>
      </c>
      <c r="BL123" s="19" t="s">
        <v>146</v>
      </c>
      <c r="BM123" s="148" t="s">
        <v>1010</v>
      </c>
    </row>
    <row r="124" spans="1:65" s="2" customFormat="1">
      <c r="A124" s="32"/>
      <c r="B124" s="33"/>
      <c r="C124" s="32"/>
      <c r="D124" s="150" t="s">
        <v>148</v>
      </c>
      <c r="E124" s="32"/>
      <c r="F124" s="151" t="s">
        <v>1009</v>
      </c>
      <c r="G124" s="32"/>
      <c r="H124" s="32"/>
      <c r="I124" s="32"/>
      <c r="J124" s="32"/>
      <c r="K124" s="32"/>
      <c r="L124" s="33"/>
      <c r="M124" s="152"/>
      <c r="N124" s="153"/>
      <c r="O124" s="53"/>
      <c r="P124" s="53"/>
      <c r="Q124" s="53"/>
      <c r="R124" s="53"/>
      <c r="S124" s="53"/>
      <c r="T124" s="54"/>
      <c r="U124" s="32"/>
      <c r="V124" s="32"/>
      <c r="W124" s="32"/>
      <c r="X124" s="32"/>
      <c r="Y124" s="32"/>
      <c r="Z124" s="32"/>
      <c r="AA124" s="32"/>
      <c r="AB124" s="32"/>
      <c r="AC124" s="32"/>
      <c r="AD124" s="32"/>
      <c r="AE124" s="32"/>
      <c r="AT124" s="19" t="s">
        <v>148</v>
      </c>
      <c r="AU124" s="19" t="s">
        <v>84</v>
      </c>
    </row>
    <row r="125" spans="1:65" s="14" customFormat="1">
      <c r="B125" s="161"/>
      <c r="D125" s="150" t="s">
        <v>158</v>
      </c>
      <c r="E125" s="162" t="s">
        <v>3</v>
      </c>
      <c r="F125" s="163" t="s">
        <v>1006</v>
      </c>
      <c r="H125" s="164">
        <v>107</v>
      </c>
      <c r="L125" s="161"/>
      <c r="M125" s="165"/>
      <c r="N125" s="166"/>
      <c r="O125" s="166"/>
      <c r="P125" s="166"/>
      <c r="Q125" s="166"/>
      <c r="R125" s="166"/>
      <c r="S125" s="166"/>
      <c r="T125" s="167"/>
      <c r="AT125" s="162" t="s">
        <v>158</v>
      </c>
      <c r="AU125" s="162" t="s">
        <v>84</v>
      </c>
      <c r="AV125" s="14" t="s">
        <v>84</v>
      </c>
      <c r="AW125" s="14" t="s">
        <v>36</v>
      </c>
      <c r="AX125" s="14" t="s">
        <v>82</v>
      </c>
      <c r="AY125" s="162" t="s">
        <v>139</v>
      </c>
    </row>
    <row r="126" spans="1:65" s="2" customFormat="1" ht="14.45" customHeight="1">
      <c r="A126" s="32"/>
      <c r="B126" s="137"/>
      <c r="C126" s="185" t="s">
        <v>178</v>
      </c>
      <c r="D126" s="185" t="s">
        <v>357</v>
      </c>
      <c r="E126" s="186" t="s">
        <v>1011</v>
      </c>
      <c r="F126" s="187" t="s">
        <v>1012</v>
      </c>
      <c r="G126" s="188" t="s">
        <v>164</v>
      </c>
      <c r="H126" s="189">
        <v>14</v>
      </c>
      <c r="I126" s="190"/>
      <c r="J126" s="190"/>
      <c r="K126" s="187" t="s">
        <v>145</v>
      </c>
      <c r="L126" s="191"/>
      <c r="M126" s="192" t="s">
        <v>3</v>
      </c>
      <c r="N126" s="193" t="s">
        <v>45</v>
      </c>
      <c r="O126" s="146">
        <v>0</v>
      </c>
      <c r="P126" s="146">
        <f>O126*H126</f>
        <v>0</v>
      </c>
      <c r="Q126" s="146">
        <v>3.3999999999999998E-3</v>
      </c>
      <c r="R126" s="146">
        <f>Q126*H126</f>
        <v>4.7599999999999996E-2</v>
      </c>
      <c r="S126" s="146">
        <v>0</v>
      </c>
      <c r="T126" s="147">
        <f>S126*H126</f>
        <v>0</v>
      </c>
      <c r="U126" s="32"/>
      <c r="V126" s="32"/>
      <c r="W126" s="32"/>
      <c r="X126" s="32"/>
      <c r="Y126" s="32"/>
      <c r="Z126" s="32"/>
      <c r="AA126" s="32"/>
      <c r="AB126" s="32"/>
      <c r="AC126" s="32"/>
      <c r="AD126" s="32"/>
      <c r="AE126" s="32"/>
      <c r="AR126" s="148" t="s">
        <v>192</v>
      </c>
      <c r="AT126" s="148" t="s">
        <v>357</v>
      </c>
      <c r="AU126" s="148" t="s">
        <v>84</v>
      </c>
      <c r="AY126" s="19" t="s">
        <v>139</v>
      </c>
      <c r="BE126" s="149">
        <f>IF(N126="základní",J126,0)</f>
        <v>0</v>
      </c>
      <c r="BF126" s="149">
        <f>IF(N126="snížená",J126,0)</f>
        <v>0</v>
      </c>
      <c r="BG126" s="149">
        <f>IF(N126="zákl. přenesená",J126,0)</f>
        <v>0</v>
      </c>
      <c r="BH126" s="149">
        <f>IF(N126="sníž. přenesená",J126,0)</f>
        <v>0</v>
      </c>
      <c r="BI126" s="149">
        <f>IF(N126="nulová",J126,0)</f>
        <v>0</v>
      </c>
      <c r="BJ126" s="19" t="s">
        <v>82</v>
      </c>
      <c r="BK126" s="149">
        <f>ROUND(I126*H126,2)</f>
        <v>0</v>
      </c>
      <c r="BL126" s="19" t="s">
        <v>146</v>
      </c>
      <c r="BM126" s="148" t="s">
        <v>1013</v>
      </c>
    </row>
    <row r="127" spans="1:65" s="2" customFormat="1">
      <c r="A127" s="32"/>
      <c r="B127" s="33"/>
      <c r="C127" s="32"/>
      <c r="D127" s="150" t="s">
        <v>148</v>
      </c>
      <c r="E127" s="32"/>
      <c r="F127" s="151" t="s">
        <v>1012</v>
      </c>
      <c r="G127" s="32"/>
      <c r="H127" s="32"/>
      <c r="I127" s="32"/>
      <c r="J127" s="32"/>
      <c r="K127" s="32"/>
      <c r="L127" s="33"/>
      <c r="M127" s="152"/>
      <c r="N127" s="153"/>
      <c r="O127" s="53"/>
      <c r="P127" s="53"/>
      <c r="Q127" s="53"/>
      <c r="R127" s="53"/>
      <c r="S127" s="53"/>
      <c r="T127" s="54"/>
      <c r="U127" s="32"/>
      <c r="V127" s="32"/>
      <c r="W127" s="32"/>
      <c r="X127" s="32"/>
      <c r="Y127" s="32"/>
      <c r="Z127" s="32"/>
      <c r="AA127" s="32"/>
      <c r="AB127" s="32"/>
      <c r="AC127" s="32"/>
      <c r="AD127" s="32"/>
      <c r="AE127" s="32"/>
      <c r="AT127" s="19" t="s">
        <v>148</v>
      </c>
      <c r="AU127" s="19" t="s">
        <v>84</v>
      </c>
    </row>
    <row r="128" spans="1:65" s="2" customFormat="1" ht="14.45" customHeight="1">
      <c r="A128" s="32"/>
      <c r="B128" s="137"/>
      <c r="C128" s="138" t="s">
        <v>183</v>
      </c>
      <c r="D128" s="138" t="s">
        <v>141</v>
      </c>
      <c r="E128" s="139" t="s">
        <v>1014</v>
      </c>
      <c r="F128" s="140" t="s">
        <v>1015</v>
      </c>
      <c r="G128" s="141" t="s">
        <v>164</v>
      </c>
      <c r="H128" s="142">
        <v>1</v>
      </c>
      <c r="I128" s="143"/>
      <c r="J128" s="143"/>
      <c r="K128" s="140" t="s">
        <v>145</v>
      </c>
      <c r="L128" s="33"/>
      <c r="M128" s="144" t="s">
        <v>3</v>
      </c>
      <c r="N128" s="145" t="s">
        <v>45</v>
      </c>
      <c r="O128" s="146">
        <v>3.3</v>
      </c>
      <c r="P128" s="146">
        <f>O128*H128</f>
        <v>3.3</v>
      </c>
      <c r="Q128" s="146">
        <v>0</v>
      </c>
      <c r="R128" s="146">
        <f>Q128*H128</f>
        <v>0</v>
      </c>
      <c r="S128" s="146">
        <v>0</v>
      </c>
      <c r="T128" s="147">
        <f>S128*H128</f>
        <v>0</v>
      </c>
      <c r="U128" s="32"/>
      <c r="V128" s="32"/>
      <c r="W128" s="32"/>
      <c r="X128" s="32"/>
      <c r="Y128" s="32"/>
      <c r="Z128" s="32"/>
      <c r="AA128" s="32"/>
      <c r="AB128" s="32"/>
      <c r="AC128" s="32"/>
      <c r="AD128" s="32"/>
      <c r="AE128" s="32"/>
      <c r="AR128" s="148" t="s">
        <v>146</v>
      </c>
      <c r="AT128" s="148" t="s">
        <v>141</v>
      </c>
      <c r="AU128" s="148" t="s">
        <v>84</v>
      </c>
      <c r="AY128" s="19" t="s">
        <v>139</v>
      </c>
      <c r="BE128" s="149">
        <f>IF(N128="základní",J128,0)</f>
        <v>0</v>
      </c>
      <c r="BF128" s="149">
        <f>IF(N128="snížená",J128,0)</f>
        <v>0</v>
      </c>
      <c r="BG128" s="149">
        <f>IF(N128="zákl. přenesená",J128,0)</f>
        <v>0</v>
      </c>
      <c r="BH128" s="149">
        <f>IF(N128="sníž. přenesená",J128,0)</f>
        <v>0</v>
      </c>
      <c r="BI128" s="149">
        <f>IF(N128="nulová",J128,0)</f>
        <v>0</v>
      </c>
      <c r="BJ128" s="19" t="s">
        <v>82</v>
      </c>
      <c r="BK128" s="149">
        <f>ROUND(I128*H128,2)</f>
        <v>0</v>
      </c>
      <c r="BL128" s="19" t="s">
        <v>146</v>
      </c>
      <c r="BM128" s="148" t="s">
        <v>1016</v>
      </c>
    </row>
    <row r="129" spans="1:65" s="2" customFormat="1">
      <c r="A129" s="32"/>
      <c r="B129" s="33"/>
      <c r="C129" s="32"/>
      <c r="D129" s="150" t="s">
        <v>148</v>
      </c>
      <c r="E129" s="32"/>
      <c r="F129" s="151" t="s">
        <v>1017</v>
      </c>
      <c r="G129" s="32"/>
      <c r="H129" s="32"/>
      <c r="I129" s="32"/>
      <c r="J129" s="32"/>
      <c r="K129" s="32"/>
      <c r="L129" s="33"/>
      <c r="M129" s="152"/>
      <c r="N129" s="153"/>
      <c r="O129" s="53"/>
      <c r="P129" s="53"/>
      <c r="Q129" s="53"/>
      <c r="R129" s="53"/>
      <c r="S129" s="53"/>
      <c r="T129" s="54"/>
      <c r="U129" s="32"/>
      <c r="V129" s="32"/>
      <c r="W129" s="32"/>
      <c r="X129" s="32"/>
      <c r="Y129" s="32"/>
      <c r="Z129" s="32"/>
      <c r="AA129" s="32"/>
      <c r="AB129" s="32"/>
      <c r="AC129" s="32"/>
      <c r="AD129" s="32"/>
      <c r="AE129" s="32"/>
      <c r="AT129" s="19" t="s">
        <v>148</v>
      </c>
      <c r="AU129" s="19" t="s">
        <v>84</v>
      </c>
    </row>
    <row r="130" spans="1:65" s="2" customFormat="1" ht="48.75">
      <c r="A130" s="32"/>
      <c r="B130" s="33"/>
      <c r="C130" s="32"/>
      <c r="D130" s="150" t="s">
        <v>150</v>
      </c>
      <c r="E130" s="32"/>
      <c r="F130" s="154" t="s">
        <v>1018</v>
      </c>
      <c r="G130" s="32"/>
      <c r="H130" s="32"/>
      <c r="I130" s="32"/>
      <c r="J130" s="32"/>
      <c r="K130" s="32"/>
      <c r="L130" s="33"/>
      <c r="M130" s="152"/>
      <c r="N130" s="153"/>
      <c r="O130" s="53"/>
      <c r="P130" s="53"/>
      <c r="Q130" s="53"/>
      <c r="R130" s="53"/>
      <c r="S130" s="53"/>
      <c r="T130" s="54"/>
      <c r="U130" s="32"/>
      <c r="V130" s="32"/>
      <c r="W130" s="32"/>
      <c r="X130" s="32"/>
      <c r="Y130" s="32"/>
      <c r="Z130" s="32"/>
      <c r="AA130" s="32"/>
      <c r="AB130" s="32"/>
      <c r="AC130" s="32"/>
      <c r="AD130" s="32"/>
      <c r="AE130" s="32"/>
      <c r="AT130" s="19" t="s">
        <v>150</v>
      </c>
      <c r="AU130" s="19" t="s">
        <v>84</v>
      </c>
    </row>
    <row r="131" spans="1:65" s="13" customFormat="1">
      <c r="B131" s="155"/>
      <c r="D131" s="150" t="s">
        <v>158</v>
      </c>
      <c r="E131" s="156" t="s">
        <v>3</v>
      </c>
      <c r="F131" s="157" t="s">
        <v>1019</v>
      </c>
      <c r="H131" s="156" t="s">
        <v>3</v>
      </c>
      <c r="L131" s="155"/>
      <c r="M131" s="158"/>
      <c r="N131" s="159"/>
      <c r="O131" s="159"/>
      <c r="P131" s="159"/>
      <c r="Q131" s="159"/>
      <c r="R131" s="159"/>
      <c r="S131" s="159"/>
      <c r="T131" s="160"/>
      <c r="AT131" s="156" t="s">
        <v>158</v>
      </c>
      <c r="AU131" s="156" t="s">
        <v>84</v>
      </c>
      <c r="AV131" s="13" t="s">
        <v>82</v>
      </c>
      <c r="AW131" s="13" t="s">
        <v>36</v>
      </c>
      <c r="AX131" s="13" t="s">
        <v>74</v>
      </c>
      <c r="AY131" s="156" t="s">
        <v>139</v>
      </c>
    </row>
    <row r="132" spans="1:65" s="14" customFormat="1">
      <c r="B132" s="161"/>
      <c r="D132" s="150" t="s">
        <v>158</v>
      </c>
      <c r="E132" s="162" t="s">
        <v>3</v>
      </c>
      <c r="F132" s="163" t="s">
        <v>82</v>
      </c>
      <c r="H132" s="164">
        <v>1</v>
      </c>
      <c r="L132" s="161"/>
      <c r="M132" s="165"/>
      <c r="N132" s="166"/>
      <c r="O132" s="166"/>
      <c r="P132" s="166"/>
      <c r="Q132" s="166"/>
      <c r="R132" s="166"/>
      <c r="S132" s="166"/>
      <c r="T132" s="167"/>
      <c r="AT132" s="162" t="s">
        <v>158</v>
      </c>
      <c r="AU132" s="162" t="s">
        <v>84</v>
      </c>
      <c r="AV132" s="14" t="s">
        <v>84</v>
      </c>
      <c r="AW132" s="14" t="s">
        <v>36</v>
      </c>
      <c r="AX132" s="14" t="s">
        <v>82</v>
      </c>
      <c r="AY132" s="162" t="s">
        <v>139</v>
      </c>
    </row>
    <row r="133" spans="1:65" s="2" customFormat="1" ht="14.45" customHeight="1">
      <c r="A133" s="32"/>
      <c r="B133" s="137"/>
      <c r="C133" s="185" t="s">
        <v>192</v>
      </c>
      <c r="D133" s="185" t="s">
        <v>357</v>
      </c>
      <c r="E133" s="186" t="s">
        <v>1020</v>
      </c>
      <c r="F133" s="187" t="s">
        <v>1021</v>
      </c>
      <c r="G133" s="188" t="s">
        <v>164</v>
      </c>
      <c r="H133" s="189">
        <v>1</v>
      </c>
      <c r="I133" s="190"/>
      <c r="J133" s="190"/>
      <c r="K133" s="187" t="s">
        <v>3</v>
      </c>
      <c r="L133" s="191"/>
      <c r="M133" s="192" t="s">
        <v>3</v>
      </c>
      <c r="N133" s="193" t="s">
        <v>45</v>
      </c>
      <c r="O133" s="146">
        <v>0</v>
      </c>
      <c r="P133" s="146">
        <f>O133*H133</f>
        <v>0</v>
      </c>
      <c r="Q133" s="146">
        <v>0</v>
      </c>
      <c r="R133" s="146">
        <f>Q133*H133</f>
        <v>0</v>
      </c>
      <c r="S133" s="146">
        <v>0</v>
      </c>
      <c r="T133" s="147">
        <f>S133*H133</f>
        <v>0</v>
      </c>
      <c r="U133" s="32"/>
      <c r="V133" s="32"/>
      <c r="W133" s="32"/>
      <c r="X133" s="32"/>
      <c r="Y133" s="32"/>
      <c r="Z133" s="32"/>
      <c r="AA133" s="32"/>
      <c r="AB133" s="32"/>
      <c r="AC133" s="32"/>
      <c r="AD133" s="32"/>
      <c r="AE133" s="32"/>
      <c r="AR133" s="148" t="s">
        <v>192</v>
      </c>
      <c r="AT133" s="148" t="s">
        <v>357</v>
      </c>
      <c r="AU133" s="148" t="s">
        <v>84</v>
      </c>
      <c r="AY133" s="19" t="s">
        <v>139</v>
      </c>
      <c r="BE133" s="149">
        <f>IF(N133="základní",J133,0)</f>
        <v>0</v>
      </c>
      <c r="BF133" s="149">
        <f>IF(N133="snížená",J133,0)</f>
        <v>0</v>
      </c>
      <c r="BG133" s="149">
        <f>IF(N133="zákl. přenesená",J133,0)</f>
        <v>0</v>
      </c>
      <c r="BH133" s="149">
        <f>IF(N133="sníž. přenesená",J133,0)</f>
        <v>0</v>
      </c>
      <c r="BI133" s="149">
        <f>IF(N133="nulová",J133,0)</f>
        <v>0</v>
      </c>
      <c r="BJ133" s="19" t="s">
        <v>82</v>
      </c>
      <c r="BK133" s="149">
        <f>ROUND(I133*H133,2)</f>
        <v>0</v>
      </c>
      <c r="BL133" s="19" t="s">
        <v>146</v>
      </c>
      <c r="BM133" s="148" t="s">
        <v>1022</v>
      </c>
    </row>
    <row r="134" spans="1:65" s="2" customFormat="1">
      <c r="A134" s="32"/>
      <c r="B134" s="33"/>
      <c r="C134" s="32"/>
      <c r="D134" s="150" t="s">
        <v>148</v>
      </c>
      <c r="E134" s="32"/>
      <c r="F134" s="151" t="s">
        <v>1021</v>
      </c>
      <c r="G134" s="32"/>
      <c r="H134" s="32"/>
      <c r="I134" s="32"/>
      <c r="J134" s="32"/>
      <c r="K134" s="32"/>
      <c r="L134" s="33"/>
      <c r="M134" s="152"/>
      <c r="N134" s="153"/>
      <c r="O134" s="53"/>
      <c r="P134" s="53"/>
      <c r="Q134" s="53"/>
      <c r="R134" s="53"/>
      <c r="S134" s="53"/>
      <c r="T134" s="54"/>
      <c r="U134" s="32"/>
      <c r="V134" s="32"/>
      <c r="W134" s="32"/>
      <c r="X134" s="32"/>
      <c r="Y134" s="32"/>
      <c r="Z134" s="32"/>
      <c r="AA134" s="32"/>
      <c r="AB134" s="32"/>
      <c r="AC134" s="32"/>
      <c r="AD134" s="32"/>
      <c r="AE134" s="32"/>
      <c r="AT134" s="19" t="s">
        <v>148</v>
      </c>
      <c r="AU134" s="19" t="s">
        <v>84</v>
      </c>
    </row>
    <row r="135" spans="1:65" s="2" customFormat="1" ht="14.45" customHeight="1">
      <c r="A135" s="32"/>
      <c r="B135" s="137"/>
      <c r="C135" s="138" t="s">
        <v>202</v>
      </c>
      <c r="D135" s="138" t="s">
        <v>141</v>
      </c>
      <c r="E135" s="139" t="s">
        <v>1023</v>
      </c>
      <c r="F135" s="140" t="s">
        <v>1024</v>
      </c>
      <c r="G135" s="141" t="s">
        <v>254</v>
      </c>
      <c r="H135" s="142">
        <v>299.2</v>
      </c>
      <c r="I135" s="143"/>
      <c r="J135" s="143"/>
      <c r="K135" s="140" t="s">
        <v>145</v>
      </c>
      <c r="L135" s="33"/>
      <c r="M135" s="144" t="s">
        <v>3</v>
      </c>
      <c r="N135" s="145" t="s">
        <v>45</v>
      </c>
      <c r="O135" s="146">
        <v>0.3</v>
      </c>
      <c r="P135" s="146">
        <f>O135*H135</f>
        <v>89.759999999999991</v>
      </c>
      <c r="Q135" s="146">
        <v>0</v>
      </c>
      <c r="R135" s="146">
        <f>Q135*H135</f>
        <v>0</v>
      </c>
      <c r="S135" s="146">
        <v>0</v>
      </c>
      <c r="T135" s="147">
        <f>S135*H135</f>
        <v>0</v>
      </c>
      <c r="U135" s="32"/>
      <c r="V135" s="32"/>
      <c r="W135" s="32"/>
      <c r="X135" s="32"/>
      <c r="Y135" s="32"/>
      <c r="Z135" s="32"/>
      <c r="AA135" s="32"/>
      <c r="AB135" s="32"/>
      <c r="AC135" s="32"/>
      <c r="AD135" s="32"/>
      <c r="AE135" s="32"/>
      <c r="AR135" s="148" t="s">
        <v>146</v>
      </c>
      <c r="AT135" s="148" t="s">
        <v>141</v>
      </c>
      <c r="AU135" s="148" t="s">
        <v>84</v>
      </c>
      <c r="AY135" s="19" t="s">
        <v>139</v>
      </c>
      <c r="BE135" s="149">
        <f>IF(N135="základní",J135,0)</f>
        <v>0</v>
      </c>
      <c r="BF135" s="149">
        <f>IF(N135="snížená",J135,0)</f>
        <v>0</v>
      </c>
      <c r="BG135" s="149">
        <f>IF(N135="zákl. přenesená",J135,0)</f>
        <v>0</v>
      </c>
      <c r="BH135" s="149">
        <f>IF(N135="sníž. přenesená",J135,0)</f>
        <v>0</v>
      </c>
      <c r="BI135" s="149">
        <f>IF(N135="nulová",J135,0)</f>
        <v>0</v>
      </c>
      <c r="BJ135" s="19" t="s">
        <v>82</v>
      </c>
      <c r="BK135" s="149">
        <f>ROUND(I135*H135,2)</f>
        <v>0</v>
      </c>
      <c r="BL135" s="19" t="s">
        <v>146</v>
      </c>
      <c r="BM135" s="148" t="s">
        <v>1025</v>
      </c>
    </row>
    <row r="136" spans="1:65" s="2" customFormat="1">
      <c r="A136" s="32"/>
      <c r="B136" s="33"/>
      <c r="C136" s="32"/>
      <c r="D136" s="150" t="s">
        <v>148</v>
      </c>
      <c r="E136" s="32"/>
      <c r="F136" s="151" t="s">
        <v>1026</v>
      </c>
      <c r="G136" s="32"/>
      <c r="H136" s="32"/>
      <c r="I136" s="32"/>
      <c r="J136" s="32"/>
      <c r="K136" s="32"/>
      <c r="L136" s="33"/>
      <c r="M136" s="152"/>
      <c r="N136" s="153"/>
      <c r="O136" s="53"/>
      <c r="P136" s="53"/>
      <c r="Q136" s="53"/>
      <c r="R136" s="53"/>
      <c r="S136" s="53"/>
      <c r="T136" s="54"/>
      <c r="U136" s="32"/>
      <c r="V136" s="32"/>
      <c r="W136" s="32"/>
      <c r="X136" s="32"/>
      <c r="Y136" s="32"/>
      <c r="Z136" s="32"/>
      <c r="AA136" s="32"/>
      <c r="AB136" s="32"/>
      <c r="AC136" s="32"/>
      <c r="AD136" s="32"/>
      <c r="AE136" s="32"/>
      <c r="AT136" s="19" t="s">
        <v>148</v>
      </c>
      <c r="AU136" s="19" t="s">
        <v>84</v>
      </c>
    </row>
    <row r="137" spans="1:65" s="2" customFormat="1" ht="29.25">
      <c r="A137" s="32"/>
      <c r="B137" s="33"/>
      <c r="C137" s="32"/>
      <c r="D137" s="150" t="s">
        <v>150</v>
      </c>
      <c r="E137" s="32"/>
      <c r="F137" s="154" t="s">
        <v>1027</v>
      </c>
      <c r="G137" s="32"/>
      <c r="H137" s="32"/>
      <c r="I137" s="32"/>
      <c r="J137" s="32"/>
      <c r="K137" s="32"/>
      <c r="L137" s="33"/>
      <c r="M137" s="152"/>
      <c r="N137" s="153"/>
      <c r="O137" s="53"/>
      <c r="P137" s="53"/>
      <c r="Q137" s="53"/>
      <c r="R137" s="53"/>
      <c r="S137" s="53"/>
      <c r="T137" s="54"/>
      <c r="U137" s="32"/>
      <c r="V137" s="32"/>
      <c r="W137" s="32"/>
      <c r="X137" s="32"/>
      <c r="Y137" s="32"/>
      <c r="Z137" s="32"/>
      <c r="AA137" s="32"/>
      <c r="AB137" s="32"/>
      <c r="AC137" s="32"/>
      <c r="AD137" s="32"/>
      <c r="AE137" s="32"/>
      <c r="AT137" s="19" t="s">
        <v>150</v>
      </c>
      <c r="AU137" s="19" t="s">
        <v>84</v>
      </c>
    </row>
    <row r="138" spans="1:65" s="14" customFormat="1">
      <c r="B138" s="161"/>
      <c r="D138" s="150" t="s">
        <v>158</v>
      </c>
      <c r="E138" s="162" t="s">
        <v>3</v>
      </c>
      <c r="F138" s="163" t="s">
        <v>1028</v>
      </c>
      <c r="H138" s="164">
        <v>299.2</v>
      </c>
      <c r="L138" s="161"/>
      <c r="M138" s="165"/>
      <c r="N138" s="166"/>
      <c r="O138" s="166"/>
      <c r="P138" s="166"/>
      <c r="Q138" s="166"/>
      <c r="R138" s="166"/>
      <c r="S138" s="166"/>
      <c r="T138" s="167"/>
      <c r="AT138" s="162" t="s">
        <v>158</v>
      </c>
      <c r="AU138" s="162" t="s">
        <v>84</v>
      </c>
      <c r="AV138" s="14" t="s">
        <v>84</v>
      </c>
      <c r="AW138" s="14" t="s">
        <v>36</v>
      </c>
      <c r="AX138" s="14" t="s">
        <v>82</v>
      </c>
      <c r="AY138" s="162" t="s">
        <v>139</v>
      </c>
    </row>
    <row r="139" spans="1:65" s="2" customFormat="1" ht="14.45" customHeight="1">
      <c r="A139" s="32"/>
      <c r="B139" s="137"/>
      <c r="C139" s="185" t="s">
        <v>213</v>
      </c>
      <c r="D139" s="185" t="s">
        <v>357</v>
      </c>
      <c r="E139" s="186" t="s">
        <v>1029</v>
      </c>
      <c r="F139" s="187" t="s">
        <v>1030</v>
      </c>
      <c r="G139" s="188" t="s">
        <v>254</v>
      </c>
      <c r="H139" s="189">
        <v>300</v>
      </c>
      <c r="I139" s="190"/>
      <c r="J139" s="190"/>
      <c r="K139" s="187" t="s">
        <v>145</v>
      </c>
      <c r="L139" s="191"/>
      <c r="M139" s="192" t="s">
        <v>3</v>
      </c>
      <c r="N139" s="193" t="s">
        <v>45</v>
      </c>
      <c r="O139" s="146">
        <v>0</v>
      </c>
      <c r="P139" s="146">
        <f>O139*H139</f>
        <v>0</v>
      </c>
      <c r="Q139" s="146">
        <v>1.5E-3</v>
      </c>
      <c r="R139" s="146">
        <f>Q139*H139</f>
        <v>0.45</v>
      </c>
      <c r="S139" s="146">
        <v>0</v>
      </c>
      <c r="T139" s="147">
        <f>S139*H139</f>
        <v>0</v>
      </c>
      <c r="U139" s="32"/>
      <c r="V139" s="32"/>
      <c r="W139" s="32"/>
      <c r="X139" s="32"/>
      <c r="Y139" s="32"/>
      <c r="Z139" s="32"/>
      <c r="AA139" s="32"/>
      <c r="AB139" s="32"/>
      <c r="AC139" s="32"/>
      <c r="AD139" s="32"/>
      <c r="AE139" s="32"/>
      <c r="AR139" s="148" t="s">
        <v>192</v>
      </c>
      <c r="AT139" s="148" t="s">
        <v>357</v>
      </c>
      <c r="AU139" s="148" t="s">
        <v>84</v>
      </c>
      <c r="AY139" s="19" t="s">
        <v>139</v>
      </c>
      <c r="BE139" s="149">
        <f>IF(N139="základní",J139,0)</f>
        <v>0</v>
      </c>
      <c r="BF139" s="149">
        <f>IF(N139="snížená",J139,0)</f>
        <v>0</v>
      </c>
      <c r="BG139" s="149">
        <f>IF(N139="zákl. přenesená",J139,0)</f>
        <v>0</v>
      </c>
      <c r="BH139" s="149">
        <f>IF(N139="sníž. přenesená",J139,0)</f>
        <v>0</v>
      </c>
      <c r="BI139" s="149">
        <f>IF(N139="nulová",J139,0)</f>
        <v>0</v>
      </c>
      <c r="BJ139" s="19" t="s">
        <v>82</v>
      </c>
      <c r="BK139" s="149">
        <f>ROUND(I139*H139,2)</f>
        <v>0</v>
      </c>
      <c r="BL139" s="19" t="s">
        <v>146</v>
      </c>
      <c r="BM139" s="148" t="s">
        <v>1031</v>
      </c>
    </row>
    <row r="140" spans="1:65" s="2" customFormat="1">
      <c r="A140" s="32"/>
      <c r="B140" s="33"/>
      <c r="C140" s="32"/>
      <c r="D140" s="150" t="s">
        <v>148</v>
      </c>
      <c r="E140" s="32"/>
      <c r="F140" s="151" t="s">
        <v>1030</v>
      </c>
      <c r="G140" s="32"/>
      <c r="H140" s="32"/>
      <c r="I140" s="32"/>
      <c r="J140" s="32"/>
      <c r="K140" s="32"/>
      <c r="L140" s="33"/>
      <c r="M140" s="152"/>
      <c r="N140" s="153"/>
      <c r="O140" s="53"/>
      <c r="P140" s="53"/>
      <c r="Q140" s="53"/>
      <c r="R140" s="53"/>
      <c r="S140" s="53"/>
      <c r="T140" s="54"/>
      <c r="U140" s="32"/>
      <c r="V140" s="32"/>
      <c r="W140" s="32"/>
      <c r="X140" s="32"/>
      <c r="Y140" s="32"/>
      <c r="Z140" s="32"/>
      <c r="AA140" s="32"/>
      <c r="AB140" s="32"/>
      <c r="AC140" s="32"/>
      <c r="AD140" s="32"/>
      <c r="AE140" s="32"/>
      <c r="AT140" s="19" t="s">
        <v>148</v>
      </c>
      <c r="AU140" s="19" t="s">
        <v>84</v>
      </c>
    </row>
    <row r="141" spans="1:65" s="2" customFormat="1" ht="14.45" customHeight="1">
      <c r="A141" s="32"/>
      <c r="B141" s="137"/>
      <c r="C141" s="138" t="s">
        <v>219</v>
      </c>
      <c r="D141" s="138" t="s">
        <v>141</v>
      </c>
      <c r="E141" s="139" t="s">
        <v>1032</v>
      </c>
      <c r="F141" s="140" t="s">
        <v>1033</v>
      </c>
      <c r="G141" s="141" t="s">
        <v>254</v>
      </c>
      <c r="H141" s="142">
        <v>897.6</v>
      </c>
      <c r="I141" s="143"/>
      <c r="J141" s="143"/>
      <c r="K141" s="140" t="s">
        <v>145</v>
      </c>
      <c r="L141" s="33"/>
      <c r="M141" s="144" t="s">
        <v>3</v>
      </c>
      <c r="N141" s="145" t="s">
        <v>45</v>
      </c>
      <c r="O141" s="146">
        <v>2.1999999999999999E-2</v>
      </c>
      <c r="P141" s="146">
        <f>O141*H141</f>
        <v>19.747199999999999</v>
      </c>
      <c r="Q141" s="146">
        <v>0</v>
      </c>
      <c r="R141" s="146">
        <f>Q141*H141</f>
        <v>0</v>
      </c>
      <c r="S141" s="146">
        <v>0</v>
      </c>
      <c r="T141" s="147">
        <f>S141*H141</f>
        <v>0</v>
      </c>
      <c r="U141" s="32"/>
      <c r="V141" s="32"/>
      <c r="W141" s="32"/>
      <c r="X141" s="32"/>
      <c r="Y141" s="32"/>
      <c r="Z141" s="32"/>
      <c r="AA141" s="32"/>
      <c r="AB141" s="32"/>
      <c r="AC141" s="32"/>
      <c r="AD141" s="32"/>
      <c r="AE141" s="32"/>
      <c r="AR141" s="148" t="s">
        <v>146</v>
      </c>
      <c r="AT141" s="148" t="s">
        <v>141</v>
      </c>
      <c r="AU141" s="148" t="s">
        <v>84</v>
      </c>
      <c r="AY141" s="19" t="s">
        <v>139</v>
      </c>
      <c r="BE141" s="149">
        <f>IF(N141="základní",J141,0)</f>
        <v>0</v>
      </c>
      <c r="BF141" s="149">
        <f>IF(N141="snížená",J141,0)</f>
        <v>0</v>
      </c>
      <c r="BG141" s="149">
        <f>IF(N141="zákl. přenesená",J141,0)</f>
        <v>0</v>
      </c>
      <c r="BH141" s="149">
        <f>IF(N141="sníž. přenesená",J141,0)</f>
        <v>0</v>
      </c>
      <c r="BI141" s="149">
        <f>IF(N141="nulová",J141,0)</f>
        <v>0</v>
      </c>
      <c r="BJ141" s="19" t="s">
        <v>82</v>
      </c>
      <c r="BK141" s="149">
        <f>ROUND(I141*H141,2)</f>
        <v>0</v>
      </c>
      <c r="BL141" s="19" t="s">
        <v>146</v>
      </c>
      <c r="BM141" s="148" t="s">
        <v>1034</v>
      </c>
    </row>
    <row r="142" spans="1:65" s="2" customFormat="1">
      <c r="A142" s="32"/>
      <c r="B142" s="33"/>
      <c r="C142" s="32"/>
      <c r="D142" s="150" t="s">
        <v>148</v>
      </c>
      <c r="E142" s="32"/>
      <c r="F142" s="151" t="s">
        <v>1035</v>
      </c>
      <c r="G142" s="32"/>
      <c r="H142" s="32"/>
      <c r="I142" s="32"/>
      <c r="J142" s="32"/>
      <c r="K142" s="32"/>
      <c r="L142" s="33"/>
      <c r="M142" s="152"/>
      <c r="N142" s="153"/>
      <c r="O142" s="53"/>
      <c r="P142" s="53"/>
      <c r="Q142" s="53"/>
      <c r="R142" s="53"/>
      <c r="S142" s="53"/>
      <c r="T142" s="54"/>
      <c r="U142" s="32"/>
      <c r="V142" s="32"/>
      <c r="W142" s="32"/>
      <c r="X142" s="32"/>
      <c r="Y142" s="32"/>
      <c r="Z142" s="32"/>
      <c r="AA142" s="32"/>
      <c r="AB142" s="32"/>
      <c r="AC142" s="32"/>
      <c r="AD142" s="32"/>
      <c r="AE142" s="32"/>
      <c r="AT142" s="19" t="s">
        <v>148</v>
      </c>
      <c r="AU142" s="19" t="s">
        <v>84</v>
      </c>
    </row>
    <row r="143" spans="1:65" s="2" customFormat="1" ht="29.25">
      <c r="A143" s="32"/>
      <c r="B143" s="33"/>
      <c r="C143" s="32"/>
      <c r="D143" s="150" t="s">
        <v>150</v>
      </c>
      <c r="E143" s="32"/>
      <c r="F143" s="154" t="s">
        <v>1027</v>
      </c>
      <c r="G143" s="32"/>
      <c r="H143" s="32"/>
      <c r="I143" s="32"/>
      <c r="J143" s="32"/>
      <c r="K143" s="32"/>
      <c r="L143" s="33"/>
      <c r="M143" s="152"/>
      <c r="N143" s="153"/>
      <c r="O143" s="53"/>
      <c r="P143" s="53"/>
      <c r="Q143" s="53"/>
      <c r="R143" s="53"/>
      <c r="S143" s="53"/>
      <c r="T143" s="54"/>
      <c r="U143" s="32"/>
      <c r="V143" s="32"/>
      <c r="W143" s="32"/>
      <c r="X143" s="32"/>
      <c r="Y143" s="32"/>
      <c r="Z143" s="32"/>
      <c r="AA143" s="32"/>
      <c r="AB143" s="32"/>
      <c r="AC143" s="32"/>
      <c r="AD143" s="32"/>
      <c r="AE143" s="32"/>
      <c r="AT143" s="19" t="s">
        <v>150</v>
      </c>
      <c r="AU143" s="19" t="s">
        <v>84</v>
      </c>
    </row>
    <row r="144" spans="1:65" s="13" customFormat="1">
      <c r="B144" s="155"/>
      <c r="D144" s="150" t="s">
        <v>158</v>
      </c>
      <c r="E144" s="156" t="s">
        <v>3</v>
      </c>
      <c r="F144" s="157" t="s">
        <v>1036</v>
      </c>
      <c r="H144" s="156" t="s">
        <v>3</v>
      </c>
      <c r="L144" s="155"/>
      <c r="M144" s="158"/>
      <c r="N144" s="159"/>
      <c r="O144" s="159"/>
      <c r="P144" s="159"/>
      <c r="Q144" s="159"/>
      <c r="R144" s="159"/>
      <c r="S144" s="159"/>
      <c r="T144" s="160"/>
      <c r="AT144" s="156" t="s">
        <v>158</v>
      </c>
      <c r="AU144" s="156" t="s">
        <v>84</v>
      </c>
      <c r="AV144" s="13" t="s">
        <v>82</v>
      </c>
      <c r="AW144" s="13" t="s">
        <v>36</v>
      </c>
      <c r="AX144" s="13" t="s">
        <v>74</v>
      </c>
      <c r="AY144" s="156" t="s">
        <v>139</v>
      </c>
    </row>
    <row r="145" spans="1:65" s="14" customFormat="1">
      <c r="B145" s="161"/>
      <c r="D145" s="150" t="s">
        <v>158</v>
      </c>
      <c r="E145" s="162" t="s">
        <v>3</v>
      </c>
      <c r="F145" s="163" t="s">
        <v>1037</v>
      </c>
      <c r="H145" s="164">
        <v>897.6</v>
      </c>
      <c r="L145" s="161"/>
      <c r="M145" s="165"/>
      <c r="N145" s="166"/>
      <c r="O145" s="166"/>
      <c r="P145" s="166"/>
      <c r="Q145" s="166"/>
      <c r="R145" s="166"/>
      <c r="S145" s="166"/>
      <c r="T145" s="167"/>
      <c r="AT145" s="162" t="s">
        <v>158</v>
      </c>
      <c r="AU145" s="162" t="s">
        <v>84</v>
      </c>
      <c r="AV145" s="14" t="s">
        <v>84</v>
      </c>
      <c r="AW145" s="14" t="s">
        <v>36</v>
      </c>
      <c r="AX145" s="14" t="s">
        <v>82</v>
      </c>
      <c r="AY145" s="162" t="s">
        <v>139</v>
      </c>
    </row>
    <row r="146" spans="1:65" s="2" customFormat="1" ht="14.45" customHeight="1">
      <c r="A146" s="32"/>
      <c r="B146" s="137"/>
      <c r="C146" s="185" t="s">
        <v>224</v>
      </c>
      <c r="D146" s="185" t="s">
        <v>357</v>
      </c>
      <c r="E146" s="186" t="s">
        <v>1038</v>
      </c>
      <c r="F146" s="187" t="s">
        <v>1039</v>
      </c>
      <c r="G146" s="188" t="s">
        <v>254</v>
      </c>
      <c r="H146" s="189">
        <v>897.6</v>
      </c>
      <c r="I146" s="190"/>
      <c r="J146" s="190"/>
      <c r="K146" s="187" t="s">
        <v>145</v>
      </c>
      <c r="L146" s="191"/>
      <c r="M146" s="192" t="s">
        <v>3</v>
      </c>
      <c r="N146" s="193" t="s">
        <v>45</v>
      </c>
      <c r="O146" s="146">
        <v>0</v>
      </c>
      <c r="P146" s="146">
        <f>O146*H146</f>
        <v>0</v>
      </c>
      <c r="Q146" s="146">
        <v>4.0000000000000003E-5</v>
      </c>
      <c r="R146" s="146">
        <f>Q146*H146</f>
        <v>3.5904000000000005E-2</v>
      </c>
      <c r="S146" s="146">
        <v>0</v>
      </c>
      <c r="T146" s="147">
        <f>S146*H146</f>
        <v>0</v>
      </c>
      <c r="U146" s="32"/>
      <c r="V146" s="32"/>
      <c r="W146" s="32"/>
      <c r="X146" s="32"/>
      <c r="Y146" s="32"/>
      <c r="Z146" s="32"/>
      <c r="AA146" s="32"/>
      <c r="AB146" s="32"/>
      <c r="AC146" s="32"/>
      <c r="AD146" s="32"/>
      <c r="AE146" s="32"/>
      <c r="AR146" s="148" t="s">
        <v>192</v>
      </c>
      <c r="AT146" s="148" t="s">
        <v>357</v>
      </c>
      <c r="AU146" s="148" t="s">
        <v>84</v>
      </c>
      <c r="AY146" s="19" t="s">
        <v>139</v>
      </c>
      <c r="BE146" s="149">
        <f>IF(N146="základní",J146,0)</f>
        <v>0</v>
      </c>
      <c r="BF146" s="149">
        <f>IF(N146="snížená",J146,0)</f>
        <v>0</v>
      </c>
      <c r="BG146" s="149">
        <f>IF(N146="zákl. přenesená",J146,0)</f>
        <v>0</v>
      </c>
      <c r="BH146" s="149">
        <f>IF(N146="sníž. přenesená",J146,0)</f>
        <v>0</v>
      </c>
      <c r="BI146" s="149">
        <f>IF(N146="nulová",J146,0)</f>
        <v>0</v>
      </c>
      <c r="BJ146" s="19" t="s">
        <v>82</v>
      </c>
      <c r="BK146" s="149">
        <f>ROUND(I146*H146,2)</f>
        <v>0</v>
      </c>
      <c r="BL146" s="19" t="s">
        <v>146</v>
      </c>
      <c r="BM146" s="148" t="s">
        <v>1040</v>
      </c>
    </row>
    <row r="147" spans="1:65" s="2" customFormat="1">
      <c r="A147" s="32"/>
      <c r="B147" s="33"/>
      <c r="C147" s="32"/>
      <c r="D147" s="150" t="s">
        <v>148</v>
      </c>
      <c r="E147" s="32"/>
      <c r="F147" s="151" t="s">
        <v>1039</v>
      </c>
      <c r="G147" s="32"/>
      <c r="H147" s="32"/>
      <c r="I147" s="32"/>
      <c r="J147" s="32"/>
      <c r="K147" s="32"/>
      <c r="L147" s="33"/>
      <c r="M147" s="152"/>
      <c r="N147" s="153"/>
      <c r="O147" s="53"/>
      <c r="P147" s="53"/>
      <c r="Q147" s="53"/>
      <c r="R147" s="53"/>
      <c r="S147" s="53"/>
      <c r="T147" s="54"/>
      <c r="U147" s="32"/>
      <c r="V147" s="32"/>
      <c r="W147" s="32"/>
      <c r="X147" s="32"/>
      <c r="Y147" s="32"/>
      <c r="Z147" s="32"/>
      <c r="AA147" s="32"/>
      <c r="AB147" s="32"/>
      <c r="AC147" s="32"/>
      <c r="AD147" s="32"/>
      <c r="AE147" s="32"/>
      <c r="AT147" s="19" t="s">
        <v>148</v>
      </c>
      <c r="AU147" s="19" t="s">
        <v>84</v>
      </c>
    </row>
    <row r="148" spans="1:65" s="2" customFormat="1" ht="14.45" customHeight="1">
      <c r="A148" s="32"/>
      <c r="B148" s="137"/>
      <c r="C148" s="138" t="s">
        <v>235</v>
      </c>
      <c r="D148" s="138" t="s">
        <v>141</v>
      </c>
      <c r="E148" s="139" t="s">
        <v>1041</v>
      </c>
      <c r="F148" s="140" t="s">
        <v>1042</v>
      </c>
      <c r="G148" s="141" t="s">
        <v>254</v>
      </c>
      <c r="H148" s="142">
        <v>897.6</v>
      </c>
      <c r="I148" s="143"/>
      <c r="J148" s="143"/>
      <c r="K148" s="140" t="s">
        <v>145</v>
      </c>
      <c r="L148" s="33"/>
      <c r="M148" s="144" t="s">
        <v>3</v>
      </c>
      <c r="N148" s="145" t="s">
        <v>45</v>
      </c>
      <c r="O148" s="146">
        <v>2.5999999999999999E-2</v>
      </c>
      <c r="P148" s="146">
        <f>O148*H148</f>
        <v>23.337599999999998</v>
      </c>
      <c r="Q148" s="146">
        <v>0</v>
      </c>
      <c r="R148" s="146">
        <f>Q148*H148</f>
        <v>0</v>
      </c>
      <c r="S148" s="146">
        <v>0</v>
      </c>
      <c r="T148" s="147">
        <f>S148*H148</f>
        <v>0</v>
      </c>
      <c r="U148" s="32"/>
      <c r="V148" s="32"/>
      <c r="W148" s="32"/>
      <c r="X148" s="32"/>
      <c r="Y148" s="32"/>
      <c r="Z148" s="32"/>
      <c r="AA148" s="32"/>
      <c r="AB148" s="32"/>
      <c r="AC148" s="32"/>
      <c r="AD148" s="32"/>
      <c r="AE148" s="32"/>
      <c r="AR148" s="148" t="s">
        <v>146</v>
      </c>
      <c r="AT148" s="148" t="s">
        <v>141</v>
      </c>
      <c r="AU148" s="148" t="s">
        <v>84</v>
      </c>
      <c r="AY148" s="19" t="s">
        <v>139</v>
      </c>
      <c r="BE148" s="149">
        <f>IF(N148="základní",J148,0)</f>
        <v>0</v>
      </c>
      <c r="BF148" s="149">
        <f>IF(N148="snížená",J148,0)</f>
        <v>0</v>
      </c>
      <c r="BG148" s="149">
        <f>IF(N148="zákl. přenesená",J148,0)</f>
        <v>0</v>
      </c>
      <c r="BH148" s="149">
        <f>IF(N148="sníž. přenesená",J148,0)</f>
        <v>0</v>
      </c>
      <c r="BI148" s="149">
        <f>IF(N148="nulová",J148,0)</f>
        <v>0</v>
      </c>
      <c r="BJ148" s="19" t="s">
        <v>82</v>
      </c>
      <c r="BK148" s="149">
        <f>ROUND(I148*H148,2)</f>
        <v>0</v>
      </c>
      <c r="BL148" s="19" t="s">
        <v>146</v>
      </c>
      <c r="BM148" s="148" t="s">
        <v>1043</v>
      </c>
    </row>
    <row r="149" spans="1:65" s="2" customFormat="1">
      <c r="A149" s="32"/>
      <c r="B149" s="33"/>
      <c r="C149" s="32"/>
      <c r="D149" s="150" t="s">
        <v>148</v>
      </c>
      <c r="E149" s="32"/>
      <c r="F149" s="151" t="s">
        <v>1044</v>
      </c>
      <c r="G149" s="32"/>
      <c r="H149" s="32"/>
      <c r="I149" s="32"/>
      <c r="J149" s="32"/>
      <c r="K149" s="32"/>
      <c r="L149" s="33"/>
      <c r="M149" s="152"/>
      <c r="N149" s="153"/>
      <c r="O149" s="53"/>
      <c r="P149" s="53"/>
      <c r="Q149" s="53"/>
      <c r="R149" s="53"/>
      <c r="S149" s="53"/>
      <c r="T149" s="54"/>
      <c r="U149" s="32"/>
      <c r="V149" s="32"/>
      <c r="W149" s="32"/>
      <c r="X149" s="32"/>
      <c r="Y149" s="32"/>
      <c r="Z149" s="32"/>
      <c r="AA149" s="32"/>
      <c r="AB149" s="32"/>
      <c r="AC149" s="32"/>
      <c r="AD149" s="32"/>
      <c r="AE149" s="32"/>
      <c r="AT149" s="19" t="s">
        <v>148</v>
      </c>
      <c r="AU149" s="19" t="s">
        <v>84</v>
      </c>
    </row>
    <row r="150" spans="1:65" s="2" customFormat="1" ht="29.25">
      <c r="A150" s="32"/>
      <c r="B150" s="33"/>
      <c r="C150" s="32"/>
      <c r="D150" s="150" t="s">
        <v>150</v>
      </c>
      <c r="E150" s="32"/>
      <c r="F150" s="154" t="s">
        <v>1027</v>
      </c>
      <c r="G150" s="32"/>
      <c r="H150" s="32"/>
      <c r="I150" s="32"/>
      <c r="J150" s="32"/>
      <c r="K150" s="32"/>
      <c r="L150" s="33"/>
      <c r="M150" s="152"/>
      <c r="N150" s="153"/>
      <c r="O150" s="53"/>
      <c r="P150" s="53"/>
      <c r="Q150" s="53"/>
      <c r="R150" s="53"/>
      <c r="S150" s="53"/>
      <c r="T150" s="54"/>
      <c r="U150" s="32"/>
      <c r="V150" s="32"/>
      <c r="W150" s="32"/>
      <c r="X150" s="32"/>
      <c r="Y150" s="32"/>
      <c r="Z150" s="32"/>
      <c r="AA150" s="32"/>
      <c r="AB150" s="32"/>
      <c r="AC150" s="32"/>
      <c r="AD150" s="32"/>
      <c r="AE150" s="32"/>
      <c r="AT150" s="19" t="s">
        <v>150</v>
      </c>
      <c r="AU150" s="19" t="s">
        <v>84</v>
      </c>
    </row>
    <row r="151" spans="1:65" s="12" customFormat="1" ht="22.9" customHeight="1">
      <c r="B151" s="125"/>
      <c r="D151" s="126" t="s">
        <v>73</v>
      </c>
      <c r="E151" s="135" t="s">
        <v>755</v>
      </c>
      <c r="F151" s="135" t="s">
        <v>756</v>
      </c>
      <c r="J151" s="136"/>
      <c r="L151" s="125"/>
      <c r="M151" s="129"/>
      <c r="N151" s="130"/>
      <c r="O151" s="130"/>
      <c r="P151" s="131">
        <f>SUM(P152:P154)</f>
        <v>15.12355</v>
      </c>
      <c r="Q151" s="130"/>
      <c r="R151" s="131">
        <f>SUM(R152:R154)</f>
        <v>0</v>
      </c>
      <c r="S151" s="130"/>
      <c r="T151" s="132">
        <f>SUM(T152:T154)</f>
        <v>0</v>
      </c>
      <c r="AR151" s="126" t="s">
        <v>82</v>
      </c>
      <c r="AT151" s="133" t="s">
        <v>73</v>
      </c>
      <c r="AU151" s="133" t="s">
        <v>82</v>
      </c>
      <c r="AY151" s="126" t="s">
        <v>139</v>
      </c>
      <c r="BK151" s="134">
        <f>SUM(BK152:BK154)</f>
        <v>0</v>
      </c>
    </row>
    <row r="152" spans="1:65" s="2" customFormat="1" ht="14.45" customHeight="1">
      <c r="A152" s="32"/>
      <c r="B152" s="137"/>
      <c r="C152" s="138" t="s">
        <v>245</v>
      </c>
      <c r="D152" s="138" t="s">
        <v>141</v>
      </c>
      <c r="E152" s="139" t="s">
        <v>1045</v>
      </c>
      <c r="F152" s="140" t="s">
        <v>1046</v>
      </c>
      <c r="G152" s="141" t="s">
        <v>290</v>
      </c>
      <c r="H152" s="142">
        <v>23.266999999999999</v>
      </c>
      <c r="I152" s="143"/>
      <c r="J152" s="143"/>
      <c r="K152" s="140" t="s">
        <v>145</v>
      </c>
      <c r="L152" s="33"/>
      <c r="M152" s="144" t="s">
        <v>3</v>
      </c>
      <c r="N152" s="145" t="s">
        <v>45</v>
      </c>
      <c r="O152" s="146">
        <v>0.65</v>
      </c>
      <c r="P152" s="146">
        <f>O152*H152</f>
        <v>15.12355</v>
      </c>
      <c r="Q152" s="146">
        <v>0</v>
      </c>
      <c r="R152" s="146">
        <f>Q152*H152</f>
        <v>0</v>
      </c>
      <c r="S152" s="146">
        <v>0</v>
      </c>
      <c r="T152" s="147">
        <f>S152*H152</f>
        <v>0</v>
      </c>
      <c r="U152" s="32"/>
      <c r="V152" s="32"/>
      <c r="W152" s="32"/>
      <c r="X152" s="32"/>
      <c r="Y152" s="32"/>
      <c r="Z152" s="32"/>
      <c r="AA152" s="32"/>
      <c r="AB152" s="32"/>
      <c r="AC152" s="32"/>
      <c r="AD152" s="32"/>
      <c r="AE152" s="32"/>
      <c r="AR152" s="148" t="s">
        <v>146</v>
      </c>
      <c r="AT152" s="148" t="s">
        <v>141</v>
      </c>
      <c r="AU152" s="148" t="s">
        <v>84</v>
      </c>
      <c r="AY152" s="19" t="s">
        <v>139</v>
      </c>
      <c r="BE152" s="149">
        <f>IF(N152="základní",J152,0)</f>
        <v>0</v>
      </c>
      <c r="BF152" s="149">
        <f>IF(N152="snížená",J152,0)</f>
        <v>0</v>
      </c>
      <c r="BG152" s="149">
        <f>IF(N152="zákl. přenesená",J152,0)</f>
        <v>0</v>
      </c>
      <c r="BH152" s="149">
        <f>IF(N152="sníž. přenesená",J152,0)</f>
        <v>0</v>
      </c>
      <c r="BI152" s="149">
        <f>IF(N152="nulová",J152,0)</f>
        <v>0</v>
      </c>
      <c r="BJ152" s="19" t="s">
        <v>82</v>
      </c>
      <c r="BK152" s="149">
        <f>ROUND(I152*H152,2)</f>
        <v>0</v>
      </c>
      <c r="BL152" s="19" t="s">
        <v>146</v>
      </c>
      <c r="BM152" s="148" t="s">
        <v>1047</v>
      </c>
    </row>
    <row r="153" spans="1:65" s="2" customFormat="1" ht="19.5">
      <c r="A153" s="32"/>
      <c r="B153" s="33"/>
      <c r="C153" s="32"/>
      <c r="D153" s="150" t="s">
        <v>148</v>
      </c>
      <c r="E153" s="32"/>
      <c r="F153" s="151" t="s">
        <v>1048</v>
      </c>
      <c r="G153" s="32"/>
      <c r="H153" s="32"/>
      <c r="I153" s="32"/>
      <c r="J153" s="32"/>
      <c r="K153" s="32"/>
      <c r="L153" s="33"/>
      <c r="M153" s="152"/>
      <c r="N153" s="153"/>
      <c r="O153" s="53"/>
      <c r="P153" s="53"/>
      <c r="Q153" s="53"/>
      <c r="R153" s="53"/>
      <c r="S153" s="53"/>
      <c r="T153" s="54"/>
      <c r="U153" s="32"/>
      <c r="V153" s="32"/>
      <c r="W153" s="32"/>
      <c r="X153" s="32"/>
      <c r="Y153" s="32"/>
      <c r="Z153" s="32"/>
      <c r="AA153" s="32"/>
      <c r="AB153" s="32"/>
      <c r="AC153" s="32"/>
      <c r="AD153" s="32"/>
      <c r="AE153" s="32"/>
      <c r="AT153" s="19" t="s">
        <v>148</v>
      </c>
      <c r="AU153" s="19" t="s">
        <v>84</v>
      </c>
    </row>
    <row r="154" spans="1:65" s="2" customFormat="1" ht="29.25">
      <c r="A154" s="32"/>
      <c r="B154" s="33"/>
      <c r="C154" s="32"/>
      <c r="D154" s="150" t="s">
        <v>150</v>
      </c>
      <c r="E154" s="32"/>
      <c r="F154" s="154" t="s">
        <v>1049</v>
      </c>
      <c r="G154" s="32"/>
      <c r="H154" s="32"/>
      <c r="I154" s="32"/>
      <c r="J154" s="32"/>
      <c r="K154" s="32"/>
      <c r="L154" s="33"/>
      <c r="M154" s="197"/>
      <c r="N154" s="198"/>
      <c r="O154" s="199"/>
      <c r="P154" s="199"/>
      <c r="Q154" s="199"/>
      <c r="R154" s="199"/>
      <c r="S154" s="199"/>
      <c r="T154" s="200"/>
      <c r="U154" s="32"/>
      <c r="V154" s="32"/>
      <c r="W154" s="32"/>
      <c r="X154" s="32"/>
      <c r="Y154" s="32"/>
      <c r="Z154" s="32"/>
      <c r="AA154" s="32"/>
      <c r="AB154" s="32"/>
      <c r="AC154" s="32"/>
      <c r="AD154" s="32"/>
      <c r="AE154" s="32"/>
      <c r="AT154" s="19" t="s">
        <v>150</v>
      </c>
      <c r="AU154" s="19" t="s">
        <v>84</v>
      </c>
    </row>
    <row r="155" spans="1:65" s="2" customFormat="1" ht="6.95" customHeight="1">
      <c r="A155" s="32"/>
      <c r="B155" s="42"/>
      <c r="C155" s="43"/>
      <c r="D155" s="43"/>
      <c r="E155" s="43"/>
      <c r="F155" s="43"/>
      <c r="G155" s="43"/>
      <c r="H155" s="43"/>
      <c r="I155" s="43"/>
      <c r="J155" s="43"/>
      <c r="K155" s="43"/>
      <c r="L155" s="33"/>
      <c r="M155" s="32"/>
      <c r="O155" s="32"/>
      <c r="P155" s="32"/>
      <c r="Q155" s="32"/>
      <c r="R155" s="32"/>
      <c r="S155" s="32"/>
      <c r="T155" s="32"/>
      <c r="U155" s="32"/>
      <c r="V155" s="32"/>
      <c r="W155" s="32"/>
      <c r="X155" s="32"/>
      <c r="Y155" s="32"/>
      <c r="Z155" s="32"/>
      <c r="AA155" s="32"/>
      <c r="AB155" s="32"/>
      <c r="AC155" s="32"/>
      <c r="AD155" s="32"/>
      <c r="AE155" s="32"/>
    </row>
  </sheetData>
  <autoFilter ref="C83:K154"/>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sheetPr>
    <pageSetUpPr fitToPage="1"/>
  </sheetPr>
  <dimension ref="A1:BM153"/>
  <sheetViews>
    <sheetView showGridLines="0" topLeftCell="A78" workbookViewId="0">
      <selection activeCell="I86" sqref="I86:J15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8"/>
    </row>
    <row r="2" spans="1:46" s="1" customFormat="1" ht="36.950000000000003" customHeight="1">
      <c r="L2" s="311" t="s">
        <v>6</v>
      </c>
      <c r="M2" s="312"/>
      <c r="N2" s="312"/>
      <c r="O2" s="312"/>
      <c r="P2" s="312"/>
      <c r="Q2" s="312"/>
      <c r="R2" s="312"/>
      <c r="S2" s="312"/>
      <c r="T2" s="312"/>
      <c r="U2" s="312"/>
      <c r="V2" s="312"/>
      <c r="AT2" s="19" t="s">
        <v>103</v>
      </c>
    </row>
    <row r="3" spans="1:46" s="1" customFormat="1" ht="6.95" customHeight="1">
      <c r="B3" s="20"/>
      <c r="C3" s="21"/>
      <c r="D3" s="21"/>
      <c r="E3" s="21"/>
      <c r="F3" s="21"/>
      <c r="G3" s="21"/>
      <c r="H3" s="21"/>
      <c r="I3" s="21"/>
      <c r="J3" s="21"/>
      <c r="K3" s="21"/>
      <c r="L3" s="22"/>
      <c r="AT3" s="19" t="s">
        <v>84</v>
      </c>
    </row>
    <row r="4" spans="1:46" s="1" customFormat="1" ht="24.95" customHeight="1">
      <c r="B4" s="22"/>
      <c r="D4" s="23" t="s">
        <v>113</v>
      </c>
      <c r="L4" s="22"/>
      <c r="M4" s="89" t="s">
        <v>11</v>
      </c>
      <c r="AT4" s="19" t="s">
        <v>4</v>
      </c>
    </row>
    <row r="5" spans="1:46" s="1" customFormat="1" ht="6.95" customHeight="1">
      <c r="B5" s="22"/>
      <c r="L5" s="22"/>
    </row>
    <row r="6" spans="1:46" s="1" customFormat="1" ht="12" customHeight="1">
      <c r="B6" s="22"/>
      <c r="D6" s="28" t="s">
        <v>14</v>
      </c>
      <c r="L6" s="22"/>
    </row>
    <row r="7" spans="1:46" s="1" customFormat="1" ht="16.5" customHeight="1">
      <c r="B7" s="22"/>
      <c r="E7" s="328" t="str">
        <f>'Rekapitulace stavby'!K6</f>
        <v>Skládka TKO Štěpánovice - III.etepa - 3.část</v>
      </c>
      <c r="F7" s="329"/>
      <c r="G7" s="329"/>
      <c r="H7" s="329"/>
      <c r="L7" s="22"/>
    </row>
    <row r="8" spans="1:46" s="2" customFormat="1" ht="12" customHeight="1">
      <c r="A8" s="32"/>
      <c r="B8" s="33"/>
      <c r="C8" s="32"/>
      <c r="D8" s="28" t="s">
        <v>114</v>
      </c>
      <c r="E8" s="32"/>
      <c r="F8" s="32"/>
      <c r="G8" s="32"/>
      <c r="H8" s="32"/>
      <c r="I8" s="32"/>
      <c r="J8" s="32"/>
      <c r="K8" s="32"/>
      <c r="L8" s="90"/>
      <c r="S8" s="32"/>
      <c r="T8" s="32"/>
      <c r="U8" s="32"/>
      <c r="V8" s="32"/>
      <c r="W8" s="32"/>
      <c r="X8" s="32"/>
      <c r="Y8" s="32"/>
      <c r="Z8" s="32"/>
      <c r="AA8" s="32"/>
      <c r="AB8" s="32"/>
      <c r="AC8" s="32"/>
      <c r="AD8" s="32"/>
      <c r="AE8" s="32"/>
    </row>
    <row r="9" spans="1:46" s="2" customFormat="1" ht="16.5" customHeight="1">
      <c r="A9" s="32"/>
      <c r="B9" s="33"/>
      <c r="C9" s="32"/>
      <c r="D9" s="32"/>
      <c r="E9" s="305" t="s">
        <v>1050</v>
      </c>
      <c r="F9" s="327"/>
      <c r="G9" s="327"/>
      <c r="H9" s="327"/>
      <c r="I9" s="32"/>
      <c r="J9" s="32"/>
      <c r="K9" s="32"/>
      <c r="L9" s="90"/>
      <c r="S9" s="32"/>
      <c r="T9" s="32"/>
      <c r="U9" s="32"/>
      <c r="V9" s="32"/>
      <c r="W9" s="32"/>
      <c r="X9" s="32"/>
      <c r="Y9" s="32"/>
      <c r="Z9" s="32"/>
      <c r="AA9" s="32"/>
      <c r="AB9" s="32"/>
      <c r="AC9" s="32"/>
      <c r="AD9" s="32"/>
      <c r="AE9" s="32"/>
    </row>
    <row r="10" spans="1:46" s="2" customFormat="1">
      <c r="A10" s="32"/>
      <c r="B10" s="33"/>
      <c r="C10" s="32"/>
      <c r="D10" s="32"/>
      <c r="E10" s="32"/>
      <c r="F10" s="32"/>
      <c r="G10" s="32"/>
      <c r="H10" s="32"/>
      <c r="I10" s="32"/>
      <c r="J10" s="32"/>
      <c r="K10" s="32"/>
      <c r="L10" s="90"/>
      <c r="S10" s="32"/>
      <c r="T10" s="32"/>
      <c r="U10" s="32"/>
      <c r="V10" s="32"/>
      <c r="W10" s="32"/>
      <c r="X10" s="32"/>
      <c r="Y10" s="32"/>
      <c r="Z10" s="32"/>
      <c r="AA10" s="32"/>
      <c r="AB10" s="32"/>
      <c r="AC10" s="32"/>
      <c r="AD10" s="32"/>
      <c r="AE10" s="32"/>
    </row>
    <row r="11" spans="1:46" s="2" customFormat="1" ht="12" customHeight="1">
      <c r="A11" s="32"/>
      <c r="B11" s="33"/>
      <c r="C11" s="32"/>
      <c r="D11" s="28" t="s">
        <v>16</v>
      </c>
      <c r="E11" s="32"/>
      <c r="F11" s="26" t="s">
        <v>3</v>
      </c>
      <c r="G11" s="32"/>
      <c r="H11" s="32"/>
      <c r="I11" s="28" t="s">
        <v>18</v>
      </c>
      <c r="J11" s="26" t="s">
        <v>3</v>
      </c>
      <c r="K11" s="32"/>
      <c r="L11" s="90"/>
      <c r="S11" s="32"/>
      <c r="T11" s="32"/>
      <c r="U11" s="32"/>
      <c r="V11" s="32"/>
      <c r="W11" s="32"/>
      <c r="X11" s="32"/>
      <c r="Y11" s="32"/>
      <c r="Z11" s="32"/>
      <c r="AA11" s="32"/>
      <c r="AB11" s="32"/>
      <c r="AC11" s="32"/>
      <c r="AD11" s="32"/>
      <c r="AE11" s="32"/>
    </row>
    <row r="12" spans="1:46" s="2" customFormat="1" ht="12" customHeight="1">
      <c r="A12" s="32"/>
      <c r="B12" s="33"/>
      <c r="C12" s="32"/>
      <c r="D12" s="28" t="s">
        <v>20</v>
      </c>
      <c r="E12" s="32"/>
      <c r="F12" s="26" t="s">
        <v>21</v>
      </c>
      <c r="G12" s="32"/>
      <c r="H12" s="32"/>
      <c r="I12" s="28" t="s">
        <v>22</v>
      </c>
      <c r="J12" s="50" t="str">
        <f>'Rekapitulace stavby'!AN8</f>
        <v>24. 9. 2020</v>
      </c>
      <c r="K12" s="32"/>
      <c r="L12" s="90"/>
      <c r="S12" s="32"/>
      <c r="T12" s="32"/>
      <c r="U12" s="32"/>
      <c r="V12" s="32"/>
      <c r="W12" s="32"/>
      <c r="X12" s="32"/>
      <c r="Y12" s="32"/>
      <c r="Z12" s="32"/>
      <c r="AA12" s="32"/>
      <c r="AB12" s="32"/>
      <c r="AC12" s="32"/>
      <c r="AD12" s="32"/>
      <c r="AE12" s="32"/>
    </row>
    <row r="13" spans="1:46" s="2" customFormat="1" ht="10.9" customHeight="1">
      <c r="A13" s="32"/>
      <c r="B13" s="33"/>
      <c r="C13" s="32"/>
      <c r="D13" s="32"/>
      <c r="E13" s="32"/>
      <c r="F13" s="32"/>
      <c r="G13" s="32"/>
      <c r="H13" s="32"/>
      <c r="I13" s="32"/>
      <c r="J13" s="32"/>
      <c r="K13" s="32"/>
      <c r="L13" s="90"/>
      <c r="S13" s="32"/>
      <c r="T13" s="32"/>
      <c r="U13" s="32"/>
      <c r="V13" s="32"/>
      <c r="W13" s="32"/>
      <c r="X13" s="32"/>
      <c r="Y13" s="32"/>
      <c r="Z13" s="32"/>
      <c r="AA13" s="32"/>
      <c r="AB13" s="32"/>
      <c r="AC13" s="32"/>
      <c r="AD13" s="32"/>
      <c r="AE13" s="32"/>
    </row>
    <row r="14" spans="1:46" s="2" customFormat="1" ht="12" customHeight="1">
      <c r="A14" s="32"/>
      <c r="B14" s="33"/>
      <c r="C14" s="32"/>
      <c r="D14" s="28" t="s">
        <v>28</v>
      </c>
      <c r="E14" s="32"/>
      <c r="F14" s="32"/>
      <c r="G14" s="32"/>
      <c r="H14" s="32"/>
      <c r="I14" s="28" t="s">
        <v>29</v>
      </c>
      <c r="J14" s="26" t="s">
        <v>3</v>
      </c>
      <c r="K14" s="32"/>
      <c r="L14" s="90"/>
      <c r="S14" s="32"/>
      <c r="T14" s="32"/>
      <c r="U14" s="32"/>
      <c r="V14" s="32"/>
      <c r="W14" s="32"/>
      <c r="X14" s="32"/>
      <c r="Y14" s="32"/>
      <c r="Z14" s="32"/>
      <c r="AA14" s="32"/>
      <c r="AB14" s="32"/>
      <c r="AC14" s="32"/>
      <c r="AD14" s="32"/>
      <c r="AE14" s="32"/>
    </row>
    <row r="15" spans="1:46" s="2" customFormat="1" ht="18" customHeight="1">
      <c r="A15" s="32"/>
      <c r="B15" s="33"/>
      <c r="C15" s="32"/>
      <c r="D15" s="32"/>
      <c r="E15" s="26" t="s">
        <v>30</v>
      </c>
      <c r="F15" s="32"/>
      <c r="G15" s="32"/>
      <c r="H15" s="32"/>
      <c r="I15" s="28" t="s">
        <v>31</v>
      </c>
      <c r="J15" s="26" t="s">
        <v>3</v>
      </c>
      <c r="K15" s="32"/>
      <c r="L15" s="90"/>
      <c r="S15" s="32"/>
      <c r="T15" s="32"/>
      <c r="U15" s="32"/>
      <c r="V15" s="32"/>
      <c r="W15" s="32"/>
      <c r="X15" s="32"/>
      <c r="Y15" s="32"/>
      <c r="Z15" s="32"/>
      <c r="AA15" s="32"/>
      <c r="AB15" s="32"/>
      <c r="AC15" s="32"/>
      <c r="AD15" s="32"/>
      <c r="AE15" s="32"/>
    </row>
    <row r="16" spans="1:46" s="2" customFormat="1" ht="6.95" customHeight="1">
      <c r="A16" s="32"/>
      <c r="B16" s="33"/>
      <c r="C16" s="32"/>
      <c r="D16" s="32"/>
      <c r="E16" s="32"/>
      <c r="F16" s="32"/>
      <c r="G16" s="32"/>
      <c r="H16" s="32"/>
      <c r="I16" s="32"/>
      <c r="J16" s="32"/>
      <c r="K16" s="32"/>
      <c r="L16" s="90"/>
      <c r="S16" s="32"/>
      <c r="T16" s="32"/>
      <c r="U16" s="32"/>
      <c r="V16" s="32"/>
      <c r="W16" s="32"/>
      <c r="X16" s="32"/>
      <c r="Y16" s="32"/>
      <c r="Z16" s="32"/>
      <c r="AA16" s="32"/>
      <c r="AB16" s="32"/>
      <c r="AC16" s="32"/>
      <c r="AD16" s="32"/>
      <c r="AE16" s="32"/>
    </row>
    <row r="17" spans="1:31" s="2" customFormat="1" ht="12" customHeight="1">
      <c r="A17" s="32"/>
      <c r="B17" s="33"/>
      <c r="C17" s="32"/>
      <c r="D17" s="28" t="s">
        <v>32</v>
      </c>
      <c r="E17" s="32"/>
      <c r="F17" s="32"/>
      <c r="G17" s="32"/>
      <c r="H17" s="32"/>
      <c r="I17" s="28" t="s">
        <v>29</v>
      </c>
      <c r="J17" s="26" t="str">
        <f>'Rekapitulace stavby'!AN13</f>
        <v/>
      </c>
      <c r="K17" s="32"/>
      <c r="L17" s="90"/>
      <c r="S17" s="32"/>
      <c r="T17" s="32"/>
      <c r="U17" s="32"/>
      <c r="V17" s="32"/>
      <c r="W17" s="32"/>
      <c r="X17" s="32"/>
      <c r="Y17" s="32"/>
      <c r="Z17" s="32"/>
      <c r="AA17" s="32"/>
      <c r="AB17" s="32"/>
      <c r="AC17" s="32"/>
      <c r="AD17" s="32"/>
      <c r="AE17" s="32"/>
    </row>
    <row r="18" spans="1:31" s="2" customFormat="1" ht="18" customHeight="1">
      <c r="A18" s="32"/>
      <c r="B18" s="33"/>
      <c r="C18" s="32"/>
      <c r="D18" s="32"/>
      <c r="E18" s="322" t="str">
        <f>'Rekapitulace stavby'!E14</f>
        <v xml:space="preserve"> </v>
      </c>
      <c r="F18" s="322"/>
      <c r="G18" s="322"/>
      <c r="H18" s="322"/>
      <c r="I18" s="28" t="s">
        <v>31</v>
      </c>
      <c r="J18" s="26" t="str">
        <f>'Rekapitulace stavby'!AN14</f>
        <v/>
      </c>
      <c r="K18" s="32"/>
      <c r="L18" s="90"/>
      <c r="S18" s="32"/>
      <c r="T18" s="32"/>
      <c r="U18" s="32"/>
      <c r="V18" s="32"/>
      <c r="W18" s="32"/>
      <c r="X18" s="32"/>
      <c r="Y18" s="32"/>
      <c r="Z18" s="32"/>
      <c r="AA18" s="32"/>
      <c r="AB18" s="32"/>
      <c r="AC18" s="32"/>
      <c r="AD18" s="32"/>
      <c r="AE18" s="32"/>
    </row>
    <row r="19" spans="1:31" s="2" customFormat="1" ht="6.95" customHeight="1">
      <c r="A19" s="32"/>
      <c r="B19" s="33"/>
      <c r="C19" s="32"/>
      <c r="D19" s="32"/>
      <c r="E19" s="32"/>
      <c r="F19" s="32"/>
      <c r="G19" s="32"/>
      <c r="H19" s="32"/>
      <c r="I19" s="32"/>
      <c r="J19" s="32"/>
      <c r="K19" s="32"/>
      <c r="L19" s="90"/>
      <c r="S19" s="32"/>
      <c r="T19" s="32"/>
      <c r="U19" s="32"/>
      <c r="V19" s="32"/>
      <c r="W19" s="32"/>
      <c r="X19" s="32"/>
      <c r="Y19" s="32"/>
      <c r="Z19" s="32"/>
      <c r="AA19" s="32"/>
      <c r="AB19" s="32"/>
      <c r="AC19" s="32"/>
      <c r="AD19" s="32"/>
      <c r="AE19" s="32"/>
    </row>
    <row r="20" spans="1:31" s="2" customFormat="1" ht="12" customHeight="1">
      <c r="A20" s="32"/>
      <c r="B20" s="33"/>
      <c r="C20" s="32"/>
      <c r="D20" s="28" t="s">
        <v>34</v>
      </c>
      <c r="E20" s="32"/>
      <c r="F20" s="32"/>
      <c r="G20" s="32"/>
      <c r="H20" s="32"/>
      <c r="I20" s="28" t="s">
        <v>29</v>
      </c>
      <c r="J20" s="26" t="s">
        <v>3</v>
      </c>
      <c r="K20" s="32"/>
      <c r="L20" s="90"/>
      <c r="S20" s="32"/>
      <c r="T20" s="32"/>
      <c r="U20" s="32"/>
      <c r="V20" s="32"/>
      <c r="W20" s="32"/>
      <c r="X20" s="32"/>
      <c r="Y20" s="32"/>
      <c r="Z20" s="32"/>
      <c r="AA20" s="32"/>
      <c r="AB20" s="32"/>
      <c r="AC20" s="32"/>
      <c r="AD20" s="32"/>
      <c r="AE20" s="32"/>
    </row>
    <row r="21" spans="1:31" s="2" customFormat="1" ht="18" customHeight="1">
      <c r="A21" s="32"/>
      <c r="B21" s="33"/>
      <c r="C21" s="32"/>
      <c r="D21" s="32"/>
      <c r="E21" s="26" t="s">
        <v>35</v>
      </c>
      <c r="F21" s="32"/>
      <c r="G21" s="32"/>
      <c r="H21" s="32"/>
      <c r="I21" s="28" t="s">
        <v>31</v>
      </c>
      <c r="J21" s="26" t="s">
        <v>3</v>
      </c>
      <c r="K21" s="32"/>
      <c r="L21" s="90"/>
      <c r="S21" s="32"/>
      <c r="T21" s="32"/>
      <c r="U21" s="32"/>
      <c r="V21" s="32"/>
      <c r="W21" s="32"/>
      <c r="X21" s="32"/>
      <c r="Y21" s="32"/>
      <c r="Z21" s="32"/>
      <c r="AA21" s="32"/>
      <c r="AB21" s="32"/>
      <c r="AC21" s="32"/>
      <c r="AD21" s="32"/>
      <c r="AE21" s="32"/>
    </row>
    <row r="22" spans="1:31" s="2" customFormat="1" ht="6.95" customHeight="1">
      <c r="A22" s="32"/>
      <c r="B22" s="33"/>
      <c r="C22" s="32"/>
      <c r="D22" s="32"/>
      <c r="E22" s="32"/>
      <c r="F22" s="32"/>
      <c r="G22" s="32"/>
      <c r="H22" s="32"/>
      <c r="I22" s="32"/>
      <c r="J22" s="32"/>
      <c r="K22" s="32"/>
      <c r="L22" s="90"/>
      <c r="S22" s="32"/>
      <c r="T22" s="32"/>
      <c r="U22" s="32"/>
      <c r="V22" s="32"/>
      <c r="W22" s="32"/>
      <c r="X22" s="32"/>
      <c r="Y22" s="32"/>
      <c r="Z22" s="32"/>
      <c r="AA22" s="32"/>
      <c r="AB22" s="32"/>
      <c r="AC22" s="32"/>
      <c r="AD22" s="32"/>
      <c r="AE22" s="32"/>
    </row>
    <row r="23" spans="1:31" s="2" customFormat="1" ht="12" customHeight="1">
      <c r="A23" s="32"/>
      <c r="B23" s="33"/>
      <c r="C23" s="32"/>
      <c r="D23" s="28" t="s">
        <v>37</v>
      </c>
      <c r="E23" s="32"/>
      <c r="F23" s="32"/>
      <c r="G23" s="32"/>
      <c r="H23" s="32"/>
      <c r="I23" s="28" t="s">
        <v>29</v>
      </c>
      <c r="J23" s="26" t="str">
        <f>IF('Rekapitulace stavby'!AN19="","",'Rekapitulace stavby'!AN19)</f>
        <v/>
      </c>
      <c r="K23" s="32"/>
      <c r="L23" s="90"/>
      <c r="S23" s="32"/>
      <c r="T23" s="32"/>
      <c r="U23" s="32"/>
      <c r="V23" s="32"/>
      <c r="W23" s="32"/>
      <c r="X23" s="32"/>
      <c r="Y23" s="32"/>
      <c r="Z23" s="32"/>
      <c r="AA23" s="32"/>
      <c r="AB23" s="32"/>
      <c r="AC23" s="32"/>
      <c r="AD23" s="32"/>
      <c r="AE23" s="32"/>
    </row>
    <row r="24" spans="1:31" s="2" customFormat="1" ht="18" customHeight="1">
      <c r="A24" s="32"/>
      <c r="B24" s="33"/>
      <c r="C24" s="32"/>
      <c r="D24" s="32"/>
      <c r="E24" s="26" t="str">
        <f>IF('Rekapitulace stavby'!E20="","",'Rekapitulace stavby'!E20)</f>
        <v xml:space="preserve"> </v>
      </c>
      <c r="F24" s="32"/>
      <c r="G24" s="32"/>
      <c r="H24" s="32"/>
      <c r="I24" s="28" t="s">
        <v>31</v>
      </c>
      <c r="J24" s="26" t="str">
        <f>IF('Rekapitulace stavby'!AN20="","",'Rekapitulace stavby'!AN20)</f>
        <v/>
      </c>
      <c r="K24" s="32"/>
      <c r="L24" s="90"/>
      <c r="S24" s="32"/>
      <c r="T24" s="32"/>
      <c r="U24" s="32"/>
      <c r="V24" s="32"/>
      <c r="W24" s="32"/>
      <c r="X24" s="32"/>
      <c r="Y24" s="32"/>
      <c r="Z24" s="32"/>
      <c r="AA24" s="32"/>
      <c r="AB24" s="32"/>
      <c r="AC24" s="32"/>
      <c r="AD24" s="32"/>
      <c r="AE24" s="32"/>
    </row>
    <row r="25" spans="1:31" s="2" customFormat="1" ht="6.95" customHeight="1">
      <c r="A25" s="32"/>
      <c r="B25" s="33"/>
      <c r="C25" s="32"/>
      <c r="D25" s="32"/>
      <c r="E25" s="32"/>
      <c r="F25" s="32"/>
      <c r="G25" s="32"/>
      <c r="H25" s="32"/>
      <c r="I25" s="32"/>
      <c r="J25" s="32"/>
      <c r="K25" s="32"/>
      <c r="L25" s="90"/>
      <c r="S25" s="32"/>
      <c r="T25" s="32"/>
      <c r="U25" s="32"/>
      <c r="V25" s="32"/>
      <c r="W25" s="32"/>
      <c r="X25" s="32"/>
      <c r="Y25" s="32"/>
      <c r="Z25" s="32"/>
      <c r="AA25" s="32"/>
      <c r="AB25" s="32"/>
      <c r="AC25" s="32"/>
      <c r="AD25" s="32"/>
      <c r="AE25" s="32"/>
    </row>
    <row r="26" spans="1:31" s="2" customFormat="1" ht="12" customHeight="1">
      <c r="A26" s="32"/>
      <c r="B26" s="33"/>
      <c r="C26" s="32"/>
      <c r="D26" s="28" t="s">
        <v>38</v>
      </c>
      <c r="E26" s="32"/>
      <c r="F26" s="32"/>
      <c r="G26" s="32"/>
      <c r="H26" s="32"/>
      <c r="I26" s="32"/>
      <c r="J26" s="32"/>
      <c r="K26" s="32"/>
      <c r="L26" s="90"/>
      <c r="S26" s="32"/>
      <c r="T26" s="32"/>
      <c r="U26" s="32"/>
      <c r="V26" s="32"/>
      <c r="W26" s="32"/>
      <c r="X26" s="32"/>
      <c r="Y26" s="32"/>
      <c r="Z26" s="32"/>
      <c r="AA26" s="32"/>
      <c r="AB26" s="32"/>
      <c r="AC26" s="32"/>
      <c r="AD26" s="32"/>
      <c r="AE26" s="32"/>
    </row>
    <row r="27" spans="1:31" s="8" customFormat="1" ht="16.5" customHeight="1">
      <c r="A27" s="91"/>
      <c r="B27" s="92"/>
      <c r="C27" s="91"/>
      <c r="D27" s="91"/>
      <c r="E27" s="301" t="s">
        <v>3</v>
      </c>
      <c r="F27" s="301"/>
      <c r="G27" s="301"/>
      <c r="H27" s="301"/>
      <c r="I27" s="91"/>
      <c r="J27" s="91"/>
      <c r="K27" s="91"/>
      <c r="L27" s="93"/>
      <c r="S27" s="91"/>
      <c r="T27" s="91"/>
      <c r="U27" s="91"/>
      <c r="V27" s="91"/>
      <c r="W27" s="91"/>
      <c r="X27" s="91"/>
      <c r="Y27" s="91"/>
      <c r="Z27" s="91"/>
      <c r="AA27" s="91"/>
      <c r="AB27" s="91"/>
      <c r="AC27" s="91"/>
      <c r="AD27" s="91"/>
      <c r="AE27" s="91"/>
    </row>
    <row r="28" spans="1:31" s="2" customFormat="1" ht="6.95" customHeight="1">
      <c r="A28" s="32"/>
      <c r="B28" s="33"/>
      <c r="C28" s="32"/>
      <c r="D28" s="32"/>
      <c r="E28" s="32"/>
      <c r="F28" s="32"/>
      <c r="G28" s="32"/>
      <c r="H28" s="32"/>
      <c r="I28" s="32"/>
      <c r="J28" s="32"/>
      <c r="K28" s="32"/>
      <c r="L28" s="90"/>
      <c r="S28" s="32"/>
      <c r="T28" s="32"/>
      <c r="U28" s="32"/>
      <c r="V28" s="32"/>
      <c r="W28" s="32"/>
      <c r="X28" s="32"/>
      <c r="Y28" s="32"/>
      <c r="Z28" s="32"/>
      <c r="AA28" s="32"/>
      <c r="AB28" s="32"/>
      <c r="AC28" s="32"/>
      <c r="AD28" s="32"/>
      <c r="AE28" s="32"/>
    </row>
    <row r="29" spans="1:31" s="2" customFormat="1" ht="6.95" customHeight="1">
      <c r="A29" s="32"/>
      <c r="B29" s="33"/>
      <c r="C29" s="32"/>
      <c r="D29" s="61"/>
      <c r="E29" s="61"/>
      <c r="F29" s="61"/>
      <c r="G29" s="61"/>
      <c r="H29" s="61"/>
      <c r="I29" s="61"/>
      <c r="J29" s="61"/>
      <c r="K29" s="61"/>
      <c r="L29" s="90"/>
      <c r="S29" s="32"/>
      <c r="T29" s="32"/>
      <c r="U29" s="32"/>
      <c r="V29" s="32"/>
      <c r="W29" s="32"/>
      <c r="X29" s="32"/>
      <c r="Y29" s="32"/>
      <c r="Z29" s="32"/>
      <c r="AA29" s="32"/>
      <c r="AB29" s="32"/>
      <c r="AC29" s="32"/>
      <c r="AD29" s="32"/>
      <c r="AE29" s="32"/>
    </row>
    <row r="30" spans="1:31" s="2" customFormat="1" ht="25.35" customHeight="1">
      <c r="A30" s="32"/>
      <c r="B30" s="33"/>
      <c r="C30" s="32"/>
      <c r="D30" s="94" t="s">
        <v>40</v>
      </c>
      <c r="E30" s="32"/>
      <c r="F30" s="32"/>
      <c r="G30" s="32"/>
      <c r="H30" s="32"/>
      <c r="I30" s="32"/>
      <c r="J30" s="66">
        <f>ROUND(J83, 2)</f>
        <v>0</v>
      </c>
      <c r="K30" s="32"/>
      <c r="L30" s="90"/>
      <c r="S30" s="32"/>
      <c r="T30" s="32"/>
      <c r="U30" s="32"/>
      <c r="V30" s="32"/>
      <c r="W30" s="32"/>
      <c r="X30" s="32"/>
      <c r="Y30" s="32"/>
      <c r="Z30" s="32"/>
      <c r="AA30" s="32"/>
      <c r="AB30" s="32"/>
      <c r="AC30" s="32"/>
      <c r="AD30" s="32"/>
      <c r="AE30" s="32"/>
    </row>
    <row r="31" spans="1:31" s="2" customFormat="1" ht="6.95" customHeight="1">
      <c r="A31" s="32"/>
      <c r="B31" s="33"/>
      <c r="C31" s="32"/>
      <c r="D31" s="61"/>
      <c r="E31" s="61"/>
      <c r="F31" s="61"/>
      <c r="G31" s="61"/>
      <c r="H31" s="61"/>
      <c r="I31" s="61"/>
      <c r="J31" s="61"/>
      <c r="K31" s="61"/>
      <c r="L31" s="90"/>
      <c r="S31" s="32"/>
      <c r="T31" s="32"/>
      <c r="U31" s="32"/>
      <c r="V31" s="32"/>
      <c r="W31" s="32"/>
      <c r="X31" s="32"/>
      <c r="Y31" s="32"/>
      <c r="Z31" s="32"/>
      <c r="AA31" s="32"/>
      <c r="AB31" s="32"/>
      <c r="AC31" s="32"/>
      <c r="AD31" s="32"/>
      <c r="AE31" s="32"/>
    </row>
    <row r="32" spans="1:31" s="2" customFormat="1" ht="14.45" customHeight="1">
      <c r="A32" s="32"/>
      <c r="B32" s="33"/>
      <c r="C32" s="32"/>
      <c r="D32" s="32"/>
      <c r="E32" s="32"/>
      <c r="F32" s="36" t="s">
        <v>42</v>
      </c>
      <c r="G32" s="32"/>
      <c r="H32" s="32"/>
      <c r="I32" s="36" t="s">
        <v>41</v>
      </c>
      <c r="J32" s="36" t="s">
        <v>43</v>
      </c>
      <c r="K32" s="32"/>
      <c r="L32" s="90"/>
      <c r="S32" s="32"/>
      <c r="T32" s="32"/>
      <c r="U32" s="32"/>
      <c r="V32" s="32"/>
      <c r="W32" s="32"/>
      <c r="X32" s="32"/>
      <c r="Y32" s="32"/>
      <c r="Z32" s="32"/>
      <c r="AA32" s="32"/>
      <c r="AB32" s="32"/>
      <c r="AC32" s="32"/>
      <c r="AD32" s="32"/>
      <c r="AE32" s="32"/>
    </row>
    <row r="33" spans="1:31" s="2" customFormat="1" ht="14.45" customHeight="1">
      <c r="A33" s="32"/>
      <c r="B33" s="33"/>
      <c r="C33" s="32"/>
      <c r="D33" s="95" t="s">
        <v>44</v>
      </c>
      <c r="E33" s="28" t="s">
        <v>45</v>
      </c>
      <c r="F33" s="96">
        <f>ROUND((SUM(BE83:BE152)),  2)</f>
        <v>0</v>
      </c>
      <c r="G33" s="32"/>
      <c r="H33" s="32"/>
      <c r="I33" s="97">
        <v>0.21</v>
      </c>
      <c r="J33" s="96">
        <f>ROUND(((SUM(BE83:BE152))*I33),  2)</f>
        <v>0</v>
      </c>
      <c r="K33" s="32"/>
      <c r="L33" s="90"/>
      <c r="S33" s="32"/>
      <c r="T33" s="32"/>
      <c r="U33" s="32"/>
      <c r="V33" s="32"/>
      <c r="W33" s="32"/>
      <c r="X33" s="32"/>
      <c r="Y33" s="32"/>
      <c r="Z33" s="32"/>
      <c r="AA33" s="32"/>
      <c r="AB33" s="32"/>
      <c r="AC33" s="32"/>
      <c r="AD33" s="32"/>
      <c r="AE33" s="32"/>
    </row>
    <row r="34" spans="1:31" s="2" customFormat="1" ht="14.45" customHeight="1">
      <c r="A34" s="32"/>
      <c r="B34" s="33"/>
      <c r="C34" s="32"/>
      <c r="D34" s="32"/>
      <c r="E34" s="28" t="s">
        <v>46</v>
      </c>
      <c r="F34" s="96">
        <f>ROUND((SUM(BF83:BF152)),  2)</f>
        <v>0</v>
      </c>
      <c r="G34" s="32"/>
      <c r="H34" s="32"/>
      <c r="I34" s="97">
        <v>0.15</v>
      </c>
      <c r="J34" s="96">
        <f>ROUND(((SUM(BF83:BF152))*I34),  2)</f>
        <v>0</v>
      </c>
      <c r="K34" s="32"/>
      <c r="L34" s="90"/>
      <c r="S34" s="32"/>
      <c r="T34" s="32"/>
      <c r="U34" s="32"/>
      <c r="V34" s="32"/>
      <c r="W34" s="32"/>
      <c r="X34" s="32"/>
      <c r="Y34" s="32"/>
      <c r="Z34" s="32"/>
      <c r="AA34" s="32"/>
      <c r="AB34" s="32"/>
      <c r="AC34" s="32"/>
      <c r="AD34" s="32"/>
      <c r="AE34" s="32"/>
    </row>
    <row r="35" spans="1:31" s="2" customFormat="1" ht="14.45" hidden="1" customHeight="1">
      <c r="A35" s="32"/>
      <c r="B35" s="33"/>
      <c r="C35" s="32"/>
      <c r="D35" s="32"/>
      <c r="E35" s="28" t="s">
        <v>47</v>
      </c>
      <c r="F35" s="96">
        <f>ROUND((SUM(BG83:BG152)),  2)</f>
        <v>0</v>
      </c>
      <c r="G35" s="32"/>
      <c r="H35" s="32"/>
      <c r="I35" s="97">
        <v>0.21</v>
      </c>
      <c r="J35" s="96">
        <f>0</f>
        <v>0</v>
      </c>
      <c r="K35" s="32"/>
      <c r="L35" s="90"/>
      <c r="S35" s="32"/>
      <c r="T35" s="32"/>
      <c r="U35" s="32"/>
      <c r="V35" s="32"/>
      <c r="W35" s="32"/>
      <c r="X35" s="32"/>
      <c r="Y35" s="32"/>
      <c r="Z35" s="32"/>
      <c r="AA35" s="32"/>
      <c r="AB35" s="32"/>
      <c r="AC35" s="32"/>
      <c r="AD35" s="32"/>
      <c r="AE35" s="32"/>
    </row>
    <row r="36" spans="1:31" s="2" customFormat="1" ht="14.45" hidden="1" customHeight="1">
      <c r="A36" s="32"/>
      <c r="B36" s="33"/>
      <c r="C36" s="32"/>
      <c r="D36" s="32"/>
      <c r="E36" s="28" t="s">
        <v>48</v>
      </c>
      <c r="F36" s="96">
        <f>ROUND((SUM(BH83:BH152)),  2)</f>
        <v>0</v>
      </c>
      <c r="G36" s="32"/>
      <c r="H36" s="32"/>
      <c r="I36" s="97">
        <v>0.15</v>
      </c>
      <c r="J36" s="96">
        <f>0</f>
        <v>0</v>
      </c>
      <c r="K36" s="32"/>
      <c r="L36" s="90"/>
      <c r="S36" s="32"/>
      <c r="T36" s="32"/>
      <c r="U36" s="32"/>
      <c r="V36" s="32"/>
      <c r="W36" s="32"/>
      <c r="X36" s="32"/>
      <c r="Y36" s="32"/>
      <c r="Z36" s="32"/>
      <c r="AA36" s="32"/>
      <c r="AB36" s="32"/>
      <c r="AC36" s="32"/>
      <c r="AD36" s="32"/>
      <c r="AE36" s="32"/>
    </row>
    <row r="37" spans="1:31" s="2" customFormat="1" ht="14.45" hidden="1" customHeight="1">
      <c r="A37" s="32"/>
      <c r="B37" s="33"/>
      <c r="C37" s="32"/>
      <c r="D37" s="32"/>
      <c r="E37" s="28" t="s">
        <v>49</v>
      </c>
      <c r="F37" s="96">
        <f>ROUND((SUM(BI83:BI152)),  2)</f>
        <v>0</v>
      </c>
      <c r="G37" s="32"/>
      <c r="H37" s="32"/>
      <c r="I37" s="97">
        <v>0</v>
      </c>
      <c r="J37" s="96">
        <f>0</f>
        <v>0</v>
      </c>
      <c r="K37" s="32"/>
      <c r="L37" s="90"/>
      <c r="S37" s="32"/>
      <c r="T37" s="32"/>
      <c r="U37" s="32"/>
      <c r="V37" s="32"/>
      <c r="W37" s="32"/>
      <c r="X37" s="32"/>
      <c r="Y37" s="32"/>
      <c r="Z37" s="32"/>
      <c r="AA37" s="32"/>
      <c r="AB37" s="32"/>
      <c r="AC37" s="32"/>
      <c r="AD37" s="32"/>
      <c r="AE37" s="32"/>
    </row>
    <row r="38" spans="1:31" s="2" customFormat="1" ht="6.95" customHeight="1">
      <c r="A38" s="32"/>
      <c r="B38" s="33"/>
      <c r="C38" s="32"/>
      <c r="D38" s="32"/>
      <c r="E38" s="32"/>
      <c r="F38" s="32"/>
      <c r="G38" s="32"/>
      <c r="H38" s="32"/>
      <c r="I38" s="32"/>
      <c r="J38" s="32"/>
      <c r="K38" s="32"/>
      <c r="L38" s="90"/>
      <c r="S38" s="32"/>
      <c r="T38" s="32"/>
      <c r="U38" s="32"/>
      <c r="V38" s="32"/>
      <c r="W38" s="32"/>
      <c r="X38" s="32"/>
      <c r="Y38" s="32"/>
      <c r="Z38" s="32"/>
      <c r="AA38" s="32"/>
      <c r="AB38" s="32"/>
      <c r="AC38" s="32"/>
      <c r="AD38" s="32"/>
      <c r="AE38" s="32"/>
    </row>
    <row r="39" spans="1:31" s="2" customFormat="1" ht="25.35" customHeight="1">
      <c r="A39" s="32"/>
      <c r="B39" s="33"/>
      <c r="C39" s="98"/>
      <c r="D39" s="99" t="s">
        <v>50</v>
      </c>
      <c r="E39" s="55"/>
      <c r="F39" s="55"/>
      <c r="G39" s="100" t="s">
        <v>51</v>
      </c>
      <c r="H39" s="101" t="s">
        <v>52</v>
      </c>
      <c r="I39" s="55"/>
      <c r="J39" s="102">
        <f>SUM(J30:J37)</f>
        <v>0</v>
      </c>
      <c r="K39" s="103"/>
      <c r="L39" s="90"/>
      <c r="S39" s="32"/>
      <c r="T39" s="32"/>
      <c r="U39" s="32"/>
      <c r="V39" s="32"/>
      <c r="W39" s="32"/>
      <c r="X39" s="32"/>
      <c r="Y39" s="32"/>
      <c r="Z39" s="32"/>
      <c r="AA39" s="32"/>
      <c r="AB39" s="32"/>
      <c r="AC39" s="32"/>
      <c r="AD39" s="32"/>
      <c r="AE39" s="32"/>
    </row>
    <row r="40" spans="1:31" s="2" customFormat="1" ht="14.45" customHeight="1">
      <c r="A40" s="32"/>
      <c r="B40" s="42"/>
      <c r="C40" s="43"/>
      <c r="D40" s="43"/>
      <c r="E40" s="43"/>
      <c r="F40" s="43"/>
      <c r="G40" s="43"/>
      <c r="H40" s="43"/>
      <c r="I40" s="43"/>
      <c r="J40" s="43"/>
      <c r="K40" s="43"/>
      <c r="L40" s="90"/>
      <c r="S40" s="32"/>
      <c r="T40" s="32"/>
      <c r="U40" s="32"/>
      <c r="V40" s="32"/>
      <c r="W40" s="32"/>
      <c r="X40" s="32"/>
      <c r="Y40" s="32"/>
      <c r="Z40" s="32"/>
      <c r="AA40" s="32"/>
      <c r="AB40" s="32"/>
      <c r="AC40" s="32"/>
      <c r="AD40" s="32"/>
      <c r="AE40" s="32"/>
    </row>
    <row r="44" spans="1:31" s="2" customFormat="1" ht="6.95" customHeight="1">
      <c r="A44" s="32"/>
      <c r="B44" s="44"/>
      <c r="C44" s="45"/>
      <c r="D44" s="45"/>
      <c r="E44" s="45"/>
      <c r="F44" s="45"/>
      <c r="G44" s="45"/>
      <c r="H44" s="45"/>
      <c r="I44" s="45"/>
      <c r="J44" s="45"/>
      <c r="K44" s="45"/>
      <c r="L44" s="90"/>
      <c r="S44" s="32"/>
      <c r="T44" s="32"/>
      <c r="U44" s="32"/>
      <c r="V44" s="32"/>
      <c r="W44" s="32"/>
      <c r="X44" s="32"/>
      <c r="Y44" s="32"/>
      <c r="Z44" s="32"/>
      <c r="AA44" s="32"/>
      <c r="AB44" s="32"/>
      <c r="AC44" s="32"/>
      <c r="AD44" s="32"/>
      <c r="AE44" s="32"/>
    </row>
    <row r="45" spans="1:31" s="2" customFormat="1" ht="24.95" customHeight="1">
      <c r="A45" s="32"/>
      <c r="B45" s="33"/>
      <c r="C45" s="23" t="s">
        <v>116</v>
      </c>
      <c r="D45" s="32"/>
      <c r="E45" s="32"/>
      <c r="F45" s="32"/>
      <c r="G45" s="32"/>
      <c r="H45" s="32"/>
      <c r="I45" s="32"/>
      <c r="J45" s="32"/>
      <c r="K45" s="32"/>
      <c r="L45" s="90"/>
      <c r="S45" s="32"/>
      <c r="T45" s="32"/>
      <c r="U45" s="32"/>
      <c r="V45" s="32"/>
      <c r="W45" s="32"/>
      <c r="X45" s="32"/>
      <c r="Y45" s="32"/>
      <c r="Z45" s="32"/>
      <c r="AA45" s="32"/>
      <c r="AB45" s="32"/>
      <c r="AC45" s="32"/>
      <c r="AD45" s="32"/>
      <c r="AE45" s="32"/>
    </row>
    <row r="46" spans="1:31" s="2" customFormat="1" ht="6.95" customHeight="1">
      <c r="A46" s="32"/>
      <c r="B46" s="33"/>
      <c r="C46" s="32"/>
      <c r="D46" s="32"/>
      <c r="E46" s="32"/>
      <c r="F46" s="32"/>
      <c r="G46" s="32"/>
      <c r="H46" s="32"/>
      <c r="I46" s="32"/>
      <c r="J46" s="32"/>
      <c r="K46" s="32"/>
      <c r="L46" s="90"/>
      <c r="S46" s="32"/>
      <c r="T46" s="32"/>
      <c r="U46" s="32"/>
      <c r="V46" s="32"/>
      <c r="W46" s="32"/>
      <c r="X46" s="32"/>
      <c r="Y46" s="32"/>
      <c r="Z46" s="32"/>
      <c r="AA46" s="32"/>
      <c r="AB46" s="32"/>
      <c r="AC46" s="32"/>
      <c r="AD46" s="32"/>
      <c r="AE46" s="32"/>
    </row>
    <row r="47" spans="1:31" s="2" customFormat="1" ht="12" customHeight="1">
      <c r="A47" s="32"/>
      <c r="B47" s="33"/>
      <c r="C47" s="28" t="s">
        <v>14</v>
      </c>
      <c r="D47" s="32"/>
      <c r="E47" s="32"/>
      <c r="F47" s="32"/>
      <c r="G47" s="32"/>
      <c r="H47" s="32"/>
      <c r="I47" s="32"/>
      <c r="J47" s="32"/>
      <c r="K47" s="32"/>
      <c r="L47" s="90"/>
      <c r="S47" s="32"/>
      <c r="T47" s="32"/>
      <c r="U47" s="32"/>
      <c r="V47" s="32"/>
      <c r="W47" s="32"/>
      <c r="X47" s="32"/>
      <c r="Y47" s="32"/>
      <c r="Z47" s="32"/>
      <c r="AA47" s="32"/>
      <c r="AB47" s="32"/>
      <c r="AC47" s="32"/>
      <c r="AD47" s="32"/>
      <c r="AE47" s="32"/>
    </row>
    <row r="48" spans="1:31" s="2" customFormat="1" ht="16.5" customHeight="1">
      <c r="A48" s="32"/>
      <c r="B48" s="33"/>
      <c r="C48" s="32"/>
      <c r="D48" s="32"/>
      <c r="E48" s="328" t="str">
        <f>E7</f>
        <v>Skládka TKO Štěpánovice - III.etepa - 3.část</v>
      </c>
      <c r="F48" s="329"/>
      <c r="G48" s="329"/>
      <c r="H48" s="329"/>
      <c r="I48" s="32"/>
      <c r="J48" s="32"/>
      <c r="K48" s="32"/>
      <c r="L48" s="90"/>
      <c r="S48" s="32"/>
      <c r="T48" s="32"/>
      <c r="U48" s="32"/>
      <c r="V48" s="32"/>
      <c r="W48" s="32"/>
      <c r="X48" s="32"/>
      <c r="Y48" s="32"/>
      <c r="Z48" s="32"/>
      <c r="AA48" s="32"/>
      <c r="AB48" s="32"/>
      <c r="AC48" s="32"/>
      <c r="AD48" s="32"/>
      <c r="AE48" s="32"/>
    </row>
    <row r="49" spans="1:47" s="2" customFormat="1" ht="12" customHeight="1">
      <c r="A49" s="32"/>
      <c r="B49" s="33"/>
      <c r="C49" s="28" t="s">
        <v>114</v>
      </c>
      <c r="D49" s="32"/>
      <c r="E49" s="32"/>
      <c r="F49" s="32"/>
      <c r="G49" s="32"/>
      <c r="H49" s="32"/>
      <c r="I49" s="32"/>
      <c r="J49" s="32"/>
      <c r="K49" s="32"/>
      <c r="L49" s="90"/>
      <c r="S49" s="32"/>
      <c r="T49" s="32"/>
      <c r="U49" s="32"/>
      <c r="V49" s="32"/>
      <c r="W49" s="32"/>
      <c r="X49" s="32"/>
      <c r="Y49" s="32"/>
      <c r="Z49" s="32"/>
      <c r="AA49" s="32"/>
      <c r="AB49" s="32"/>
      <c r="AC49" s="32"/>
      <c r="AD49" s="32"/>
      <c r="AE49" s="32"/>
    </row>
    <row r="50" spans="1:47" s="2" customFormat="1" ht="16.5" customHeight="1">
      <c r="A50" s="32"/>
      <c r="B50" s="33"/>
      <c r="C50" s="32"/>
      <c r="D50" s="32"/>
      <c r="E50" s="305" t="str">
        <f>E9</f>
        <v>SO 08 - Provozní komunikace</v>
      </c>
      <c r="F50" s="327"/>
      <c r="G50" s="327"/>
      <c r="H50" s="327"/>
      <c r="I50" s="32"/>
      <c r="J50" s="32"/>
      <c r="K50" s="32"/>
      <c r="L50" s="90"/>
      <c r="S50" s="32"/>
      <c r="T50" s="32"/>
      <c r="U50" s="32"/>
      <c r="V50" s="32"/>
      <c r="W50" s="32"/>
      <c r="X50" s="32"/>
      <c r="Y50" s="32"/>
      <c r="Z50" s="32"/>
      <c r="AA50" s="32"/>
      <c r="AB50" s="32"/>
      <c r="AC50" s="32"/>
      <c r="AD50" s="32"/>
      <c r="AE50" s="32"/>
    </row>
    <row r="51" spans="1:47" s="2" customFormat="1" ht="6.95" customHeight="1">
      <c r="A51" s="32"/>
      <c r="B51" s="33"/>
      <c r="C51" s="32"/>
      <c r="D51" s="32"/>
      <c r="E51" s="32"/>
      <c r="F51" s="32"/>
      <c r="G51" s="32"/>
      <c r="H51" s="32"/>
      <c r="I51" s="32"/>
      <c r="J51" s="32"/>
      <c r="K51" s="32"/>
      <c r="L51" s="90"/>
      <c r="S51" s="32"/>
      <c r="T51" s="32"/>
      <c r="U51" s="32"/>
      <c r="V51" s="32"/>
      <c r="W51" s="32"/>
      <c r="X51" s="32"/>
      <c r="Y51" s="32"/>
      <c r="Z51" s="32"/>
      <c r="AA51" s="32"/>
      <c r="AB51" s="32"/>
      <c r="AC51" s="32"/>
      <c r="AD51" s="32"/>
      <c r="AE51" s="32"/>
    </row>
    <row r="52" spans="1:47" s="2" customFormat="1" ht="12" customHeight="1">
      <c r="A52" s="32"/>
      <c r="B52" s="33"/>
      <c r="C52" s="28" t="s">
        <v>20</v>
      </c>
      <c r="D52" s="32"/>
      <c r="E52" s="32"/>
      <c r="F52" s="26" t="str">
        <f>F12</f>
        <v>k.ú.Štěpánovice u Klatov, k.ú.Dehtín</v>
      </c>
      <c r="G52" s="32"/>
      <c r="H52" s="32"/>
      <c r="I52" s="28" t="s">
        <v>22</v>
      </c>
      <c r="J52" s="50" t="str">
        <f>IF(J12="","",J12)</f>
        <v>24. 9. 2020</v>
      </c>
      <c r="K52" s="32"/>
      <c r="L52" s="90"/>
      <c r="S52" s="32"/>
      <c r="T52" s="32"/>
      <c r="U52" s="32"/>
      <c r="V52" s="32"/>
      <c r="W52" s="32"/>
      <c r="X52" s="32"/>
      <c r="Y52" s="32"/>
      <c r="Z52" s="32"/>
      <c r="AA52" s="32"/>
      <c r="AB52" s="32"/>
      <c r="AC52" s="32"/>
      <c r="AD52" s="32"/>
      <c r="AE52" s="32"/>
    </row>
    <row r="53" spans="1:47" s="2" customFormat="1" ht="6.95" customHeight="1">
      <c r="A53" s="32"/>
      <c r="B53" s="33"/>
      <c r="C53" s="32"/>
      <c r="D53" s="32"/>
      <c r="E53" s="32"/>
      <c r="F53" s="32"/>
      <c r="G53" s="32"/>
      <c r="H53" s="32"/>
      <c r="I53" s="32"/>
      <c r="J53" s="32"/>
      <c r="K53" s="32"/>
      <c r="L53" s="90"/>
      <c r="S53" s="32"/>
      <c r="T53" s="32"/>
      <c r="U53" s="32"/>
      <c r="V53" s="32"/>
      <c r="W53" s="32"/>
      <c r="X53" s="32"/>
      <c r="Y53" s="32"/>
      <c r="Z53" s="32"/>
      <c r="AA53" s="32"/>
      <c r="AB53" s="32"/>
      <c r="AC53" s="32"/>
      <c r="AD53" s="32"/>
      <c r="AE53" s="32"/>
    </row>
    <row r="54" spans="1:47" s="2" customFormat="1" ht="40.15" customHeight="1">
      <c r="A54" s="32"/>
      <c r="B54" s="33"/>
      <c r="C54" s="28" t="s">
        <v>28</v>
      </c>
      <c r="D54" s="32"/>
      <c r="E54" s="32"/>
      <c r="F54" s="26" t="str">
        <f>E15</f>
        <v>Město Klatovy, Nám.Míru 62/I,339 01 Klatovy</v>
      </c>
      <c r="G54" s="32"/>
      <c r="H54" s="32"/>
      <c r="I54" s="28" t="s">
        <v>34</v>
      </c>
      <c r="J54" s="30" t="str">
        <f>E21</f>
        <v>INTERPROJEKT ODPADY s.r.o., Praha 6</v>
      </c>
      <c r="K54" s="32"/>
      <c r="L54" s="90"/>
      <c r="S54" s="32"/>
      <c r="T54" s="32"/>
      <c r="U54" s="32"/>
      <c r="V54" s="32"/>
      <c r="W54" s="32"/>
      <c r="X54" s="32"/>
      <c r="Y54" s="32"/>
      <c r="Z54" s="32"/>
      <c r="AA54" s="32"/>
      <c r="AB54" s="32"/>
      <c r="AC54" s="32"/>
      <c r="AD54" s="32"/>
      <c r="AE54" s="32"/>
    </row>
    <row r="55" spans="1:47" s="2" customFormat="1" ht="15.2" customHeight="1">
      <c r="A55" s="32"/>
      <c r="B55" s="33"/>
      <c r="C55" s="28" t="s">
        <v>32</v>
      </c>
      <c r="D55" s="32"/>
      <c r="E55" s="32"/>
      <c r="F55" s="26" t="str">
        <f>IF(E18="","",E18)</f>
        <v xml:space="preserve"> </v>
      </c>
      <c r="G55" s="32"/>
      <c r="H55" s="32"/>
      <c r="I55" s="28" t="s">
        <v>37</v>
      </c>
      <c r="J55" s="30" t="str">
        <f>E24</f>
        <v xml:space="preserve"> </v>
      </c>
      <c r="K55" s="32"/>
      <c r="L55" s="90"/>
      <c r="S55" s="32"/>
      <c r="T55" s="32"/>
      <c r="U55" s="32"/>
      <c r="V55" s="32"/>
      <c r="W55" s="32"/>
      <c r="X55" s="32"/>
      <c r="Y55" s="32"/>
      <c r="Z55" s="32"/>
      <c r="AA55" s="32"/>
      <c r="AB55" s="32"/>
      <c r="AC55" s="32"/>
      <c r="AD55" s="32"/>
      <c r="AE55" s="32"/>
    </row>
    <row r="56" spans="1:47" s="2" customFormat="1" ht="10.35" customHeight="1">
      <c r="A56" s="32"/>
      <c r="B56" s="33"/>
      <c r="C56" s="32"/>
      <c r="D56" s="32"/>
      <c r="E56" s="32"/>
      <c r="F56" s="32"/>
      <c r="G56" s="32"/>
      <c r="H56" s="32"/>
      <c r="I56" s="32"/>
      <c r="J56" s="32"/>
      <c r="K56" s="32"/>
      <c r="L56" s="90"/>
      <c r="S56" s="32"/>
      <c r="T56" s="32"/>
      <c r="U56" s="32"/>
      <c r="V56" s="32"/>
      <c r="W56" s="32"/>
      <c r="X56" s="32"/>
      <c r="Y56" s="32"/>
      <c r="Z56" s="32"/>
      <c r="AA56" s="32"/>
      <c r="AB56" s="32"/>
      <c r="AC56" s="32"/>
      <c r="AD56" s="32"/>
      <c r="AE56" s="32"/>
    </row>
    <row r="57" spans="1:47" s="2" customFormat="1" ht="29.25" customHeight="1">
      <c r="A57" s="32"/>
      <c r="B57" s="33"/>
      <c r="C57" s="104" t="s">
        <v>117</v>
      </c>
      <c r="D57" s="98"/>
      <c r="E57" s="98"/>
      <c r="F57" s="98"/>
      <c r="G57" s="98"/>
      <c r="H57" s="98"/>
      <c r="I57" s="98"/>
      <c r="J57" s="105" t="s">
        <v>118</v>
      </c>
      <c r="K57" s="98"/>
      <c r="L57" s="90"/>
      <c r="S57" s="32"/>
      <c r="T57" s="32"/>
      <c r="U57" s="32"/>
      <c r="V57" s="32"/>
      <c r="W57" s="32"/>
      <c r="X57" s="32"/>
      <c r="Y57" s="32"/>
      <c r="Z57" s="32"/>
      <c r="AA57" s="32"/>
      <c r="AB57" s="32"/>
      <c r="AC57" s="32"/>
      <c r="AD57" s="32"/>
      <c r="AE57" s="32"/>
    </row>
    <row r="58" spans="1:47" s="2" customFormat="1" ht="10.35" customHeight="1">
      <c r="A58" s="32"/>
      <c r="B58" s="33"/>
      <c r="C58" s="32"/>
      <c r="D58" s="32"/>
      <c r="E58" s="32"/>
      <c r="F58" s="32"/>
      <c r="G58" s="32"/>
      <c r="H58" s="32"/>
      <c r="I58" s="32"/>
      <c r="J58" s="32"/>
      <c r="K58" s="32"/>
      <c r="L58" s="90"/>
      <c r="S58" s="32"/>
      <c r="T58" s="32"/>
      <c r="U58" s="32"/>
      <c r="V58" s="32"/>
      <c r="W58" s="32"/>
      <c r="X58" s="32"/>
      <c r="Y58" s="32"/>
      <c r="Z58" s="32"/>
      <c r="AA58" s="32"/>
      <c r="AB58" s="32"/>
      <c r="AC58" s="32"/>
      <c r="AD58" s="32"/>
      <c r="AE58" s="32"/>
    </row>
    <row r="59" spans="1:47" s="2" customFormat="1" ht="22.9" customHeight="1">
      <c r="A59" s="32"/>
      <c r="B59" s="33"/>
      <c r="C59" s="106" t="s">
        <v>72</v>
      </c>
      <c r="D59" s="32"/>
      <c r="E59" s="32"/>
      <c r="F59" s="32"/>
      <c r="G59" s="32"/>
      <c r="H59" s="32"/>
      <c r="I59" s="32"/>
      <c r="J59" s="66">
        <f>J83</f>
        <v>0</v>
      </c>
      <c r="K59" s="32"/>
      <c r="L59" s="90"/>
      <c r="S59" s="32"/>
      <c r="T59" s="32"/>
      <c r="U59" s="32"/>
      <c r="V59" s="32"/>
      <c r="W59" s="32"/>
      <c r="X59" s="32"/>
      <c r="Y59" s="32"/>
      <c r="Z59" s="32"/>
      <c r="AA59" s="32"/>
      <c r="AB59" s="32"/>
      <c r="AC59" s="32"/>
      <c r="AD59" s="32"/>
      <c r="AE59" s="32"/>
      <c r="AU59" s="19" t="s">
        <v>119</v>
      </c>
    </row>
    <row r="60" spans="1:47" s="9" customFormat="1" ht="24.95" customHeight="1">
      <c r="B60" s="107"/>
      <c r="D60" s="108" t="s">
        <v>120</v>
      </c>
      <c r="E60" s="109"/>
      <c r="F60" s="109"/>
      <c r="G60" s="109"/>
      <c r="H60" s="109"/>
      <c r="I60" s="109"/>
      <c r="J60" s="110">
        <f>J84</f>
        <v>0</v>
      </c>
      <c r="L60" s="107"/>
    </row>
    <row r="61" spans="1:47" s="10" customFormat="1" ht="19.899999999999999" customHeight="1">
      <c r="B61" s="111"/>
      <c r="D61" s="112" t="s">
        <v>121</v>
      </c>
      <c r="E61" s="113"/>
      <c r="F61" s="113"/>
      <c r="G61" s="113"/>
      <c r="H61" s="113"/>
      <c r="I61" s="113"/>
      <c r="J61" s="114">
        <f>J85</f>
        <v>0</v>
      </c>
      <c r="L61" s="111"/>
    </row>
    <row r="62" spans="1:47" s="10" customFormat="1" ht="19.899999999999999" customHeight="1">
      <c r="B62" s="111"/>
      <c r="D62" s="112" t="s">
        <v>475</v>
      </c>
      <c r="E62" s="113"/>
      <c r="F62" s="113"/>
      <c r="G62" s="113"/>
      <c r="H62" s="113"/>
      <c r="I62" s="113"/>
      <c r="J62" s="114">
        <f>J109</f>
        <v>0</v>
      </c>
      <c r="L62" s="111"/>
    </row>
    <row r="63" spans="1:47" s="10" customFormat="1" ht="19.899999999999999" customHeight="1">
      <c r="B63" s="111"/>
      <c r="D63" s="112" t="s">
        <v>477</v>
      </c>
      <c r="E63" s="113"/>
      <c r="F63" s="113"/>
      <c r="G63" s="113"/>
      <c r="H63" s="113"/>
      <c r="I63" s="113"/>
      <c r="J63" s="114">
        <f>J150</f>
        <v>0</v>
      </c>
      <c r="L63" s="111"/>
    </row>
    <row r="64" spans="1:47" s="2" customFormat="1" ht="21.75" customHeight="1">
      <c r="A64" s="32"/>
      <c r="B64" s="33"/>
      <c r="C64" s="32"/>
      <c r="D64" s="32"/>
      <c r="E64" s="32"/>
      <c r="F64" s="32"/>
      <c r="G64" s="32"/>
      <c r="H64" s="32"/>
      <c r="I64" s="32"/>
      <c r="J64" s="32"/>
      <c r="K64" s="32"/>
      <c r="L64" s="90"/>
      <c r="S64" s="32"/>
      <c r="T64" s="32"/>
      <c r="U64" s="32"/>
      <c r="V64" s="32"/>
      <c r="W64" s="32"/>
      <c r="X64" s="32"/>
      <c r="Y64" s="32"/>
      <c r="Z64" s="32"/>
      <c r="AA64" s="32"/>
      <c r="AB64" s="32"/>
      <c r="AC64" s="32"/>
      <c r="AD64" s="32"/>
      <c r="AE64" s="32"/>
    </row>
    <row r="65" spans="1:31" s="2" customFormat="1" ht="6.95" customHeight="1">
      <c r="A65" s="32"/>
      <c r="B65" s="42"/>
      <c r="C65" s="43"/>
      <c r="D65" s="43"/>
      <c r="E65" s="43"/>
      <c r="F65" s="43"/>
      <c r="G65" s="43"/>
      <c r="H65" s="43"/>
      <c r="I65" s="43"/>
      <c r="J65" s="43"/>
      <c r="K65" s="43"/>
      <c r="L65" s="90"/>
      <c r="S65" s="32"/>
      <c r="T65" s="32"/>
      <c r="U65" s="32"/>
      <c r="V65" s="32"/>
      <c r="W65" s="32"/>
      <c r="X65" s="32"/>
      <c r="Y65" s="32"/>
      <c r="Z65" s="32"/>
      <c r="AA65" s="32"/>
      <c r="AB65" s="32"/>
      <c r="AC65" s="32"/>
      <c r="AD65" s="32"/>
      <c r="AE65" s="32"/>
    </row>
    <row r="69" spans="1:31" s="2" customFormat="1" ht="6.95" customHeight="1">
      <c r="A69" s="32"/>
      <c r="B69" s="44"/>
      <c r="C69" s="45"/>
      <c r="D69" s="45"/>
      <c r="E69" s="45"/>
      <c r="F69" s="45"/>
      <c r="G69" s="45"/>
      <c r="H69" s="45"/>
      <c r="I69" s="45"/>
      <c r="J69" s="45"/>
      <c r="K69" s="45"/>
      <c r="L69" s="90"/>
      <c r="S69" s="32"/>
      <c r="T69" s="32"/>
      <c r="U69" s="32"/>
      <c r="V69" s="32"/>
      <c r="W69" s="32"/>
      <c r="X69" s="32"/>
      <c r="Y69" s="32"/>
      <c r="Z69" s="32"/>
      <c r="AA69" s="32"/>
      <c r="AB69" s="32"/>
      <c r="AC69" s="32"/>
      <c r="AD69" s="32"/>
      <c r="AE69" s="32"/>
    </row>
    <row r="70" spans="1:31" s="2" customFormat="1" ht="24.95" customHeight="1">
      <c r="A70" s="32"/>
      <c r="B70" s="33"/>
      <c r="C70" s="23" t="s">
        <v>124</v>
      </c>
      <c r="D70" s="32"/>
      <c r="E70" s="32"/>
      <c r="F70" s="32"/>
      <c r="G70" s="32"/>
      <c r="H70" s="32"/>
      <c r="I70" s="32"/>
      <c r="J70" s="32"/>
      <c r="K70" s="32"/>
      <c r="L70" s="90"/>
      <c r="S70" s="32"/>
      <c r="T70" s="32"/>
      <c r="U70" s="32"/>
      <c r="V70" s="32"/>
      <c r="W70" s="32"/>
      <c r="X70" s="32"/>
      <c r="Y70" s="32"/>
      <c r="Z70" s="32"/>
      <c r="AA70" s="32"/>
      <c r="AB70" s="32"/>
      <c r="AC70" s="32"/>
      <c r="AD70" s="32"/>
      <c r="AE70" s="32"/>
    </row>
    <row r="71" spans="1:31" s="2" customFormat="1" ht="6.95" customHeight="1">
      <c r="A71" s="32"/>
      <c r="B71" s="33"/>
      <c r="C71" s="32"/>
      <c r="D71" s="32"/>
      <c r="E71" s="32"/>
      <c r="F71" s="32"/>
      <c r="G71" s="32"/>
      <c r="H71" s="32"/>
      <c r="I71" s="32"/>
      <c r="J71" s="32"/>
      <c r="K71" s="32"/>
      <c r="L71" s="90"/>
      <c r="S71" s="32"/>
      <c r="T71" s="32"/>
      <c r="U71" s="32"/>
      <c r="V71" s="32"/>
      <c r="W71" s="32"/>
      <c r="X71" s="32"/>
      <c r="Y71" s="32"/>
      <c r="Z71" s="32"/>
      <c r="AA71" s="32"/>
      <c r="AB71" s="32"/>
      <c r="AC71" s="32"/>
      <c r="AD71" s="32"/>
      <c r="AE71" s="32"/>
    </row>
    <row r="72" spans="1:31" s="2" customFormat="1" ht="12" customHeight="1">
      <c r="A72" s="32"/>
      <c r="B72" s="33"/>
      <c r="C72" s="28" t="s">
        <v>14</v>
      </c>
      <c r="D72" s="32"/>
      <c r="E72" s="32"/>
      <c r="F72" s="32"/>
      <c r="G72" s="32"/>
      <c r="H72" s="32"/>
      <c r="I72" s="32"/>
      <c r="J72" s="32"/>
      <c r="K72" s="32"/>
      <c r="L72" s="90"/>
      <c r="S72" s="32"/>
      <c r="T72" s="32"/>
      <c r="U72" s="32"/>
      <c r="V72" s="32"/>
      <c r="W72" s="32"/>
      <c r="X72" s="32"/>
      <c r="Y72" s="32"/>
      <c r="Z72" s="32"/>
      <c r="AA72" s="32"/>
      <c r="AB72" s="32"/>
      <c r="AC72" s="32"/>
      <c r="AD72" s="32"/>
      <c r="AE72" s="32"/>
    </row>
    <row r="73" spans="1:31" s="2" customFormat="1" ht="16.5" customHeight="1">
      <c r="A73" s="32"/>
      <c r="B73" s="33"/>
      <c r="C73" s="32"/>
      <c r="D73" s="32"/>
      <c r="E73" s="328" t="str">
        <f>E7</f>
        <v>Skládka TKO Štěpánovice - III.etepa - 3.část</v>
      </c>
      <c r="F73" s="329"/>
      <c r="G73" s="329"/>
      <c r="H73" s="329"/>
      <c r="I73" s="32"/>
      <c r="J73" s="32"/>
      <c r="K73" s="32"/>
      <c r="L73" s="90"/>
      <c r="S73" s="32"/>
      <c r="T73" s="32"/>
      <c r="U73" s="32"/>
      <c r="V73" s="32"/>
      <c r="W73" s="32"/>
      <c r="X73" s="32"/>
      <c r="Y73" s="32"/>
      <c r="Z73" s="32"/>
      <c r="AA73" s="32"/>
      <c r="AB73" s="32"/>
      <c r="AC73" s="32"/>
      <c r="AD73" s="32"/>
      <c r="AE73" s="32"/>
    </row>
    <row r="74" spans="1:31" s="2" customFormat="1" ht="12" customHeight="1">
      <c r="A74" s="32"/>
      <c r="B74" s="33"/>
      <c r="C74" s="28" t="s">
        <v>114</v>
      </c>
      <c r="D74" s="32"/>
      <c r="E74" s="32"/>
      <c r="F74" s="32"/>
      <c r="G74" s="32"/>
      <c r="H74" s="32"/>
      <c r="I74" s="32"/>
      <c r="J74" s="32"/>
      <c r="K74" s="32"/>
      <c r="L74" s="90"/>
      <c r="S74" s="32"/>
      <c r="T74" s="32"/>
      <c r="U74" s="32"/>
      <c r="V74" s="32"/>
      <c r="W74" s="32"/>
      <c r="X74" s="32"/>
      <c r="Y74" s="32"/>
      <c r="Z74" s="32"/>
      <c r="AA74" s="32"/>
      <c r="AB74" s="32"/>
      <c r="AC74" s="32"/>
      <c r="AD74" s="32"/>
      <c r="AE74" s="32"/>
    </row>
    <row r="75" spans="1:31" s="2" customFormat="1" ht="16.5" customHeight="1">
      <c r="A75" s="32"/>
      <c r="B75" s="33"/>
      <c r="C75" s="32"/>
      <c r="D75" s="32"/>
      <c r="E75" s="305" t="str">
        <f>E9</f>
        <v>SO 08 - Provozní komunikace</v>
      </c>
      <c r="F75" s="327"/>
      <c r="G75" s="327"/>
      <c r="H75" s="327"/>
      <c r="I75" s="32"/>
      <c r="J75" s="32"/>
      <c r="K75" s="32"/>
      <c r="L75" s="90"/>
      <c r="S75" s="32"/>
      <c r="T75" s="32"/>
      <c r="U75" s="32"/>
      <c r="V75" s="32"/>
      <c r="W75" s="32"/>
      <c r="X75" s="32"/>
      <c r="Y75" s="32"/>
      <c r="Z75" s="32"/>
      <c r="AA75" s="32"/>
      <c r="AB75" s="32"/>
      <c r="AC75" s="32"/>
      <c r="AD75" s="32"/>
      <c r="AE75" s="32"/>
    </row>
    <row r="76" spans="1:31" s="2" customFormat="1" ht="6.95" customHeight="1">
      <c r="A76" s="32"/>
      <c r="B76" s="33"/>
      <c r="C76" s="32"/>
      <c r="D76" s="32"/>
      <c r="E76" s="32"/>
      <c r="F76" s="32"/>
      <c r="G76" s="32"/>
      <c r="H76" s="32"/>
      <c r="I76" s="32"/>
      <c r="J76" s="32"/>
      <c r="K76" s="32"/>
      <c r="L76" s="90"/>
      <c r="S76" s="32"/>
      <c r="T76" s="32"/>
      <c r="U76" s="32"/>
      <c r="V76" s="32"/>
      <c r="W76" s="32"/>
      <c r="X76" s="32"/>
      <c r="Y76" s="32"/>
      <c r="Z76" s="32"/>
      <c r="AA76" s="32"/>
      <c r="AB76" s="32"/>
      <c r="AC76" s="32"/>
      <c r="AD76" s="32"/>
      <c r="AE76" s="32"/>
    </row>
    <row r="77" spans="1:31" s="2" customFormat="1" ht="12" customHeight="1">
      <c r="A77" s="32"/>
      <c r="B77" s="33"/>
      <c r="C77" s="28" t="s">
        <v>20</v>
      </c>
      <c r="D77" s="32"/>
      <c r="E77" s="32"/>
      <c r="F77" s="26" t="str">
        <f>F12</f>
        <v>k.ú.Štěpánovice u Klatov, k.ú.Dehtín</v>
      </c>
      <c r="G77" s="32"/>
      <c r="H77" s="32"/>
      <c r="I77" s="28" t="s">
        <v>22</v>
      </c>
      <c r="J77" s="50" t="str">
        <f>IF(J12="","",J12)</f>
        <v>24. 9. 2020</v>
      </c>
      <c r="K77" s="32"/>
      <c r="L77" s="90"/>
      <c r="S77" s="32"/>
      <c r="T77" s="32"/>
      <c r="U77" s="32"/>
      <c r="V77" s="32"/>
      <c r="W77" s="32"/>
      <c r="X77" s="32"/>
      <c r="Y77" s="32"/>
      <c r="Z77" s="32"/>
      <c r="AA77" s="32"/>
      <c r="AB77" s="32"/>
      <c r="AC77" s="32"/>
      <c r="AD77" s="32"/>
      <c r="AE77" s="32"/>
    </row>
    <row r="78" spans="1:31" s="2" customFormat="1" ht="6.95" customHeight="1">
      <c r="A78" s="32"/>
      <c r="B78" s="33"/>
      <c r="C78" s="32"/>
      <c r="D78" s="32"/>
      <c r="E78" s="32"/>
      <c r="F78" s="32"/>
      <c r="G78" s="32"/>
      <c r="H78" s="32"/>
      <c r="I78" s="32"/>
      <c r="J78" s="32"/>
      <c r="K78" s="32"/>
      <c r="L78" s="90"/>
      <c r="S78" s="32"/>
      <c r="T78" s="32"/>
      <c r="U78" s="32"/>
      <c r="V78" s="32"/>
      <c r="W78" s="32"/>
      <c r="X78" s="32"/>
      <c r="Y78" s="32"/>
      <c r="Z78" s="32"/>
      <c r="AA78" s="32"/>
      <c r="AB78" s="32"/>
      <c r="AC78" s="32"/>
      <c r="AD78" s="32"/>
      <c r="AE78" s="32"/>
    </row>
    <row r="79" spans="1:31" s="2" customFormat="1" ht="40.15" customHeight="1">
      <c r="A79" s="32"/>
      <c r="B79" s="33"/>
      <c r="C79" s="28" t="s">
        <v>28</v>
      </c>
      <c r="D79" s="32"/>
      <c r="E79" s="32"/>
      <c r="F79" s="26" t="str">
        <f>E15</f>
        <v>Město Klatovy, Nám.Míru 62/I,339 01 Klatovy</v>
      </c>
      <c r="G79" s="32"/>
      <c r="H79" s="32"/>
      <c r="I79" s="28" t="s">
        <v>34</v>
      </c>
      <c r="J79" s="30" t="str">
        <f>E21</f>
        <v>INTERPROJEKT ODPADY s.r.o., Praha 6</v>
      </c>
      <c r="K79" s="32"/>
      <c r="L79" s="90"/>
      <c r="S79" s="32"/>
      <c r="T79" s="32"/>
      <c r="U79" s="32"/>
      <c r="V79" s="32"/>
      <c r="W79" s="32"/>
      <c r="X79" s="32"/>
      <c r="Y79" s="32"/>
      <c r="Z79" s="32"/>
      <c r="AA79" s="32"/>
      <c r="AB79" s="32"/>
      <c r="AC79" s="32"/>
      <c r="AD79" s="32"/>
      <c r="AE79" s="32"/>
    </row>
    <row r="80" spans="1:31" s="2" customFormat="1" ht="15.2" customHeight="1">
      <c r="A80" s="32"/>
      <c r="B80" s="33"/>
      <c r="C80" s="28" t="s">
        <v>32</v>
      </c>
      <c r="D80" s="32"/>
      <c r="E80" s="32"/>
      <c r="F80" s="26" t="str">
        <f>IF(E18="","",E18)</f>
        <v xml:space="preserve"> </v>
      </c>
      <c r="G80" s="32"/>
      <c r="H80" s="32"/>
      <c r="I80" s="28" t="s">
        <v>37</v>
      </c>
      <c r="J80" s="30" t="str">
        <f>E24</f>
        <v xml:space="preserve"> </v>
      </c>
      <c r="K80" s="32"/>
      <c r="L80" s="90"/>
      <c r="S80" s="32"/>
      <c r="T80" s="32"/>
      <c r="U80" s="32"/>
      <c r="V80" s="32"/>
      <c r="W80" s="32"/>
      <c r="X80" s="32"/>
      <c r="Y80" s="32"/>
      <c r="Z80" s="32"/>
      <c r="AA80" s="32"/>
      <c r="AB80" s="32"/>
      <c r="AC80" s="32"/>
      <c r="AD80" s="32"/>
      <c r="AE80" s="32"/>
    </row>
    <row r="81" spans="1:65" s="2" customFormat="1" ht="10.35" customHeight="1">
      <c r="A81" s="32"/>
      <c r="B81" s="33"/>
      <c r="C81" s="32"/>
      <c r="D81" s="32"/>
      <c r="E81" s="32"/>
      <c r="F81" s="32"/>
      <c r="G81" s="32"/>
      <c r="H81" s="32"/>
      <c r="I81" s="32"/>
      <c r="J81" s="32"/>
      <c r="K81" s="32"/>
      <c r="L81" s="90"/>
      <c r="S81" s="32"/>
      <c r="T81" s="32"/>
      <c r="U81" s="32"/>
      <c r="V81" s="32"/>
      <c r="W81" s="32"/>
      <c r="X81" s="32"/>
      <c r="Y81" s="32"/>
      <c r="Z81" s="32"/>
      <c r="AA81" s="32"/>
      <c r="AB81" s="32"/>
      <c r="AC81" s="32"/>
      <c r="AD81" s="32"/>
      <c r="AE81" s="32"/>
    </row>
    <row r="82" spans="1:65" s="11" customFormat="1" ht="29.25" customHeight="1">
      <c r="A82" s="115"/>
      <c r="B82" s="116"/>
      <c r="C82" s="117" t="s">
        <v>125</v>
      </c>
      <c r="D82" s="118" t="s">
        <v>59</v>
      </c>
      <c r="E82" s="118" t="s">
        <v>55</v>
      </c>
      <c r="F82" s="118" t="s">
        <v>56</v>
      </c>
      <c r="G82" s="118" t="s">
        <v>126</v>
      </c>
      <c r="H82" s="118" t="s">
        <v>127</v>
      </c>
      <c r="I82" s="118" t="s">
        <v>128</v>
      </c>
      <c r="J82" s="118" t="s">
        <v>118</v>
      </c>
      <c r="K82" s="119" t="s">
        <v>129</v>
      </c>
      <c r="L82" s="120"/>
      <c r="M82" s="57" t="s">
        <v>3</v>
      </c>
      <c r="N82" s="58" t="s">
        <v>44</v>
      </c>
      <c r="O82" s="58" t="s">
        <v>130</v>
      </c>
      <c r="P82" s="58" t="s">
        <v>131</v>
      </c>
      <c r="Q82" s="58" t="s">
        <v>132</v>
      </c>
      <c r="R82" s="58" t="s">
        <v>133</v>
      </c>
      <c r="S82" s="58" t="s">
        <v>134</v>
      </c>
      <c r="T82" s="59" t="s">
        <v>135</v>
      </c>
      <c r="U82" s="115"/>
      <c r="V82" s="115"/>
      <c r="W82" s="115"/>
      <c r="X82" s="115"/>
      <c r="Y82" s="115"/>
      <c r="Z82" s="115"/>
      <c r="AA82" s="115"/>
      <c r="AB82" s="115"/>
      <c r="AC82" s="115"/>
      <c r="AD82" s="115"/>
      <c r="AE82" s="115"/>
    </row>
    <row r="83" spans="1:65" s="2" customFormat="1" ht="22.9" customHeight="1">
      <c r="A83" s="32"/>
      <c r="B83" s="33"/>
      <c r="C83" s="64" t="s">
        <v>136</v>
      </c>
      <c r="D83" s="32"/>
      <c r="E83" s="32"/>
      <c r="F83" s="32"/>
      <c r="G83" s="32"/>
      <c r="H83" s="32"/>
      <c r="I83" s="32"/>
      <c r="J83" s="121">
        <f>BK83</f>
        <v>0</v>
      </c>
      <c r="K83" s="32"/>
      <c r="L83" s="33"/>
      <c r="M83" s="60"/>
      <c r="N83" s="51"/>
      <c r="O83" s="61"/>
      <c r="P83" s="122">
        <f>P84</f>
        <v>393.31796700000001</v>
      </c>
      <c r="Q83" s="61"/>
      <c r="R83" s="122">
        <f>R84</f>
        <v>360.30122</v>
      </c>
      <c r="S83" s="61"/>
      <c r="T83" s="123">
        <f>T84</f>
        <v>0</v>
      </c>
      <c r="U83" s="32"/>
      <c r="V83" s="32"/>
      <c r="W83" s="32"/>
      <c r="X83" s="32"/>
      <c r="Y83" s="32"/>
      <c r="Z83" s="32"/>
      <c r="AA83" s="32"/>
      <c r="AB83" s="32"/>
      <c r="AC83" s="32"/>
      <c r="AD83" s="32"/>
      <c r="AE83" s="32"/>
      <c r="AT83" s="19" t="s">
        <v>73</v>
      </c>
      <c r="AU83" s="19" t="s">
        <v>119</v>
      </c>
      <c r="BK83" s="124">
        <f>BK84</f>
        <v>0</v>
      </c>
    </row>
    <row r="84" spans="1:65" s="12" customFormat="1" ht="25.9" customHeight="1">
      <c r="B84" s="125"/>
      <c r="D84" s="126" t="s">
        <v>73</v>
      </c>
      <c r="E84" s="127" t="s">
        <v>137</v>
      </c>
      <c r="F84" s="127" t="s">
        <v>138</v>
      </c>
      <c r="J84" s="128">
        <f>BK84</f>
        <v>0</v>
      </c>
      <c r="L84" s="125"/>
      <c r="M84" s="129"/>
      <c r="N84" s="130"/>
      <c r="O84" s="130"/>
      <c r="P84" s="131">
        <f>P85+P109+P150</f>
        <v>393.31796700000001</v>
      </c>
      <c r="Q84" s="130"/>
      <c r="R84" s="131">
        <f>R85+R109+R150</f>
        <v>360.30122</v>
      </c>
      <c r="S84" s="130"/>
      <c r="T84" s="132">
        <f>T85+T109+T150</f>
        <v>0</v>
      </c>
      <c r="AR84" s="126" t="s">
        <v>82</v>
      </c>
      <c r="AT84" s="133" t="s">
        <v>73</v>
      </c>
      <c r="AU84" s="133" t="s">
        <v>74</v>
      </c>
      <c r="AY84" s="126" t="s">
        <v>139</v>
      </c>
      <c r="BK84" s="134">
        <f>BK85+BK109+BK150</f>
        <v>0</v>
      </c>
    </row>
    <row r="85" spans="1:65" s="12" customFormat="1" ht="22.9" customHeight="1">
      <c r="B85" s="125"/>
      <c r="D85" s="126" t="s">
        <v>73</v>
      </c>
      <c r="E85" s="135" t="s">
        <v>82</v>
      </c>
      <c r="F85" s="135" t="s">
        <v>140</v>
      </c>
      <c r="J85" s="136">
        <f>BK85</f>
        <v>0</v>
      </c>
      <c r="L85" s="125"/>
      <c r="M85" s="129"/>
      <c r="N85" s="130"/>
      <c r="O85" s="130"/>
      <c r="P85" s="131">
        <f>SUM(P86:P108)</f>
        <v>82.293183999999997</v>
      </c>
      <c r="Q85" s="130"/>
      <c r="R85" s="131">
        <f>SUM(R86:R108)</f>
        <v>0</v>
      </c>
      <c r="S85" s="130"/>
      <c r="T85" s="132">
        <f>SUM(T86:T108)</f>
        <v>0</v>
      </c>
      <c r="AR85" s="126" t="s">
        <v>82</v>
      </c>
      <c r="AT85" s="133" t="s">
        <v>73</v>
      </c>
      <c r="AU85" s="133" t="s">
        <v>82</v>
      </c>
      <c r="AY85" s="126" t="s">
        <v>139</v>
      </c>
      <c r="BK85" s="134">
        <f>SUM(BK86:BK108)</f>
        <v>0</v>
      </c>
    </row>
    <row r="86" spans="1:65" s="2" customFormat="1" ht="14.45" customHeight="1">
      <c r="A86" s="32"/>
      <c r="B86" s="137"/>
      <c r="C86" s="138" t="s">
        <v>82</v>
      </c>
      <c r="D86" s="138" t="s">
        <v>141</v>
      </c>
      <c r="E86" s="139" t="s">
        <v>344</v>
      </c>
      <c r="F86" s="140" t="s">
        <v>345</v>
      </c>
      <c r="G86" s="141" t="s">
        <v>154</v>
      </c>
      <c r="H86" s="142">
        <v>197.55699999999999</v>
      </c>
      <c r="I86" s="143"/>
      <c r="J86" s="143"/>
      <c r="K86" s="140" t="s">
        <v>145</v>
      </c>
      <c r="L86" s="33"/>
      <c r="M86" s="144" t="s">
        <v>3</v>
      </c>
      <c r="N86" s="145" t="s">
        <v>45</v>
      </c>
      <c r="O86" s="146">
        <v>0.17399999999999999</v>
      </c>
      <c r="P86" s="146">
        <f>O86*H86</f>
        <v>34.374917999999994</v>
      </c>
      <c r="Q86" s="146">
        <v>0</v>
      </c>
      <c r="R86" s="146">
        <f>Q86*H86</f>
        <v>0</v>
      </c>
      <c r="S86" s="146">
        <v>0</v>
      </c>
      <c r="T86" s="147">
        <f>S86*H86</f>
        <v>0</v>
      </c>
      <c r="U86" s="32"/>
      <c r="V86" s="32"/>
      <c r="W86" s="32"/>
      <c r="X86" s="32"/>
      <c r="Y86" s="32"/>
      <c r="Z86" s="32"/>
      <c r="AA86" s="32"/>
      <c r="AB86" s="32"/>
      <c r="AC86" s="32"/>
      <c r="AD86" s="32"/>
      <c r="AE86" s="32"/>
      <c r="AR86" s="148" t="s">
        <v>146</v>
      </c>
      <c r="AT86" s="148" t="s">
        <v>141</v>
      </c>
      <c r="AU86" s="148" t="s">
        <v>84</v>
      </c>
      <c r="AY86" s="19" t="s">
        <v>139</v>
      </c>
      <c r="BE86" s="149">
        <f>IF(N86="základní",J86,0)</f>
        <v>0</v>
      </c>
      <c r="BF86" s="149">
        <f>IF(N86="snížená",J86,0)</f>
        <v>0</v>
      </c>
      <c r="BG86" s="149">
        <f>IF(N86="zákl. přenesená",J86,0)</f>
        <v>0</v>
      </c>
      <c r="BH86" s="149">
        <f>IF(N86="sníž. přenesená",J86,0)</f>
        <v>0</v>
      </c>
      <c r="BI86" s="149">
        <f>IF(N86="nulová",J86,0)</f>
        <v>0</v>
      </c>
      <c r="BJ86" s="19" t="s">
        <v>82</v>
      </c>
      <c r="BK86" s="149">
        <f>ROUND(I86*H86,2)</f>
        <v>0</v>
      </c>
      <c r="BL86" s="19" t="s">
        <v>146</v>
      </c>
      <c r="BM86" s="148" t="s">
        <v>1051</v>
      </c>
    </row>
    <row r="87" spans="1:65" s="2" customFormat="1" ht="19.5">
      <c r="A87" s="32"/>
      <c r="B87" s="33"/>
      <c r="C87" s="32"/>
      <c r="D87" s="150" t="s">
        <v>148</v>
      </c>
      <c r="E87" s="32"/>
      <c r="F87" s="151" t="s">
        <v>347</v>
      </c>
      <c r="G87" s="32"/>
      <c r="H87" s="32"/>
      <c r="I87" s="32"/>
      <c r="J87" s="32"/>
      <c r="K87" s="32"/>
      <c r="L87" s="33"/>
      <c r="M87" s="152"/>
      <c r="N87" s="153"/>
      <c r="O87" s="53"/>
      <c r="P87" s="53"/>
      <c r="Q87" s="53"/>
      <c r="R87" s="53"/>
      <c r="S87" s="53"/>
      <c r="T87" s="54"/>
      <c r="U87" s="32"/>
      <c r="V87" s="32"/>
      <c r="W87" s="32"/>
      <c r="X87" s="32"/>
      <c r="Y87" s="32"/>
      <c r="Z87" s="32"/>
      <c r="AA87" s="32"/>
      <c r="AB87" s="32"/>
      <c r="AC87" s="32"/>
      <c r="AD87" s="32"/>
      <c r="AE87" s="32"/>
      <c r="AT87" s="19" t="s">
        <v>148</v>
      </c>
      <c r="AU87" s="19" t="s">
        <v>84</v>
      </c>
    </row>
    <row r="88" spans="1:65" s="2" customFormat="1" ht="136.5">
      <c r="A88" s="32"/>
      <c r="B88" s="33"/>
      <c r="C88" s="32"/>
      <c r="D88" s="150" t="s">
        <v>150</v>
      </c>
      <c r="E88" s="32"/>
      <c r="F88" s="154" t="s">
        <v>348</v>
      </c>
      <c r="G88" s="32"/>
      <c r="H88" s="32"/>
      <c r="I88" s="32"/>
      <c r="J88" s="32"/>
      <c r="K88" s="32"/>
      <c r="L88" s="33"/>
      <c r="M88" s="152"/>
      <c r="N88" s="153"/>
      <c r="O88" s="53"/>
      <c r="P88" s="53"/>
      <c r="Q88" s="53"/>
      <c r="R88" s="53"/>
      <c r="S88" s="53"/>
      <c r="T88" s="54"/>
      <c r="U88" s="32"/>
      <c r="V88" s="32"/>
      <c r="W88" s="32"/>
      <c r="X88" s="32"/>
      <c r="Y88" s="32"/>
      <c r="Z88" s="32"/>
      <c r="AA88" s="32"/>
      <c r="AB88" s="32"/>
      <c r="AC88" s="32"/>
      <c r="AD88" s="32"/>
      <c r="AE88" s="32"/>
      <c r="AT88" s="19" t="s">
        <v>150</v>
      </c>
      <c r="AU88" s="19" t="s">
        <v>84</v>
      </c>
    </row>
    <row r="89" spans="1:65" s="13" customFormat="1">
      <c r="B89" s="155"/>
      <c r="D89" s="150" t="s">
        <v>158</v>
      </c>
      <c r="E89" s="156" t="s">
        <v>3</v>
      </c>
      <c r="F89" s="157" t="s">
        <v>1052</v>
      </c>
      <c r="H89" s="156" t="s">
        <v>3</v>
      </c>
      <c r="L89" s="155"/>
      <c r="M89" s="158"/>
      <c r="N89" s="159"/>
      <c r="O89" s="159"/>
      <c r="P89" s="159"/>
      <c r="Q89" s="159"/>
      <c r="R89" s="159"/>
      <c r="S89" s="159"/>
      <c r="T89" s="160"/>
      <c r="AT89" s="156" t="s">
        <v>158</v>
      </c>
      <c r="AU89" s="156" t="s">
        <v>84</v>
      </c>
      <c r="AV89" s="13" t="s">
        <v>82</v>
      </c>
      <c r="AW89" s="13" t="s">
        <v>36</v>
      </c>
      <c r="AX89" s="13" t="s">
        <v>74</v>
      </c>
      <c r="AY89" s="156" t="s">
        <v>139</v>
      </c>
    </row>
    <row r="90" spans="1:65" s="13" customFormat="1">
      <c r="B90" s="155"/>
      <c r="D90" s="150" t="s">
        <v>158</v>
      </c>
      <c r="E90" s="156" t="s">
        <v>3</v>
      </c>
      <c r="F90" s="157" t="s">
        <v>1053</v>
      </c>
      <c r="H90" s="156" t="s">
        <v>3</v>
      </c>
      <c r="L90" s="155"/>
      <c r="M90" s="158"/>
      <c r="N90" s="159"/>
      <c r="O90" s="159"/>
      <c r="P90" s="159"/>
      <c r="Q90" s="159"/>
      <c r="R90" s="159"/>
      <c r="S90" s="159"/>
      <c r="T90" s="160"/>
      <c r="AT90" s="156" t="s">
        <v>158</v>
      </c>
      <c r="AU90" s="156" t="s">
        <v>84</v>
      </c>
      <c r="AV90" s="13" t="s">
        <v>82</v>
      </c>
      <c r="AW90" s="13" t="s">
        <v>36</v>
      </c>
      <c r="AX90" s="13" t="s">
        <v>74</v>
      </c>
      <c r="AY90" s="156" t="s">
        <v>139</v>
      </c>
    </row>
    <row r="91" spans="1:65" s="13" customFormat="1">
      <c r="B91" s="155"/>
      <c r="D91" s="150" t="s">
        <v>158</v>
      </c>
      <c r="E91" s="156" t="s">
        <v>3</v>
      </c>
      <c r="F91" s="157" t="s">
        <v>1054</v>
      </c>
      <c r="H91" s="156" t="s">
        <v>3</v>
      </c>
      <c r="L91" s="155"/>
      <c r="M91" s="158"/>
      <c r="N91" s="159"/>
      <c r="O91" s="159"/>
      <c r="P91" s="159"/>
      <c r="Q91" s="159"/>
      <c r="R91" s="159"/>
      <c r="S91" s="159"/>
      <c r="T91" s="160"/>
      <c r="AT91" s="156" t="s">
        <v>158</v>
      </c>
      <c r="AU91" s="156" t="s">
        <v>84</v>
      </c>
      <c r="AV91" s="13" t="s">
        <v>82</v>
      </c>
      <c r="AW91" s="13" t="s">
        <v>36</v>
      </c>
      <c r="AX91" s="13" t="s">
        <v>74</v>
      </c>
      <c r="AY91" s="156" t="s">
        <v>139</v>
      </c>
    </row>
    <row r="92" spans="1:65" s="13" customFormat="1">
      <c r="B92" s="155"/>
      <c r="D92" s="150" t="s">
        <v>158</v>
      </c>
      <c r="E92" s="156" t="s">
        <v>3</v>
      </c>
      <c r="F92" s="157" t="s">
        <v>1055</v>
      </c>
      <c r="H92" s="156" t="s">
        <v>3</v>
      </c>
      <c r="L92" s="155"/>
      <c r="M92" s="158"/>
      <c r="N92" s="159"/>
      <c r="O92" s="159"/>
      <c r="P92" s="159"/>
      <c r="Q92" s="159"/>
      <c r="R92" s="159"/>
      <c r="S92" s="159"/>
      <c r="T92" s="160"/>
      <c r="AT92" s="156" t="s">
        <v>158</v>
      </c>
      <c r="AU92" s="156" t="s">
        <v>84</v>
      </c>
      <c r="AV92" s="13" t="s">
        <v>82</v>
      </c>
      <c r="AW92" s="13" t="s">
        <v>36</v>
      </c>
      <c r="AX92" s="13" t="s">
        <v>74</v>
      </c>
      <c r="AY92" s="156" t="s">
        <v>139</v>
      </c>
    </row>
    <row r="93" spans="1:65" s="14" customFormat="1">
      <c r="B93" s="161"/>
      <c r="D93" s="150" t="s">
        <v>158</v>
      </c>
      <c r="E93" s="162" t="s">
        <v>3</v>
      </c>
      <c r="F93" s="163" t="s">
        <v>1056</v>
      </c>
      <c r="H93" s="164">
        <v>41.076999999999998</v>
      </c>
      <c r="L93" s="161"/>
      <c r="M93" s="165"/>
      <c r="N93" s="166"/>
      <c r="O93" s="166"/>
      <c r="P93" s="166"/>
      <c r="Q93" s="166"/>
      <c r="R93" s="166"/>
      <c r="S93" s="166"/>
      <c r="T93" s="167"/>
      <c r="AT93" s="162" t="s">
        <v>158</v>
      </c>
      <c r="AU93" s="162" t="s">
        <v>84</v>
      </c>
      <c r="AV93" s="14" t="s">
        <v>84</v>
      </c>
      <c r="AW93" s="14" t="s">
        <v>36</v>
      </c>
      <c r="AX93" s="14" t="s">
        <v>74</v>
      </c>
      <c r="AY93" s="162" t="s">
        <v>139</v>
      </c>
    </row>
    <row r="94" spans="1:65" s="13" customFormat="1">
      <c r="B94" s="155"/>
      <c r="D94" s="150" t="s">
        <v>158</v>
      </c>
      <c r="E94" s="156" t="s">
        <v>3</v>
      </c>
      <c r="F94" s="157" t="s">
        <v>1057</v>
      </c>
      <c r="H94" s="156" t="s">
        <v>3</v>
      </c>
      <c r="L94" s="155"/>
      <c r="M94" s="158"/>
      <c r="N94" s="159"/>
      <c r="O94" s="159"/>
      <c r="P94" s="159"/>
      <c r="Q94" s="159"/>
      <c r="R94" s="159"/>
      <c r="S94" s="159"/>
      <c r="T94" s="160"/>
      <c r="AT94" s="156" t="s">
        <v>158</v>
      </c>
      <c r="AU94" s="156" t="s">
        <v>84</v>
      </c>
      <c r="AV94" s="13" t="s">
        <v>82</v>
      </c>
      <c r="AW94" s="13" t="s">
        <v>36</v>
      </c>
      <c r="AX94" s="13" t="s">
        <v>74</v>
      </c>
      <c r="AY94" s="156" t="s">
        <v>139</v>
      </c>
    </row>
    <row r="95" spans="1:65" s="14" customFormat="1">
      <c r="B95" s="161"/>
      <c r="D95" s="150" t="s">
        <v>158</v>
      </c>
      <c r="E95" s="162" t="s">
        <v>3</v>
      </c>
      <c r="F95" s="163" t="s">
        <v>1058</v>
      </c>
      <c r="H95" s="164">
        <v>156.47999999999999</v>
      </c>
      <c r="L95" s="161"/>
      <c r="M95" s="165"/>
      <c r="N95" s="166"/>
      <c r="O95" s="166"/>
      <c r="P95" s="166"/>
      <c r="Q95" s="166"/>
      <c r="R95" s="166"/>
      <c r="S95" s="166"/>
      <c r="T95" s="167"/>
      <c r="AT95" s="162" t="s">
        <v>158</v>
      </c>
      <c r="AU95" s="162" t="s">
        <v>84</v>
      </c>
      <c r="AV95" s="14" t="s">
        <v>84</v>
      </c>
      <c r="AW95" s="14" t="s">
        <v>36</v>
      </c>
      <c r="AX95" s="14" t="s">
        <v>74</v>
      </c>
      <c r="AY95" s="162" t="s">
        <v>139</v>
      </c>
    </row>
    <row r="96" spans="1:65" s="15" customFormat="1">
      <c r="B96" s="168"/>
      <c r="D96" s="150" t="s">
        <v>158</v>
      </c>
      <c r="E96" s="169" t="s">
        <v>3</v>
      </c>
      <c r="F96" s="170" t="s">
        <v>234</v>
      </c>
      <c r="H96" s="171">
        <v>197.55699999999999</v>
      </c>
      <c r="L96" s="168"/>
      <c r="M96" s="172"/>
      <c r="N96" s="173"/>
      <c r="O96" s="173"/>
      <c r="P96" s="173"/>
      <c r="Q96" s="173"/>
      <c r="R96" s="173"/>
      <c r="S96" s="173"/>
      <c r="T96" s="174"/>
      <c r="AT96" s="169" t="s">
        <v>158</v>
      </c>
      <c r="AU96" s="169" t="s">
        <v>84</v>
      </c>
      <c r="AV96" s="15" t="s">
        <v>146</v>
      </c>
      <c r="AW96" s="15" t="s">
        <v>36</v>
      </c>
      <c r="AX96" s="15" t="s">
        <v>82</v>
      </c>
      <c r="AY96" s="169" t="s">
        <v>139</v>
      </c>
    </row>
    <row r="97" spans="1:65" s="2" customFormat="1" ht="14.45" customHeight="1">
      <c r="A97" s="32"/>
      <c r="B97" s="137"/>
      <c r="C97" s="185" t="s">
        <v>84</v>
      </c>
      <c r="D97" s="185" t="s">
        <v>357</v>
      </c>
      <c r="E97" s="186" t="s">
        <v>1059</v>
      </c>
      <c r="F97" s="187" t="s">
        <v>1060</v>
      </c>
      <c r="G97" s="188" t="s">
        <v>290</v>
      </c>
      <c r="H97" s="189">
        <v>365.48</v>
      </c>
      <c r="I97" s="190"/>
      <c r="J97" s="190"/>
      <c r="K97" s="187" t="s">
        <v>145</v>
      </c>
      <c r="L97" s="191"/>
      <c r="M97" s="192" t="s">
        <v>3</v>
      </c>
      <c r="N97" s="193" t="s">
        <v>45</v>
      </c>
      <c r="O97" s="146">
        <v>0</v>
      </c>
      <c r="P97" s="146">
        <f>O97*H97</f>
        <v>0</v>
      </c>
      <c r="Q97" s="146">
        <v>0</v>
      </c>
      <c r="R97" s="146">
        <f>Q97*H97</f>
        <v>0</v>
      </c>
      <c r="S97" s="146">
        <v>0</v>
      </c>
      <c r="T97" s="147">
        <f>S97*H97</f>
        <v>0</v>
      </c>
      <c r="U97" s="32"/>
      <c r="V97" s="32"/>
      <c r="W97" s="32"/>
      <c r="X97" s="32"/>
      <c r="Y97" s="32"/>
      <c r="Z97" s="32"/>
      <c r="AA97" s="32"/>
      <c r="AB97" s="32"/>
      <c r="AC97" s="32"/>
      <c r="AD97" s="32"/>
      <c r="AE97" s="32"/>
      <c r="AR97" s="148" t="s">
        <v>192</v>
      </c>
      <c r="AT97" s="148" t="s">
        <v>357</v>
      </c>
      <c r="AU97" s="148" t="s">
        <v>84</v>
      </c>
      <c r="AY97" s="19" t="s">
        <v>139</v>
      </c>
      <c r="BE97" s="149">
        <f>IF(N97="základní",J97,0)</f>
        <v>0</v>
      </c>
      <c r="BF97" s="149">
        <f>IF(N97="snížená",J97,0)</f>
        <v>0</v>
      </c>
      <c r="BG97" s="149">
        <f>IF(N97="zákl. přenesená",J97,0)</f>
        <v>0</v>
      </c>
      <c r="BH97" s="149">
        <f>IF(N97="sníž. přenesená",J97,0)</f>
        <v>0</v>
      </c>
      <c r="BI97" s="149">
        <f>IF(N97="nulová",J97,0)</f>
        <v>0</v>
      </c>
      <c r="BJ97" s="19" t="s">
        <v>82</v>
      </c>
      <c r="BK97" s="149">
        <f>ROUND(I97*H97,2)</f>
        <v>0</v>
      </c>
      <c r="BL97" s="19" t="s">
        <v>146</v>
      </c>
      <c r="BM97" s="148" t="s">
        <v>1061</v>
      </c>
    </row>
    <row r="98" spans="1:65" s="2" customFormat="1">
      <c r="A98" s="32"/>
      <c r="B98" s="33"/>
      <c r="C98" s="32"/>
      <c r="D98" s="150" t="s">
        <v>148</v>
      </c>
      <c r="E98" s="32"/>
      <c r="F98" s="151" t="s">
        <v>1060</v>
      </c>
      <c r="G98" s="32"/>
      <c r="H98" s="32"/>
      <c r="I98" s="32"/>
      <c r="J98" s="32"/>
      <c r="K98" s="32"/>
      <c r="L98" s="33"/>
      <c r="M98" s="152"/>
      <c r="N98" s="153"/>
      <c r="O98" s="53"/>
      <c r="P98" s="53"/>
      <c r="Q98" s="53"/>
      <c r="R98" s="53"/>
      <c r="S98" s="53"/>
      <c r="T98" s="54"/>
      <c r="U98" s="32"/>
      <c r="V98" s="32"/>
      <c r="W98" s="32"/>
      <c r="X98" s="32"/>
      <c r="Y98" s="32"/>
      <c r="Z98" s="32"/>
      <c r="AA98" s="32"/>
      <c r="AB98" s="32"/>
      <c r="AC98" s="32"/>
      <c r="AD98" s="32"/>
      <c r="AE98" s="32"/>
      <c r="AT98" s="19" t="s">
        <v>148</v>
      </c>
      <c r="AU98" s="19" t="s">
        <v>84</v>
      </c>
    </row>
    <row r="99" spans="1:65" s="14" customFormat="1">
      <c r="B99" s="161"/>
      <c r="D99" s="150" t="s">
        <v>158</v>
      </c>
      <c r="F99" s="163" t="s">
        <v>1062</v>
      </c>
      <c r="H99" s="164">
        <v>365.48</v>
      </c>
      <c r="L99" s="161"/>
      <c r="M99" s="165"/>
      <c r="N99" s="166"/>
      <c r="O99" s="166"/>
      <c r="P99" s="166"/>
      <c r="Q99" s="166"/>
      <c r="R99" s="166"/>
      <c r="S99" s="166"/>
      <c r="T99" s="167"/>
      <c r="AT99" s="162" t="s">
        <v>158</v>
      </c>
      <c r="AU99" s="162" t="s">
        <v>84</v>
      </c>
      <c r="AV99" s="14" t="s">
        <v>84</v>
      </c>
      <c r="AW99" s="14" t="s">
        <v>4</v>
      </c>
      <c r="AX99" s="14" t="s">
        <v>82</v>
      </c>
      <c r="AY99" s="162" t="s">
        <v>139</v>
      </c>
    </row>
    <row r="100" spans="1:65" s="2" customFormat="1" ht="14.45" customHeight="1">
      <c r="A100" s="32"/>
      <c r="B100" s="137"/>
      <c r="C100" s="138" t="s">
        <v>161</v>
      </c>
      <c r="D100" s="138" t="s">
        <v>141</v>
      </c>
      <c r="E100" s="139" t="s">
        <v>1063</v>
      </c>
      <c r="F100" s="140" t="s">
        <v>1064</v>
      </c>
      <c r="G100" s="141" t="s">
        <v>144</v>
      </c>
      <c r="H100" s="142">
        <v>1652.354</v>
      </c>
      <c r="I100" s="143"/>
      <c r="J100" s="143"/>
      <c r="K100" s="140" t="s">
        <v>145</v>
      </c>
      <c r="L100" s="33"/>
      <c r="M100" s="144" t="s">
        <v>3</v>
      </c>
      <c r="N100" s="145" t="s">
        <v>45</v>
      </c>
      <c r="O100" s="146">
        <v>2.9000000000000001E-2</v>
      </c>
      <c r="P100" s="146">
        <f>O100*H100</f>
        <v>47.918266000000003</v>
      </c>
      <c r="Q100" s="146">
        <v>0</v>
      </c>
      <c r="R100" s="146">
        <f>Q100*H100</f>
        <v>0</v>
      </c>
      <c r="S100" s="146">
        <v>0</v>
      </c>
      <c r="T100" s="147">
        <f>S100*H100</f>
        <v>0</v>
      </c>
      <c r="U100" s="32"/>
      <c r="V100" s="32"/>
      <c r="W100" s="32"/>
      <c r="X100" s="32"/>
      <c r="Y100" s="32"/>
      <c r="Z100" s="32"/>
      <c r="AA100" s="32"/>
      <c r="AB100" s="32"/>
      <c r="AC100" s="32"/>
      <c r="AD100" s="32"/>
      <c r="AE100" s="32"/>
      <c r="AR100" s="148" t="s">
        <v>146</v>
      </c>
      <c r="AT100" s="148" t="s">
        <v>141</v>
      </c>
      <c r="AU100" s="148" t="s">
        <v>84</v>
      </c>
      <c r="AY100" s="19" t="s">
        <v>139</v>
      </c>
      <c r="BE100" s="149">
        <f>IF(N100="základní",J100,0)</f>
        <v>0</v>
      </c>
      <c r="BF100" s="149">
        <f>IF(N100="snížená",J100,0)</f>
        <v>0</v>
      </c>
      <c r="BG100" s="149">
        <f>IF(N100="zákl. přenesená",J100,0)</f>
        <v>0</v>
      </c>
      <c r="BH100" s="149">
        <f>IF(N100="sníž. přenesená",J100,0)</f>
        <v>0</v>
      </c>
      <c r="BI100" s="149">
        <f>IF(N100="nulová",J100,0)</f>
        <v>0</v>
      </c>
      <c r="BJ100" s="19" t="s">
        <v>82</v>
      </c>
      <c r="BK100" s="149">
        <f>ROUND(I100*H100,2)</f>
        <v>0</v>
      </c>
      <c r="BL100" s="19" t="s">
        <v>146</v>
      </c>
      <c r="BM100" s="148" t="s">
        <v>1065</v>
      </c>
    </row>
    <row r="101" spans="1:65" s="2" customFormat="1">
      <c r="A101" s="32"/>
      <c r="B101" s="33"/>
      <c r="C101" s="32"/>
      <c r="D101" s="150" t="s">
        <v>148</v>
      </c>
      <c r="E101" s="32"/>
      <c r="F101" s="151" t="s">
        <v>1066</v>
      </c>
      <c r="G101" s="32"/>
      <c r="H101" s="32"/>
      <c r="I101" s="32"/>
      <c r="J101" s="32"/>
      <c r="K101" s="32"/>
      <c r="L101" s="33"/>
      <c r="M101" s="152"/>
      <c r="N101" s="153"/>
      <c r="O101" s="53"/>
      <c r="P101" s="53"/>
      <c r="Q101" s="53"/>
      <c r="R101" s="53"/>
      <c r="S101" s="53"/>
      <c r="T101" s="54"/>
      <c r="U101" s="32"/>
      <c r="V101" s="32"/>
      <c r="W101" s="32"/>
      <c r="X101" s="32"/>
      <c r="Y101" s="32"/>
      <c r="Z101" s="32"/>
      <c r="AA101" s="32"/>
      <c r="AB101" s="32"/>
      <c r="AC101" s="32"/>
      <c r="AD101" s="32"/>
      <c r="AE101" s="32"/>
      <c r="AT101" s="19" t="s">
        <v>148</v>
      </c>
      <c r="AU101" s="19" t="s">
        <v>84</v>
      </c>
    </row>
    <row r="102" spans="1:65" s="2" customFormat="1" ht="107.25">
      <c r="A102" s="32"/>
      <c r="B102" s="33"/>
      <c r="C102" s="32"/>
      <c r="D102" s="150" t="s">
        <v>150</v>
      </c>
      <c r="E102" s="32"/>
      <c r="F102" s="154" t="s">
        <v>1067</v>
      </c>
      <c r="G102" s="32"/>
      <c r="H102" s="32"/>
      <c r="I102" s="32"/>
      <c r="J102" s="32"/>
      <c r="K102" s="32"/>
      <c r="L102" s="33"/>
      <c r="M102" s="152"/>
      <c r="N102" s="153"/>
      <c r="O102" s="53"/>
      <c r="P102" s="53"/>
      <c r="Q102" s="53"/>
      <c r="R102" s="53"/>
      <c r="S102" s="53"/>
      <c r="T102" s="54"/>
      <c r="U102" s="32"/>
      <c r="V102" s="32"/>
      <c r="W102" s="32"/>
      <c r="X102" s="32"/>
      <c r="Y102" s="32"/>
      <c r="Z102" s="32"/>
      <c r="AA102" s="32"/>
      <c r="AB102" s="32"/>
      <c r="AC102" s="32"/>
      <c r="AD102" s="32"/>
      <c r="AE102" s="32"/>
      <c r="AT102" s="19" t="s">
        <v>150</v>
      </c>
      <c r="AU102" s="19" t="s">
        <v>84</v>
      </c>
    </row>
    <row r="103" spans="1:65" s="13" customFormat="1">
      <c r="B103" s="155"/>
      <c r="D103" s="150" t="s">
        <v>158</v>
      </c>
      <c r="E103" s="156" t="s">
        <v>3</v>
      </c>
      <c r="F103" s="157" t="s">
        <v>1068</v>
      </c>
      <c r="H103" s="156" t="s">
        <v>3</v>
      </c>
      <c r="L103" s="155"/>
      <c r="M103" s="158"/>
      <c r="N103" s="159"/>
      <c r="O103" s="159"/>
      <c r="P103" s="159"/>
      <c r="Q103" s="159"/>
      <c r="R103" s="159"/>
      <c r="S103" s="159"/>
      <c r="T103" s="160"/>
      <c r="AT103" s="156" t="s">
        <v>158</v>
      </c>
      <c r="AU103" s="156" t="s">
        <v>84</v>
      </c>
      <c r="AV103" s="13" t="s">
        <v>82</v>
      </c>
      <c r="AW103" s="13" t="s">
        <v>36</v>
      </c>
      <c r="AX103" s="13" t="s">
        <v>74</v>
      </c>
      <c r="AY103" s="156" t="s">
        <v>139</v>
      </c>
    </row>
    <row r="104" spans="1:65" s="13" customFormat="1">
      <c r="B104" s="155"/>
      <c r="D104" s="150" t="s">
        <v>158</v>
      </c>
      <c r="E104" s="156" t="s">
        <v>3</v>
      </c>
      <c r="F104" s="157" t="s">
        <v>1069</v>
      </c>
      <c r="H104" s="156" t="s">
        <v>3</v>
      </c>
      <c r="L104" s="155"/>
      <c r="M104" s="158"/>
      <c r="N104" s="159"/>
      <c r="O104" s="159"/>
      <c r="P104" s="159"/>
      <c r="Q104" s="159"/>
      <c r="R104" s="159"/>
      <c r="S104" s="159"/>
      <c r="T104" s="160"/>
      <c r="AT104" s="156" t="s">
        <v>158</v>
      </c>
      <c r="AU104" s="156" t="s">
        <v>84</v>
      </c>
      <c r="AV104" s="13" t="s">
        <v>82</v>
      </c>
      <c r="AW104" s="13" t="s">
        <v>36</v>
      </c>
      <c r="AX104" s="13" t="s">
        <v>74</v>
      </c>
      <c r="AY104" s="156" t="s">
        <v>139</v>
      </c>
    </row>
    <row r="105" spans="1:65" s="14" customFormat="1">
      <c r="B105" s="161"/>
      <c r="D105" s="150" t="s">
        <v>158</v>
      </c>
      <c r="E105" s="162" t="s">
        <v>3</v>
      </c>
      <c r="F105" s="163" t="s">
        <v>1070</v>
      </c>
      <c r="H105" s="164">
        <v>333.59300000000002</v>
      </c>
      <c r="L105" s="161"/>
      <c r="M105" s="165"/>
      <c r="N105" s="166"/>
      <c r="O105" s="166"/>
      <c r="P105" s="166"/>
      <c r="Q105" s="166"/>
      <c r="R105" s="166"/>
      <c r="S105" s="166"/>
      <c r="T105" s="167"/>
      <c r="AT105" s="162" t="s">
        <v>158</v>
      </c>
      <c r="AU105" s="162" t="s">
        <v>84</v>
      </c>
      <c r="AV105" s="14" t="s">
        <v>84</v>
      </c>
      <c r="AW105" s="14" t="s">
        <v>36</v>
      </c>
      <c r="AX105" s="14" t="s">
        <v>74</v>
      </c>
      <c r="AY105" s="162" t="s">
        <v>139</v>
      </c>
    </row>
    <row r="106" spans="1:65" s="13" customFormat="1">
      <c r="B106" s="155"/>
      <c r="D106" s="150" t="s">
        <v>158</v>
      </c>
      <c r="E106" s="156" t="s">
        <v>3</v>
      </c>
      <c r="F106" s="157" t="s">
        <v>1071</v>
      </c>
      <c r="H106" s="156" t="s">
        <v>3</v>
      </c>
      <c r="L106" s="155"/>
      <c r="M106" s="158"/>
      <c r="N106" s="159"/>
      <c r="O106" s="159"/>
      <c r="P106" s="159"/>
      <c r="Q106" s="159"/>
      <c r="R106" s="159"/>
      <c r="S106" s="159"/>
      <c r="T106" s="160"/>
      <c r="AT106" s="156" t="s">
        <v>158</v>
      </c>
      <c r="AU106" s="156" t="s">
        <v>84</v>
      </c>
      <c r="AV106" s="13" t="s">
        <v>82</v>
      </c>
      <c r="AW106" s="13" t="s">
        <v>36</v>
      </c>
      <c r="AX106" s="13" t="s">
        <v>74</v>
      </c>
      <c r="AY106" s="156" t="s">
        <v>139</v>
      </c>
    </row>
    <row r="107" spans="1:65" s="14" customFormat="1">
      <c r="B107" s="161"/>
      <c r="D107" s="150" t="s">
        <v>158</v>
      </c>
      <c r="E107" s="162" t="s">
        <v>3</v>
      </c>
      <c r="F107" s="163" t="s">
        <v>1072</v>
      </c>
      <c r="H107" s="164">
        <v>1318.761</v>
      </c>
      <c r="L107" s="161"/>
      <c r="M107" s="165"/>
      <c r="N107" s="166"/>
      <c r="O107" s="166"/>
      <c r="P107" s="166"/>
      <c r="Q107" s="166"/>
      <c r="R107" s="166"/>
      <c r="S107" s="166"/>
      <c r="T107" s="167"/>
      <c r="AT107" s="162" t="s">
        <v>158</v>
      </c>
      <c r="AU107" s="162" t="s">
        <v>84</v>
      </c>
      <c r="AV107" s="14" t="s">
        <v>84</v>
      </c>
      <c r="AW107" s="14" t="s">
        <v>36</v>
      </c>
      <c r="AX107" s="14" t="s">
        <v>74</v>
      </c>
      <c r="AY107" s="162" t="s">
        <v>139</v>
      </c>
    </row>
    <row r="108" spans="1:65" s="15" customFormat="1">
      <c r="B108" s="168"/>
      <c r="D108" s="150" t="s">
        <v>158</v>
      </c>
      <c r="E108" s="169" t="s">
        <v>3</v>
      </c>
      <c r="F108" s="170" t="s">
        <v>234</v>
      </c>
      <c r="H108" s="171">
        <v>1652.354</v>
      </c>
      <c r="L108" s="168"/>
      <c r="M108" s="172"/>
      <c r="N108" s="173"/>
      <c r="O108" s="173"/>
      <c r="P108" s="173"/>
      <c r="Q108" s="173"/>
      <c r="R108" s="173"/>
      <c r="S108" s="173"/>
      <c r="T108" s="174"/>
      <c r="AT108" s="169" t="s">
        <v>158</v>
      </c>
      <c r="AU108" s="169" t="s">
        <v>84</v>
      </c>
      <c r="AV108" s="15" t="s">
        <v>146</v>
      </c>
      <c r="AW108" s="15" t="s">
        <v>36</v>
      </c>
      <c r="AX108" s="15" t="s">
        <v>82</v>
      </c>
      <c r="AY108" s="169" t="s">
        <v>139</v>
      </c>
    </row>
    <row r="109" spans="1:65" s="12" customFormat="1" ht="22.9" customHeight="1">
      <c r="B109" s="125"/>
      <c r="D109" s="126" t="s">
        <v>73</v>
      </c>
      <c r="E109" s="135" t="s">
        <v>172</v>
      </c>
      <c r="F109" s="135" t="s">
        <v>588</v>
      </c>
      <c r="J109" s="136"/>
      <c r="L109" s="125"/>
      <c r="M109" s="129"/>
      <c r="N109" s="130"/>
      <c r="O109" s="130"/>
      <c r="P109" s="131">
        <f>SUM(P110:P149)</f>
        <v>194.64756</v>
      </c>
      <c r="Q109" s="130"/>
      <c r="R109" s="131">
        <f>SUM(R110:R149)</f>
        <v>360.30122</v>
      </c>
      <c r="S109" s="130"/>
      <c r="T109" s="132">
        <f>SUM(T110:T149)</f>
        <v>0</v>
      </c>
      <c r="AR109" s="126" t="s">
        <v>82</v>
      </c>
      <c r="AT109" s="133" t="s">
        <v>73</v>
      </c>
      <c r="AU109" s="133" t="s">
        <v>82</v>
      </c>
      <c r="AY109" s="126" t="s">
        <v>139</v>
      </c>
      <c r="BK109" s="134">
        <f>SUM(BK110:BK149)</f>
        <v>0</v>
      </c>
    </row>
    <row r="110" spans="1:65" s="2" customFormat="1" ht="14.45" customHeight="1">
      <c r="A110" s="32"/>
      <c r="B110" s="137"/>
      <c r="C110" s="138" t="s">
        <v>146</v>
      </c>
      <c r="D110" s="138" t="s">
        <v>141</v>
      </c>
      <c r="E110" s="139" t="s">
        <v>1073</v>
      </c>
      <c r="F110" s="140" t="s">
        <v>1074</v>
      </c>
      <c r="G110" s="141" t="s">
        <v>144</v>
      </c>
      <c r="H110" s="142">
        <v>787.32</v>
      </c>
      <c r="I110" s="143"/>
      <c r="J110" s="143"/>
      <c r="K110" s="140" t="s">
        <v>145</v>
      </c>
      <c r="L110" s="33"/>
      <c r="M110" s="144" t="s">
        <v>3</v>
      </c>
      <c r="N110" s="145" t="s">
        <v>45</v>
      </c>
      <c r="O110" s="146">
        <v>1.6E-2</v>
      </c>
      <c r="P110" s="146">
        <f>O110*H110</f>
        <v>12.59712</v>
      </c>
      <c r="Q110" s="146">
        <v>0</v>
      </c>
      <c r="R110" s="146">
        <f>Q110*H110</f>
        <v>0</v>
      </c>
      <c r="S110" s="146">
        <v>0</v>
      </c>
      <c r="T110" s="147">
        <f>S110*H110</f>
        <v>0</v>
      </c>
      <c r="U110" s="32"/>
      <c r="V110" s="32"/>
      <c r="W110" s="32"/>
      <c r="X110" s="32"/>
      <c r="Y110" s="32"/>
      <c r="Z110" s="32"/>
      <c r="AA110" s="32"/>
      <c r="AB110" s="32"/>
      <c r="AC110" s="32"/>
      <c r="AD110" s="32"/>
      <c r="AE110" s="32"/>
      <c r="AR110" s="148" t="s">
        <v>146</v>
      </c>
      <c r="AT110" s="148" t="s">
        <v>141</v>
      </c>
      <c r="AU110" s="148" t="s">
        <v>84</v>
      </c>
      <c r="AY110" s="19" t="s">
        <v>139</v>
      </c>
      <c r="BE110" s="149">
        <f>IF(N110="základní",J110,0)</f>
        <v>0</v>
      </c>
      <c r="BF110" s="149">
        <f>IF(N110="snížená",J110,0)</f>
        <v>0</v>
      </c>
      <c r="BG110" s="149">
        <f>IF(N110="zákl. přenesená",J110,0)</f>
        <v>0</v>
      </c>
      <c r="BH110" s="149">
        <f>IF(N110="sníž. přenesená",J110,0)</f>
        <v>0</v>
      </c>
      <c r="BI110" s="149">
        <f>IF(N110="nulová",J110,0)</f>
        <v>0</v>
      </c>
      <c r="BJ110" s="19" t="s">
        <v>82</v>
      </c>
      <c r="BK110" s="149">
        <f>ROUND(I110*H110,2)</f>
        <v>0</v>
      </c>
      <c r="BL110" s="19" t="s">
        <v>146</v>
      </c>
      <c r="BM110" s="148" t="s">
        <v>1075</v>
      </c>
    </row>
    <row r="111" spans="1:65" s="2" customFormat="1">
      <c r="A111" s="32"/>
      <c r="B111" s="33"/>
      <c r="C111" s="32"/>
      <c r="D111" s="150" t="s">
        <v>148</v>
      </c>
      <c r="E111" s="32"/>
      <c r="F111" s="151" t="s">
        <v>1076</v>
      </c>
      <c r="G111" s="32"/>
      <c r="H111" s="32"/>
      <c r="I111" s="32"/>
      <c r="J111" s="32"/>
      <c r="K111" s="32"/>
      <c r="L111" s="33"/>
      <c r="M111" s="152"/>
      <c r="N111" s="153"/>
      <c r="O111" s="53"/>
      <c r="P111" s="53"/>
      <c r="Q111" s="53"/>
      <c r="R111" s="53"/>
      <c r="S111" s="53"/>
      <c r="T111" s="54"/>
      <c r="U111" s="32"/>
      <c r="V111" s="32"/>
      <c r="W111" s="32"/>
      <c r="X111" s="32"/>
      <c r="Y111" s="32"/>
      <c r="Z111" s="32"/>
      <c r="AA111" s="32"/>
      <c r="AB111" s="32"/>
      <c r="AC111" s="32"/>
      <c r="AD111" s="32"/>
      <c r="AE111" s="32"/>
      <c r="AT111" s="19" t="s">
        <v>148</v>
      </c>
      <c r="AU111" s="19" t="s">
        <v>84</v>
      </c>
    </row>
    <row r="112" spans="1:65" s="13" customFormat="1">
      <c r="B112" s="155"/>
      <c r="D112" s="150" t="s">
        <v>158</v>
      </c>
      <c r="E112" s="156" t="s">
        <v>3</v>
      </c>
      <c r="F112" s="157" t="s">
        <v>1071</v>
      </c>
      <c r="H112" s="156" t="s">
        <v>3</v>
      </c>
      <c r="L112" s="155"/>
      <c r="M112" s="158"/>
      <c r="N112" s="159"/>
      <c r="O112" s="159"/>
      <c r="P112" s="159"/>
      <c r="Q112" s="159"/>
      <c r="R112" s="159"/>
      <c r="S112" s="159"/>
      <c r="T112" s="160"/>
      <c r="AT112" s="156" t="s">
        <v>158</v>
      </c>
      <c r="AU112" s="156" t="s">
        <v>84</v>
      </c>
      <c r="AV112" s="13" t="s">
        <v>82</v>
      </c>
      <c r="AW112" s="13" t="s">
        <v>36</v>
      </c>
      <c r="AX112" s="13" t="s">
        <v>74</v>
      </c>
      <c r="AY112" s="156" t="s">
        <v>139</v>
      </c>
    </row>
    <row r="113" spans="1:65" s="13" customFormat="1">
      <c r="B113" s="155"/>
      <c r="D113" s="150" t="s">
        <v>158</v>
      </c>
      <c r="E113" s="156" t="s">
        <v>3</v>
      </c>
      <c r="F113" s="157" t="s">
        <v>1077</v>
      </c>
      <c r="H113" s="156" t="s">
        <v>3</v>
      </c>
      <c r="L113" s="155"/>
      <c r="M113" s="158"/>
      <c r="N113" s="159"/>
      <c r="O113" s="159"/>
      <c r="P113" s="159"/>
      <c r="Q113" s="159"/>
      <c r="R113" s="159"/>
      <c r="S113" s="159"/>
      <c r="T113" s="160"/>
      <c r="AT113" s="156" t="s">
        <v>158</v>
      </c>
      <c r="AU113" s="156" t="s">
        <v>84</v>
      </c>
      <c r="AV113" s="13" t="s">
        <v>82</v>
      </c>
      <c r="AW113" s="13" t="s">
        <v>36</v>
      </c>
      <c r="AX113" s="13" t="s">
        <v>74</v>
      </c>
      <c r="AY113" s="156" t="s">
        <v>139</v>
      </c>
    </row>
    <row r="114" spans="1:65" s="14" customFormat="1">
      <c r="B114" s="161"/>
      <c r="D114" s="150" t="s">
        <v>158</v>
      </c>
      <c r="E114" s="162" t="s">
        <v>3</v>
      </c>
      <c r="F114" s="163" t="s">
        <v>1078</v>
      </c>
      <c r="H114" s="164">
        <v>787.32</v>
      </c>
      <c r="L114" s="161"/>
      <c r="M114" s="165"/>
      <c r="N114" s="166"/>
      <c r="O114" s="166"/>
      <c r="P114" s="166"/>
      <c r="Q114" s="166"/>
      <c r="R114" s="166"/>
      <c r="S114" s="166"/>
      <c r="T114" s="167"/>
      <c r="AT114" s="162" t="s">
        <v>158</v>
      </c>
      <c r="AU114" s="162" t="s">
        <v>84</v>
      </c>
      <c r="AV114" s="14" t="s">
        <v>84</v>
      </c>
      <c r="AW114" s="14" t="s">
        <v>36</v>
      </c>
      <c r="AX114" s="14" t="s">
        <v>82</v>
      </c>
      <c r="AY114" s="162" t="s">
        <v>139</v>
      </c>
    </row>
    <row r="115" spans="1:65" s="2" customFormat="1" ht="14.45" customHeight="1">
      <c r="A115" s="32"/>
      <c r="B115" s="137"/>
      <c r="C115" s="138" t="s">
        <v>172</v>
      </c>
      <c r="D115" s="138" t="s">
        <v>141</v>
      </c>
      <c r="E115" s="139" t="s">
        <v>1079</v>
      </c>
      <c r="F115" s="140" t="s">
        <v>1080</v>
      </c>
      <c r="G115" s="141" t="s">
        <v>144</v>
      </c>
      <c r="H115" s="142">
        <v>787.32</v>
      </c>
      <c r="I115" s="143"/>
      <c r="J115" s="143"/>
      <c r="K115" s="140" t="s">
        <v>145</v>
      </c>
      <c r="L115" s="33"/>
      <c r="M115" s="144" t="s">
        <v>3</v>
      </c>
      <c r="N115" s="145" t="s">
        <v>45</v>
      </c>
      <c r="O115" s="146">
        <v>2.8000000000000001E-2</v>
      </c>
      <c r="P115" s="146">
        <f>O115*H115</f>
        <v>22.044960000000003</v>
      </c>
      <c r="Q115" s="146">
        <v>0</v>
      </c>
      <c r="R115" s="146">
        <f>Q115*H115</f>
        <v>0</v>
      </c>
      <c r="S115" s="146">
        <v>0</v>
      </c>
      <c r="T115" s="147">
        <f>S115*H115</f>
        <v>0</v>
      </c>
      <c r="U115" s="32"/>
      <c r="V115" s="32"/>
      <c r="W115" s="32"/>
      <c r="X115" s="32"/>
      <c r="Y115" s="32"/>
      <c r="Z115" s="32"/>
      <c r="AA115" s="32"/>
      <c r="AB115" s="32"/>
      <c r="AC115" s="32"/>
      <c r="AD115" s="32"/>
      <c r="AE115" s="32"/>
      <c r="AR115" s="148" t="s">
        <v>146</v>
      </c>
      <c r="AT115" s="148" t="s">
        <v>141</v>
      </c>
      <c r="AU115" s="148" t="s">
        <v>84</v>
      </c>
      <c r="AY115" s="19" t="s">
        <v>139</v>
      </c>
      <c r="BE115" s="149">
        <f>IF(N115="základní",J115,0)</f>
        <v>0</v>
      </c>
      <c r="BF115" s="149">
        <f>IF(N115="snížená",J115,0)</f>
        <v>0</v>
      </c>
      <c r="BG115" s="149">
        <f>IF(N115="zákl. přenesená",J115,0)</f>
        <v>0</v>
      </c>
      <c r="BH115" s="149">
        <f>IF(N115="sníž. přenesená",J115,0)</f>
        <v>0</v>
      </c>
      <c r="BI115" s="149">
        <f>IF(N115="nulová",J115,0)</f>
        <v>0</v>
      </c>
      <c r="BJ115" s="19" t="s">
        <v>82</v>
      </c>
      <c r="BK115" s="149">
        <f>ROUND(I115*H115,2)</f>
        <v>0</v>
      </c>
      <c r="BL115" s="19" t="s">
        <v>146</v>
      </c>
      <c r="BM115" s="148" t="s">
        <v>1081</v>
      </c>
    </row>
    <row r="116" spans="1:65" s="2" customFormat="1">
      <c r="A116" s="32"/>
      <c r="B116" s="33"/>
      <c r="C116" s="32"/>
      <c r="D116" s="150" t="s">
        <v>148</v>
      </c>
      <c r="E116" s="32"/>
      <c r="F116" s="151" t="s">
        <v>1082</v>
      </c>
      <c r="G116" s="32"/>
      <c r="H116" s="32"/>
      <c r="I116" s="32"/>
      <c r="J116" s="32"/>
      <c r="K116" s="32"/>
      <c r="L116" s="33"/>
      <c r="M116" s="152"/>
      <c r="N116" s="153"/>
      <c r="O116" s="53"/>
      <c r="P116" s="53"/>
      <c r="Q116" s="53"/>
      <c r="R116" s="53"/>
      <c r="S116" s="53"/>
      <c r="T116" s="54"/>
      <c r="U116" s="32"/>
      <c r="V116" s="32"/>
      <c r="W116" s="32"/>
      <c r="X116" s="32"/>
      <c r="Y116" s="32"/>
      <c r="Z116" s="32"/>
      <c r="AA116" s="32"/>
      <c r="AB116" s="32"/>
      <c r="AC116" s="32"/>
      <c r="AD116" s="32"/>
      <c r="AE116" s="32"/>
      <c r="AT116" s="19" t="s">
        <v>148</v>
      </c>
      <c r="AU116" s="19" t="s">
        <v>84</v>
      </c>
    </row>
    <row r="117" spans="1:65" s="13" customFormat="1">
      <c r="B117" s="155"/>
      <c r="D117" s="150" t="s">
        <v>158</v>
      </c>
      <c r="E117" s="156" t="s">
        <v>3</v>
      </c>
      <c r="F117" s="157" t="s">
        <v>1071</v>
      </c>
      <c r="H117" s="156" t="s">
        <v>3</v>
      </c>
      <c r="L117" s="155"/>
      <c r="M117" s="158"/>
      <c r="N117" s="159"/>
      <c r="O117" s="159"/>
      <c r="P117" s="159"/>
      <c r="Q117" s="159"/>
      <c r="R117" s="159"/>
      <c r="S117" s="159"/>
      <c r="T117" s="160"/>
      <c r="AT117" s="156" t="s">
        <v>158</v>
      </c>
      <c r="AU117" s="156" t="s">
        <v>84</v>
      </c>
      <c r="AV117" s="13" t="s">
        <v>82</v>
      </c>
      <c r="AW117" s="13" t="s">
        <v>36</v>
      </c>
      <c r="AX117" s="13" t="s">
        <v>74</v>
      </c>
      <c r="AY117" s="156" t="s">
        <v>139</v>
      </c>
    </row>
    <row r="118" spans="1:65" s="14" customFormat="1">
      <c r="B118" s="161"/>
      <c r="D118" s="150" t="s">
        <v>158</v>
      </c>
      <c r="E118" s="162" t="s">
        <v>3</v>
      </c>
      <c r="F118" s="163" t="s">
        <v>1078</v>
      </c>
      <c r="H118" s="164">
        <v>787.32</v>
      </c>
      <c r="L118" s="161"/>
      <c r="M118" s="165"/>
      <c r="N118" s="166"/>
      <c r="O118" s="166"/>
      <c r="P118" s="166"/>
      <c r="Q118" s="166"/>
      <c r="R118" s="166"/>
      <c r="S118" s="166"/>
      <c r="T118" s="167"/>
      <c r="AT118" s="162" t="s">
        <v>158</v>
      </c>
      <c r="AU118" s="162" t="s">
        <v>84</v>
      </c>
      <c r="AV118" s="14" t="s">
        <v>84</v>
      </c>
      <c r="AW118" s="14" t="s">
        <v>36</v>
      </c>
      <c r="AX118" s="14" t="s">
        <v>82</v>
      </c>
      <c r="AY118" s="162" t="s">
        <v>139</v>
      </c>
    </row>
    <row r="119" spans="1:65" s="2" customFormat="1" ht="14.45" customHeight="1">
      <c r="A119" s="32"/>
      <c r="B119" s="137"/>
      <c r="C119" s="138" t="s">
        <v>178</v>
      </c>
      <c r="D119" s="138" t="s">
        <v>141</v>
      </c>
      <c r="E119" s="139" t="s">
        <v>1083</v>
      </c>
      <c r="F119" s="140" t="s">
        <v>1084</v>
      </c>
      <c r="G119" s="141" t="s">
        <v>144</v>
      </c>
      <c r="H119" s="142">
        <v>199.16</v>
      </c>
      <c r="I119" s="143"/>
      <c r="J119" s="143"/>
      <c r="K119" s="140" t="s">
        <v>145</v>
      </c>
      <c r="L119" s="33"/>
      <c r="M119" s="144" t="s">
        <v>3</v>
      </c>
      <c r="N119" s="145" t="s">
        <v>45</v>
      </c>
      <c r="O119" s="146">
        <v>3.1E-2</v>
      </c>
      <c r="P119" s="146">
        <f>O119*H119</f>
        <v>6.1739600000000001</v>
      </c>
      <c r="Q119" s="146">
        <v>0</v>
      </c>
      <c r="R119" s="146">
        <f>Q119*H119</f>
        <v>0</v>
      </c>
      <c r="S119" s="146">
        <v>0</v>
      </c>
      <c r="T119" s="147">
        <f>S119*H119</f>
        <v>0</v>
      </c>
      <c r="U119" s="32"/>
      <c r="V119" s="32"/>
      <c r="W119" s="32"/>
      <c r="X119" s="32"/>
      <c r="Y119" s="32"/>
      <c r="Z119" s="32"/>
      <c r="AA119" s="32"/>
      <c r="AB119" s="32"/>
      <c r="AC119" s="32"/>
      <c r="AD119" s="32"/>
      <c r="AE119" s="32"/>
      <c r="AR119" s="148" t="s">
        <v>146</v>
      </c>
      <c r="AT119" s="148" t="s">
        <v>141</v>
      </c>
      <c r="AU119" s="148" t="s">
        <v>84</v>
      </c>
      <c r="AY119" s="19" t="s">
        <v>139</v>
      </c>
      <c r="BE119" s="149">
        <f>IF(N119="základní",J119,0)</f>
        <v>0</v>
      </c>
      <c r="BF119" s="149">
        <f>IF(N119="snížená",J119,0)</f>
        <v>0</v>
      </c>
      <c r="BG119" s="149">
        <f>IF(N119="zákl. přenesená",J119,0)</f>
        <v>0</v>
      </c>
      <c r="BH119" s="149">
        <f>IF(N119="sníž. přenesená",J119,0)</f>
        <v>0</v>
      </c>
      <c r="BI119" s="149">
        <f>IF(N119="nulová",J119,0)</f>
        <v>0</v>
      </c>
      <c r="BJ119" s="19" t="s">
        <v>82</v>
      </c>
      <c r="BK119" s="149">
        <f>ROUND(I119*H119,2)</f>
        <v>0</v>
      </c>
      <c r="BL119" s="19" t="s">
        <v>146</v>
      </c>
      <c r="BM119" s="148" t="s">
        <v>1085</v>
      </c>
    </row>
    <row r="120" spans="1:65" s="2" customFormat="1">
      <c r="A120" s="32"/>
      <c r="B120" s="33"/>
      <c r="C120" s="32"/>
      <c r="D120" s="150" t="s">
        <v>148</v>
      </c>
      <c r="E120" s="32"/>
      <c r="F120" s="151" t="s">
        <v>1086</v>
      </c>
      <c r="G120" s="32"/>
      <c r="H120" s="32"/>
      <c r="I120" s="32"/>
      <c r="J120" s="32"/>
      <c r="K120" s="32"/>
      <c r="L120" s="33"/>
      <c r="M120" s="152"/>
      <c r="N120" s="153"/>
      <c r="O120" s="53"/>
      <c r="P120" s="53"/>
      <c r="Q120" s="53"/>
      <c r="R120" s="53"/>
      <c r="S120" s="53"/>
      <c r="T120" s="54"/>
      <c r="U120" s="32"/>
      <c r="V120" s="32"/>
      <c r="W120" s="32"/>
      <c r="X120" s="32"/>
      <c r="Y120" s="32"/>
      <c r="Z120" s="32"/>
      <c r="AA120" s="32"/>
      <c r="AB120" s="32"/>
      <c r="AC120" s="32"/>
      <c r="AD120" s="32"/>
      <c r="AE120" s="32"/>
      <c r="AT120" s="19" t="s">
        <v>148</v>
      </c>
      <c r="AU120" s="19" t="s">
        <v>84</v>
      </c>
    </row>
    <row r="121" spans="1:65" s="13" customFormat="1">
      <c r="B121" s="155"/>
      <c r="D121" s="150" t="s">
        <v>158</v>
      </c>
      <c r="E121" s="156" t="s">
        <v>3</v>
      </c>
      <c r="F121" s="157" t="s">
        <v>1069</v>
      </c>
      <c r="H121" s="156" t="s">
        <v>3</v>
      </c>
      <c r="L121" s="155"/>
      <c r="M121" s="158"/>
      <c r="N121" s="159"/>
      <c r="O121" s="159"/>
      <c r="P121" s="159"/>
      <c r="Q121" s="159"/>
      <c r="R121" s="159"/>
      <c r="S121" s="159"/>
      <c r="T121" s="160"/>
      <c r="AT121" s="156" t="s">
        <v>158</v>
      </c>
      <c r="AU121" s="156" t="s">
        <v>84</v>
      </c>
      <c r="AV121" s="13" t="s">
        <v>82</v>
      </c>
      <c r="AW121" s="13" t="s">
        <v>36</v>
      </c>
      <c r="AX121" s="13" t="s">
        <v>74</v>
      </c>
      <c r="AY121" s="156" t="s">
        <v>139</v>
      </c>
    </row>
    <row r="122" spans="1:65" s="14" customFormat="1">
      <c r="B122" s="161"/>
      <c r="D122" s="150" t="s">
        <v>158</v>
      </c>
      <c r="E122" s="162" t="s">
        <v>3</v>
      </c>
      <c r="F122" s="163" t="s">
        <v>1087</v>
      </c>
      <c r="H122" s="164">
        <v>199.16</v>
      </c>
      <c r="L122" s="161"/>
      <c r="M122" s="165"/>
      <c r="N122" s="166"/>
      <c r="O122" s="166"/>
      <c r="P122" s="166"/>
      <c r="Q122" s="166"/>
      <c r="R122" s="166"/>
      <c r="S122" s="166"/>
      <c r="T122" s="167"/>
      <c r="AT122" s="162" t="s">
        <v>158</v>
      </c>
      <c r="AU122" s="162" t="s">
        <v>84</v>
      </c>
      <c r="AV122" s="14" t="s">
        <v>84</v>
      </c>
      <c r="AW122" s="14" t="s">
        <v>36</v>
      </c>
      <c r="AX122" s="14" t="s">
        <v>82</v>
      </c>
      <c r="AY122" s="162" t="s">
        <v>139</v>
      </c>
    </row>
    <row r="123" spans="1:65" s="2" customFormat="1" ht="14.45" customHeight="1">
      <c r="A123" s="32"/>
      <c r="B123" s="137"/>
      <c r="C123" s="138" t="s">
        <v>183</v>
      </c>
      <c r="D123" s="138" t="s">
        <v>141</v>
      </c>
      <c r="E123" s="139" t="s">
        <v>1088</v>
      </c>
      <c r="F123" s="140" t="s">
        <v>1089</v>
      </c>
      <c r="G123" s="141" t="s">
        <v>144</v>
      </c>
      <c r="H123" s="142">
        <v>199.16</v>
      </c>
      <c r="I123" s="143"/>
      <c r="J123" s="143"/>
      <c r="K123" s="140" t="s">
        <v>145</v>
      </c>
      <c r="L123" s="33"/>
      <c r="M123" s="144" t="s">
        <v>3</v>
      </c>
      <c r="N123" s="145" t="s">
        <v>45</v>
      </c>
      <c r="O123" s="146">
        <v>2.8000000000000001E-2</v>
      </c>
      <c r="P123" s="146">
        <f>O123*H123</f>
        <v>5.5764800000000001</v>
      </c>
      <c r="Q123" s="146">
        <v>0</v>
      </c>
      <c r="R123" s="146">
        <f>Q123*H123</f>
        <v>0</v>
      </c>
      <c r="S123" s="146">
        <v>0</v>
      </c>
      <c r="T123" s="147">
        <f>S123*H123</f>
        <v>0</v>
      </c>
      <c r="U123" s="32"/>
      <c r="V123" s="32"/>
      <c r="W123" s="32"/>
      <c r="X123" s="32"/>
      <c r="Y123" s="32"/>
      <c r="Z123" s="32"/>
      <c r="AA123" s="32"/>
      <c r="AB123" s="32"/>
      <c r="AC123" s="32"/>
      <c r="AD123" s="32"/>
      <c r="AE123" s="32"/>
      <c r="AR123" s="148" t="s">
        <v>146</v>
      </c>
      <c r="AT123" s="148" t="s">
        <v>141</v>
      </c>
      <c r="AU123" s="148" t="s">
        <v>84</v>
      </c>
      <c r="AY123" s="19" t="s">
        <v>139</v>
      </c>
      <c r="BE123" s="149">
        <f>IF(N123="základní",J123,0)</f>
        <v>0</v>
      </c>
      <c r="BF123" s="149">
        <f>IF(N123="snížená",J123,0)</f>
        <v>0</v>
      </c>
      <c r="BG123" s="149">
        <f>IF(N123="zákl. přenesená",J123,0)</f>
        <v>0</v>
      </c>
      <c r="BH123" s="149">
        <f>IF(N123="sníž. přenesená",J123,0)</f>
        <v>0</v>
      </c>
      <c r="BI123" s="149">
        <f>IF(N123="nulová",J123,0)</f>
        <v>0</v>
      </c>
      <c r="BJ123" s="19" t="s">
        <v>82</v>
      </c>
      <c r="BK123" s="149">
        <f>ROUND(I123*H123,2)</f>
        <v>0</v>
      </c>
      <c r="BL123" s="19" t="s">
        <v>146</v>
      </c>
      <c r="BM123" s="148" t="s">
        <v>1090</v>
      </c>
    </row>
    <row r="124" spans="1:65" s="2" customFormat="1">
      <c r="A124" s="32"/>
      <c r="B124" s="33"/>
      <c r="C124" s="32"/>
      <c r="D124" s="150" t="s">
        <v>148</v>
      </c>
      <c r="E124" s="32"/>
      <c r="F124" s="151" t="s">
        <v>1091</v>
      </c>
      <c r="G124" s="32"/>
      <c r="H124" s="32"/>
      <c r="I124" s="32"/>
      <c r="J124" s="32"/>
      <c r="K124" s="32"/>
      <c r="L124" s="33"/>
      <c r="M124" s="152"/>
      <c r="N124" s="153"/>
      <c r="O124" s="53"/>
      <c r="P124" s="53"/>
      <c r="Q124" s="53"/>
      <c r="R124" s="53"/>
      <c r="S124" s="53"/>
      <c r="T124" s="54"/>
      <c r="U124" s="32"/>
      <c r="V124" s="32"/>
      <c r="W124" s="32"/>
      <c r="X124" s="32"/>
      <c r="Y124" s="32"/>
      <c r="Z124" s="32"/>
      <c r="AA124" s="32"/>
      <c r="AB124" s="32"/>
      <c r="AC124" s="32"/>
      <c r="AD124" s="32"/>
      <c r="AE124" s="32"/>
      <c r="AT124" s="19" t="s">
        <v>148</v>
      </c>
      <c r="AU124" s="19" t="s">
        <v>84</v>
      </c>
    </row>
    <row r="125" spans="1:65" s="2" customFormat="1" ht="58.5">
      <c r="A125" s="32"/>
      <c r="B125" s="33"/>
      <c r="C125" s="32"/>
      <c r="D125" s="150" t="s">
        <v>150</v>
      </c>
      <c r="E125" s="32"/>
      <c r="F125" s="154" t="s">
        <v>1092</v>
      </c>
      <c r="G125" s="32"/>
      <c r="H125" s="32"/>
      <c r="I125" s="32"/>
      <c r="J125" s="32"/>
      <c r="K125" s="32"/>
      <c r="L125" s="33"/>
      <c r="M125" s="152"/>
      <c r="N125" s="153"/>
      <c r="O125" s="53"/>
      <c r="P125" s="53"/>
      <c r="Q125" s="53"/>
      <c r="R125" s="53"/>
      <c r="S125" s="53"/>
      <c r="T125" s="54"/>
      <c r="U125" s="32"/>
      <c r="V125" s="32"/>
      <c r="W125" s="32"/>
      <c r="X125" s="32"/>
      <c r="Y125" s="32"/>
      <c r="Z125" s="32"/>
      <c r="AA125" s="32"/>
      <c r="AB125" s="32"/>
      <c r="AC125" s="32"/>
      <c r="AD125" s="32"/>
      <c r="AE125" s="32"/>
      <c r="AT125" s="19" t="s">
        <v>150</v>
      </c>
      <c r="AU125" s="19" t="s">
        <v>84</v>
      </c>
    </row>
    <row r="126" spans="1:65" s="13" customFormat="1">
      <c r="B126" s="155"/>
      <c r="D126" s="150" t="s">
        <v>158</v>
      </c>
      <c r="E126" s="156" t="s">
        <v>3</v>
      </c>
      <c r="F126" s="157" t="s">
        <v>1069</v>
      </c>
      <c r="H126" s="156" t="s">
        <v>3</v>
      </c>
      <c r="L126" s="155"/>
      <c r="M126" s="158"/>
      <c r="N126" s="159"/>
      <c r="O126" s="159"/>
      <c r="P126" s="159"/>
      <c r="Q126" s="159"/>
      <c r="R126" s="159"/>
      <c r="S126" s="159"/>
      <c r="T126" s="160"/>
      <c r="AT126" s="156" t="s">
        <v>158</v>
      </c>
      <c r="AU126" s="156" t="s">
        <v>84</v>
      </c>
      <c r="AV126" s="13" t="s">
        <v>82</v>
      </c>
      <c r="AW126" s="13" t="s">
        <v>36</v>
      </c>
      <c r="AX126" s="13" t="s">
        <v>74</v>
      </c>
      <c r="AY126" s="156" t="s">
        <v>139</v>
      </c>
    </row>
    <row r="127" spans="1:65" s="14" customFormat="1">
      <c r="B127" s="161"/>
      <c r="D127" s="150" t="s">
        <v>158</v>
      </c>
      <c r="E127" s="162" t="s">
        <v>3</v>
      </c>
      <c r="F127" s="163" t="s">
        <v>1087</v>
      </c>
      <c r="H127" s="164">
        <v>199.16</v>
      </c>
      <c r="L127" s="161"/>
      <c r="M127" s="165"/>
      <c r="N127" s="166"/>
      <c r="O127" s="166"/>
      <c r="P127" s="166"/>
      <c r="Q127" s="166"/>
      <c r="R127" s="166"/>
      <c r="S127" s="166"/>
      <c r="T127" s="167"/>
      <c r="AT127" s="162" t="s">
        <v>158</v>
      </c>
      <c r="AU127" s="162" t="s">
        <v>84</v>
      </c>
      <c r="AV127" s="14" t="s">
        <v>84</v>
      </c>
      <c r="AW127" s="14" t="s">
        <v>36</v>
      </c>
      <c r="AX127" s="14" t="s">
        <v>82</v>
      </c>
      <c r="AY127" s="162" t="s">
        <v>139</v>
      </c>
    </row>
    <row r="128" spans="1:65" s="2" customFormat="1" ht="14.45" customHeight="1">
      <c r="A128" s="32"/>
      <c r="B128" s="137"/>
      <c r="C128" s="138" t="s">
        <v>192</v>
      </c>
      <c r="D128" s="138" t="s">
        <v>141</v>
      </c>
      <c r="E128" s="139" t="s">
        <v>1093</v>
      </c>
      <c r="F128" s="140" t="s">
        <v>1094</v>
      </c>
      <c r="G128" s="141" t="s">
        <v>144</v>
      </c>
      <c r="H128" s="142">
        <v>199.16</v>
      </c>
      <c r="I128" s="143"/>
      <c r="J128" s="143"/>
      <c r="K128" s="140" t="s">
        <v>145</v>
      </c>
      <c r="L128" s="33"/>
      <c r="M128" s="144" t="s">
        <v>3</v>
      </c>
      <c r="N128" s="145" t="s">
        <v>45</v>
      </c>
      <c r="O128" s="146">
        <v>0.14899999999999999</v>
      </c>
      <c r="P128" s="146">
        <f>O128*H128</f>
        <v>29.67484</v>
      </c>
      <c r="Q128" s="146">
        <v>0</v>
      </c>
      <c r="R128" s="146">
        <f>Q128*H128</f>
        <v>0</v>
      </c>
      <c r="S128" s="146">
        <v>0</v>
      </c>
      <c r="T128" s="147">
        <f>S128*H128</f>
        <v>0</v>
      </c>
      <c r="U128" s="32"/>
      <c r="V128" s="32"/>
      <c r="W128" s="32"/>
      <c r="X128" s="32"/>
      <c r="Y128" s="32"/>
      <c r="Z128" s="32"/>
      <c r="AA128" s="32"/>
      <c r="AB128" s="32"/>
      <c r="AC128" s="32"/>
      <c r="AD128" s="32"/>
      <c r="AE128" s="32"/>
      <c r="AR128" s="148" t="s">
        <v>146</v>
      </c>
      <c r="AT128" s="148" t="s">
        <v>141</v>
      </c>
      <c r="AU128" s="148" t="s">
        <v>84</v>
      </c>
      <c r="AY128" s="19" t="s">
        <v>139</v>
      </c>
      <c r="BE128" s="149">
        <f>IF(N128="základní",J128,0)</f>
        <v>0</v>
      </c>
      <c r="BF128" s="149">
        <f>IF(N128="snížená",J128,0)</f>
        <v>0</v>
      </c>
      <c r="BG128" s="149">
        <f>IF(N128="zákl. přenesená",J128,0)</f>
        <v>0</v>
      </c>
      <c r="BH128" s="149">
        <f>IF(N128="sníž. přenesená",J128,0)</f>
        <v>0</v>
      </c>
      <c r="BI128" s="149">
        <f>IF(N128="nulová",J128,0)</f>
        <v>0</v>
      </c>
      <c r="BJ128" s="19" t="s">
        <v>82</v>
      </c>
      <c r="BK128" s="149">
        <f>ROUND(I128*H128,2)</f>
        <v>0</v>
      </c>
      <c r="BL128" s="19" t="s">
        <v>146</v>
      </c>
      <c r="BM128" s="148" t="s">
        <v>1095</v>
      </c>
    </row>
    <row r="129" spans="1:65" s="2" customFormat="1" ht="19.5">
      <c r="A129" s="32"/>
      <c r="B129" s="33"/>
      <c r="C129" s="32"/>
      <c r="D129" s="150" t="s">
        <v>148</v>
      </c>
      <c r="E129" s="32"/>
      <c r="F129" s="151" t="s">
        <v>1096</v>
      </c>
      <c r="G129" s="32"/>
      <c r="H129" s="32"/>
      <c r="I129" s="32"/>
      <c r="J129" s="32"/>
      <c r="K129" s="32"/>
      <c r="L129" s="33"/>
      <c r="M129" s="152"/>
      <c r="N129" s="153"/>
      <c r="O129" s="53"/>
      <c r="P129" s="53"/>
      <c r="Q129" s="53"/>
      <c r="R129" s="53"/>
      <c r="S129" s="53"/>
      <c r="T129" s="54"/>
      <c r="U129" s="32"/>
      <c r="V129" s="32"/>
      <c r="W129" s="32"/>
      <c r="X129" s="32"/>
      <c r="Y129" s="32"/>
      <c r="Z129" s="32"/>
      <c r="AA129" s="32"/>
      <c r="AB129" s="32"/>
      <c r="AC129" s="32"/>
      <c r="AD129" s="32"/>
      <c r="AE129" s="32"/>
      <c r="AT129" s="19" t="s">
        <v>148</v>
      </c>
      <c r="AU129" s="19" t="s">
        <v>84</v>
      </c>
    </row>
    <row r="130" spans="1:65" s="2" customFormat="1" ht="48.75">
      <c r="A130" s="32"/>
      <c r="B130" s="33"/>
      <c r="C130" s="32"/>
      <c r="D130" s="150" t="s">
        <v>150</v>
      </c>
      <c r="E130" s="32"/>
      <c r="F130" s="154" t="s">
        <v>1097</v>
      </c>
      <c r="G130" s="32"/>
      <c r="H130" s="32"/>
      <c r="I130" s="32"/>
      <c r="J130" s="32"/>
      <c r="K130" s="32"/>
      <c r="L130" s="33"/>
      <c r="M130" s="152"/>
      <c r="N130" s="153"/>
      <c r="O130" s="53"/>
      <c r="P130" s="53"/>
      <c r="Q130" s="53"/>
      <c r="R130" s="53"/>
      <c r="S130" s="53"/>
      <c r="T130" s="54"/>
      <c r="U130" s="32"/>
      <c r="V130" s="32"/>
      <c r="W130" s="32"/>
      <c r="X130" s="32"/>
      <c r="Y130" s="32"/>
      <c r="Z130" s="32"/>
      <c r="AA130" s="32"/>
      <c r="AB130" s="32"/>
      <c r="AC130" s="32"/>
      <c r="AD130" s="32"/>
      <c r="AE130" s="32"/>
      <c r="AT130" s="19" t="s">
        <v>150</v>
      </c>
      <c r="AU130" s="19" t="s">
        <v>84</v>
      </c>
    </row>
    <row r="131" spans="1:65" s="2" customFormat="1" ht="14.45" customHeight="1">
      <c r="A131" s="32"/>
      <c r="B131" s="137"/>
      <c r="C131" s="138" t="s">
        <v>202</v>
      </c>
      <c r="D131" s="138" t="s">
        <v>141</v>
      </c>
      <c r="E131" s="139" t="s">
        <v>1098</v>
      </c>
      <c r="F131" s="140" t="s">
        <v>1099</v>
      </c>
      <c r="G131" s="141" t="s">
        <v>144</v>
      </c>
      <c r="H131" s="142">
        <v>199.16</v>
      </c>
      <c r="I131" s="143"/>
      <c r="J131" s="143"/>
      <c r="K131" s="140" t="s">
        <v>145</v>
      </c>
      <c r="L131" s="33"/>
      <c r="M131" s="144" t="s">
        <v>3</v>
      </c>
      <c r="N131" s="145" t="s">
        <v>45</v>
      </c>
      <c r="O131" s="146">
        <v>4.0000000000000001E-3</v>
      </c>
      <c r="P131" s="146">
        <f>O131*H131</f>
        <v>0.79664000000000001</v>
      </c>
      <c r="Q131" s="146">
        <v>0</v>
      </c>
      <c r="R131" s="146">
        <f>Q131*H131</f>
        <v>0</v>
      </c>
      <c r="S131" s="146">
        <v>0</v>
      </c>
      <c r="T131" s="147">
        <f>S131*H131</f>
        <v>0</v>
      </c>
      <c r="U131" s="32"/>
      <c r="V131" s="32"/>
      <c r="W131" s="32"/>
      <c r="X131" s="32"/>
      <c r="Y131" s="32"/>
      <c r="Z131" s="32"/>
      <c r="AA131" s="32"/>
      <c r="AB131" s="32"/>
      <c r="AC131" s="32"/>
      <c r="AD131" s="32"/>
      <c r="AE131" s="32"/>
      <c r="AR131" s="148" t="s">
        <v>146</v>
      </c>
      <c r="AT131" s="148" t="s">
        <v>141</v>
      </c>
      <c r="AU131" s="148" t="s">
        <v>84</v>
      </c>
      <c r="AY131" s="19" t="s">
        <v>139</v>
      </c>
      <c r="BE131" s="149">
        <f>IF(N131="základní",J131,0)</f>
        <v>0</v>
      </c>
      <c r="BF131" s="149">
        <f>IF(N131="snížená",J131,0)</f>
        <v>0</v>
      </c>
      <c r="BG131" s="149">
        <f>IF(N131="zákl. přenesená",J131,0)</f>
        <v>0</v>
      </c>
      <c r="BH131" s="149">
        <f>IF(N131="sníž. přenesená",J131,0)</f>
        <v>0</v>
      </c>
      <c r="BI131" s="149">
        <f>IF(N131="nulová",J131,0)</f>
        <v>0</v>
      </c>
      <c r="BJ131" s="19" t="s">
        <v>82</v>
      </c>
      <c r="BK131" s="149">
        <f>ROUND(I131*H131,2)</f>
        <v>0</v>
      </c>
      <c r="BL131" s="19" t="s">
        <v>146</v>
      </c>
      <c r="BM131" s="148" t="s">
        <v>1100</v>
      </c>
    </row>
    <row r="132" spans="1:65" s="2" customFormat="1">
      <c r="A132" s="32"/>
      <c r="B132" s="33"/>
      <c r="C132" s="32"/>
      <c r="D132" s="150" t="s">
        <v>148</v>
      </c>
      <c r="E132" s="32"/>
      <c r="F132" s="151" t="s">
        <v>1101</v>
      </c>
      <c r="G132" s="32"/>
      <c r="H132" s="32"/>
      <c r="I132" s="32"/>
      <c r="J132" s="32"/>
      <c r="K132" s="32"/>
      <c r="L132" s="33"/>
      <c r="M132" s="152"/>
      <c r="N132" s="153"/>
      <c r="O132" s="53"/>
      <c r="P132" s="53"/>
      <c r="Q132" s="53"/>
      <c r="R132" s="53"/>
      <c r="S132" s="53"/>
      <c r="T132" s="54"/>
      <c r="U132" s="32"/>
      <c r="V132" s="32"/>
      <c r="W132" s="32"/>
      <c r="X132" s="32"/>
      <c r="Y132" s="32"/>
      <c r="Z132" s="32"/>
      <c r="AA132" s="32"/>
      <c r="AB132" s="32"/>
      <c r="AC132" s="32"/>
      <c r="AD132" s="32"/>
      <c r="AE132" s="32"/>
      <c r="AT132" s="19" t="s">
        <v>148</v>
      </c>
      <c r="AU132" s="19" t="s">
        <v>84</v>
      </c>
    </row>
    <row r="133" spans="1:65" s="2" customFormat="1" ht="14.45" customHeight="1">
      <c r="A133" s="32"/>
      <c r="B133" s="137"/>
      <c r="C133" s="138" t="s">
        <v>213</v>
      </c>
      <c r="D133" s="138" t="s">
        <v>141</v>
      </c>
      <c r="E133" s="139" t="s">
        <v>1102</v>
      </c>
      <c r="F133" s="140" t="s">
        <v>1103</v>
      </c>
      <c r="G133" s="141" t="s">
        <v>144</v>
      </c>
      <c r="H133" s="142">
        <v>199.16</v>
      </c>
      <c r="I133" s="143"/>
      <c r="J133" s="143"/>
      <c r="K133" s="140" t="s">
        <v>145</v>
      </c>
      <c r="L133" s="33"/>
      <c r="M133" s="144" t="s">
        <v>3</v>
      </c>
      <c r="N133" s="145" t="s">
        <v>45</v>
      </c>
      <c r="O133" s="146">
        <v>2E-3</v>
      </c>
      <c r="P133" s="146">
        <f>O133*H133</f>
        <v>0.39832000000000001</v>
      </c>
      <c r="Q133" s="146">
        <v>0</v>
      </c>
      <c r="R133" s="146">
        <f>Q133*H133</f>
        <v>0</v>
      </c>
      <c r="S133" s="146">
        <v>0</v>
      </c>
      <c r="T133" s="147">
        <f>S133*H133</f>
        <v>0</v>
      </c>
      <c r="U133" s="32"/>
      <c r="V133" s="32"/>
      <c r="W133" s="32"/>
      <c r="X133" s="32"/>
      <c r="Y133" s="32"/>
      <c r="Z133" s="32"/>
      <c r="AA133" s="32"/>
      <c r="AB133" s="32"/>
      <c r="AC133" s="32"/>
      <c r="AD133" s="32"/>
      <c r="AE133" s="32"/>
      <c r="AR133" s="148" t="s">
        <v>146</v>
      </c>
      <c r="AT133" s="148" t="s">
        <v>141</v>
      </c>
      <c r="AU133" s="148" t="s">
        <v>84</v>
      </c>
      <c r="AY133" s="19" t="s">
        <v>139</v>
      </c>
      <c r="BE133" s="149">
        <f>IF(N133="základní",J133,0)</f>
        <v>0</v>
      </c>
      <c r="BF133" s="149">
        <f>IF(N133="snížená",J133,0)</f>
        <v>0</v>
      </c>
      <c r="BG133" s="149">
        <f>IF(N133="zákl. přenesená",J133,0)</f>
        <v>0</v>
      </c>
      <c r="BH133" s="149">
        <f>IF(N133="sníž. přenesená",J133,0)</f>
        <v>0</v>
      </c>
      <c r="BI133" s="149">
        <f>IF(N133="nulová",J133,0)</f>
        <v>0</v>
      </c>
      <c r="BJ133" s="19" t="s">
        <v>82</v>
      </c>
      <c r="BK133" s="149">
        <f>ROUND(I133*H133,2)</f>
        <v>0</v>
      </c>
      <c r="BL133" s="19" t="s">
        <v>146</v>
      </c>
      <c r="BM133" s="148" t="s">
        <v>1104</v>
      </c>
    </row>
    <row r="134" spans="1:65" s="2" customFormat="1">
      <c r="A134" s="32"/>
      <c r="B134" s="33"/>
      <c r="C134" s="32"/>
      <c r="D134" s="150" t="s">
        <v>148</v>
      </c>
      <c r="E134" s="32"/>
      <c r="F134" s="151" t="s">
        <v>1105</v>
      </c>
      <c r="G134" s="32"/>
      <c r="H134" s="32"/>
      <c r="I134" s="32"/>
      <c r="J134" s="32"/>
      <c r="K134" s="32"/>
      <c r="L134" s="33"/>
      <c r="M134" s="152"/>
      <c r="N134" s="153"/>
      <c r="O134" s="53"/>
      <c r="P134" s="53"/>
      <c r="Q134" s="53"/>
      <c r="R134" s="53"/>
      <c r="S134" s="53"/>
      <c r="T134" s="54"/>
      <c r="U134" s="32"/>
      <c r="V134" s="32"/>
      <c r="W134" s="32"/>
      <c r="X134" s="32"/>
      <c r="Y134" s="32"/>
      <c r="Z134" s="32"/>
      <c r="AA134" s="32"/>
      <c r="AB134" s="32"/>
      <c r="AC134" s="32"/>
      <c r="AD134" s="32"/>
      <c r="AE134" s="32"/>
      <c r="AT134" s="19" t="s">
        <v>148</v>
      </c>
      <c r="AU134" s="19" t="s">
        <v>84</v>
      </c>
    </row>
    <row r="135" spans="1:65" s="2" customFormat="1" ht="14.45" customHeight="1">
      <c r="A135" s="32"/>
      <c r="B135" s="137"/>
      <c r="C135" s="138" t="s">
        <v>219</v>
      </c>
      <c r="D135" s="138" t="s">
        <v>141</v>
      </c>
      <c r="E135" s="139" t="s">
        <v>1106</v>
      </c>
      <c r="F135" s="140" t="s">
        <v>1107</v>
      </c>
      <c r="G135" s="141" t="s">
        <v>144</v>
      </c>
      <c r="H135" s="142">
        <v>199.16</v>
      </c>
      <c r="I135" s="143"/>
      <c r="J135" s="143"/>
      <c r="K135" s="140" t="s">
        <v>145</v>
      </c>
      <c r="L135" s="33"/>
      <c r="M135" s="144" t="s">
        <v>3</v>
      </c>
      <c r="N135" s="145" t="s">
        <v>45</v>
      </c>
      <c r="O135" s="146">
        <v>1.2999999999999999E-2</v>
      </c>
      <c r="P135" s="146">
        <f>O135*H135</f>
        <v>2.58908</v>
      </c>
      <c r="Q135" s="146">
        <v>0</v>
      </c>
      <c r="R135" s="146">
        <f>Q135*H135</f>
        <v>0</v>
      </c>
      <c r="S135" s="146">
        <v>0</v>
      </c>
      <c r="T135" s="147">
        <f>S135*H135</f>
        <v>0</v>
      </c>
      <c r="U135" s="32"/>
      <c r="V135" s="32"/>
      <c r="W135" s="32"/>
      <c r="X135" s="32"/>
      <c r="Y135" s="32"/>
      <c r="Z135" s="32"/>
      <c r="AA135" s="32"/>
      <c r="AB135" s="32"/>
      <c r="AC135" s="32"/>
      <c r="AD135" s="32"/>
      <c r="AE135" s="32"/>
      <c r="AR135" s="148" t="s">
        <v>146</v>
      </c>
      <c r="AT135" s="148" t="s">
        <v>141</v>
      </c>
      <c r="AU135" s="148" t="s">
        <v>84</v>
      </c>
      <c r="AY135" s="19" t="s">
        <v>139</v>
      </c>
      <c r="BE135" s="149">
        <f>IF(N135="základní",J135,0)</f>
        <v>0</v>
      </c>
      <c r="BF135" s="149">
        <f>IF(N135="snížená",J135,0)</f>
        <v>0</v>
      </c>
      <c r="BG135" s="149">
        <f>IF(N135="zákl. přenesená",J135,0)</f>
        <v>0</v>
      </c>
      <c r="BH135" s="149">
        <f>IF(N135="sníž. přenesená",J135,0)</f>
        <v>0</v>
      </c>
      <c r="BI135" s="149">
        <f>IF(N135="nulová",J135,0)</f>
        <v>0</v>
      </c>
      <c r="BJ135" s="19" t="s">
        <v>82</v>
      </c>
      <c r="BK135" s="149">
        <f>ROUND(I135*H135,2)</f>
        <v>0</v>
      </c>
      <c r="BL135" s="19" t="s">
        <v>146</v>
      </c>
      <c r="BM135" s="148" t="s">
        <v>1108</v>
      </c>
    </row>
    <row r="136" spans="1:65" s="2" customFormat="1" ht="19.5">
      <c r="A136" s="32"/>
      <c r="B136" s="33"/>
      <c r="C136" s="32"/>
      <c r="D136" s="150" t="s">
        <v>148</v>
      </c>
      <c r="E136" s="32"/>
      <c r="F136" s="151" t="s">
        <v>1109</v>
      </c>
      <c r="G136" s="32"/>
      <c r="H136" s="32"/>
      <c r="I136" s="32"/>
      <c r="J136" s="32"/>
      <c r="K136" s="32"/>
      <c r="L136" s="33"/>
      <c r="M136" s="152"/>
      <c r="N136" s="153"/>
      <c r="O136" s="53"/>
      <c r="P136" s="53"/>
      <c r="Q136" s="53"/>
      <c r="R136" s="53"/>
      <c r="S136" s="53"/>
      <c r="T136" s="54"/>
      <c r="U136" s="32"/>
      <c r="V136" s="32"/>
      <c r="W136" s="32"/>
      <c r="X136" s="32"/>
      <c r="Y136" s="32"/>
      <c r="Z136" s="32"/>
      <c r="AA136" s="32"/>
      <c r="AB136" s="32"/>
      <c r="AC136" s="32"/>
      <c r="AD136" s="32"/>
      <c r="AE136" s="32"/>
      <c r="AT136" s="19" t="s">
        <v>148</v>
      </c>
      <c r="AU136" s="19" t="s">
        <v>84</v>
      </c>
    </row>
    <row r="137" spans="1:65" s="2" customFormat="1" ht="48.75">
      <c r="A137" s="32"/>
      <c r="B137" s="33"/>
      <c r="C137" s="32"/>
      <c r="D137" s="150" t="s">
        <v>150</v>
      </c>
      <c r="E137" s="32"/>
      <c r="F137" s="154" t="s">
        <v>1110</v>
      </c>
      <c r="G137" s="32"/>
      <c r="H137" s="32"/>
      <c r="I137" s="32"/>
      <c r="J137" s="32"/>
      <c r="K137" s="32"/>
      <c r="L137" s="33"/>
      <c r="M137" s="152"/>
      <c r="N137" s="153"/>
      <c r="O137" s="53"/>
      <c r="P137" s="53"/>
      <c r="Q137" s="53"/>
      <c r="R137" s="53"/>
      <c r="S137" s="53"/>
      <c r="T137" s="54"/>
      <c r="U137" s="32"/>
      <c r="V137" s="32"/>
      <c r="W137" s="32"/>
      <c r="X137" s="32"/>
      <c r="Y137" s="32"/>
      <c r="Z137" s="32"/>
      <c r="AA137" s="32"/>
      <c r="AB137" s="32"/>
      <c r="AC137" s="32"/>
      <c r="AD137" s="32"/>
      <c r="AE137" s="32"/>
      <c r="AT137" s="19" t="s">
        <v>150</v>
      </c>
      <c r="AU137" s="19" t="s">
        <v>84</v>
      </c>
    </row>
    <row r="138" spans="1:65" s="2" customFormat="1" ht="14.45" customHeight="1">
      <c r="A138" s="32"/>
      <c r="B138" s="137"/>
      <c r="C138" s="138" t="s">
        <v>224</v>
      </c>
      <c r="D138" s="138" t="s">
        <v>141</v>
      </c>
      <c r="E138" s="139" t="s">
        <v>1111</v>
      </c>
      <c r="F138" s="140" t="s">
        <v>1112</v>
      </c>
      <c r="G138" s="141" t="s">
        <v>144</v>
      </c>
      <c r="H138" s="142">
        <v>199.16</v>
      </c>
      <c r="I138" s="143"/>
      <c r="J138" s="143"/>
      <c r="K138" s="140" t="s">
        <v>145</v>
      </c>
      <c r="L138" s="33"/>
      <c r="M138" s="144" t="s">
        <v>3</v>
      </c>
      <c r="N138" s="145" t="s">
        <v>45</v>
      </c>
      <c r="O138" s="146">
        <v>1.9E-2</v>
      </c>
      <c r="P138" s="146">
        <f>O138*H138</f>
        <v>3.7840399999999996</v>
      </c>
      <c r="Q138" s="146">
        <v>0</v>
      </c>
      <c r="R138" s="146">
        <f>Q138*H138</f>
        <v>0</v>
      </c>
      <c r="S138" s="146">
        <v>0</v>
      </c>
      <c r="T138" s="147">
        <f>S138*H138</f>
        <v>0</v>
      </c>
      <c r="U138" s="32"/>
      <c r="V138" s="32"/>
      <c r="W138" s="32"/>
      <c r="X138" s="32"/>
      <c r="Y138" s="32"/>
      <c r="Z138" s="32"/>
      <c r="AA138" s="32"/>
      <c r="AB138" s="32"/>
      <c r="AC138" s="32"/>
      <c r="AD138" s="32"/>
      <c r="AE138" s="32"/>
      <c r="AR138" s="148" t="s">
        <v>146</v>
      </c>
      <c r="AT138" s="148" t="s">
        <v>141</v>
      </c>
      <c r="AU138" s="148" t="s">
        <v>84</v>
      </c>
      <c r="AY138" s="19" t="s">
        <v>139</v>
      </c>
      <c r="BE138" s="149">
        <f>IF(N138="základní",J138,0)</f>
        <v>0</v>
      </c>
      <c r="BF138" s="149">
        <f>IF(N138="snížená",J138,0)</f>
        <v>0</v>
      </c>
      <c r="BG138" s="149">
        <f>IF(N138="zákl. přenesená",J138,0)</f>
        <v>0</v>
      </c>
      <c r="BH138" s="149">
        <f>IF(N138="sníž. přenesená",J138,0)</f>
        <v>0</v>
      </c>
      <c r="BI138" s="149">
        <f>IF(N138="nulová",J138,0)</f>
        <v>0</v>
      </c>
      <c r="BJ138" s="19" t="s">
        <v>82</v>
      </c>
      <c r="BK138" s="149">
        <f>ROUND(I138*H138,2)</f>
        <v>0</v>
      </c>
      <c r="BL138" s="19" t="s">
        <v>146</v>
      </c>
      <c r="BM138" s="148" t="s">
        <v>1113</v>
      </c>
    </row>
    <row r="139" spans="1:65" s="2" customFormat="1" ht="19.5">
      <c r="A139" s="32"/>
      <c r="B139" s="33"/>
      <c r="C139" s="32"/>
      <c r="D139" s="150" t="s">
        <v>148</v>
      </c>
      <c r="E139" s="32"/>
      <c r="F139" s="151" t="s">
        <v>1114</v>
      </c>
      <c r="G139" s="32"/>
      <c r="H139" s="32"/>
      <c r="I139" s="32"/>
      <c r="J139" s="32"/>
      <c r="K139" s="32"/>
      <c r="L139" s="33"/>
      <c r="M139" s="152"/>
      <c r="N139" s="153"/>
      <c r="O139" s="53"/>
      <c r="P139" s="53"/>
      <c r="Q139" s="53"/>
      <c r="R139" s="53"/>
      <c r="S139" s="53"/>
      <c r="T139" s="54"/>
      <c r="U139" s="32"/>
      <c r="V139" s="32"/>
      <c r="W139" s="32"/>
      <c r="X139" s="32"/>
      <c r="Y139" s="32"/>
      <c r="Z139" s="32"/>
      <c r="AA139" s="32"/>
      <c r="AB139" s="32"/>
      <c r="AC139" s="32"/>
      <c r="AD139" s="32"/>
      <c r="AE139" s="32"/>
      <c r="AT139" s="19" t="s">
        <v>148</v>
      </c>
      <c r="AU139" s="19" t="s">
        <v>84</v>
      </c>
    </row>
    <row r="140" spans="1:65" s="2" customFormat="1" ht="48.75">
      <c r="A140" s="32"/>
      <c r="B140" s="33"/>
      <c r="C140" s="32"/>
      <c r="D140" s="150" t="s">
        <v>150</v>
      </c>
      <c r="E140" s="32"/>
      <c r="F140" s="154" t="s">
        <v>1115</v>
      </c>
      <c r="G140" s="32"/>
      <c r="H140" s="32"/>
      <c r="I140" s="32"/>
      <c r="J140" s="32"/>
      <c r="K140" s="32"/>
      <c r="L140" s="33"/>
      <c r="M140" s="152"/>
      <c r="N140" s="153"/>
      <c r="O140" s="53"/>
      <c r="P140" s="53"/>
      <c r="Q140" s="53"/>
      <c r="R140" s="53"/>
      <c r="S140" s="53"/>
      <c r="T140" s="54"/>
      <c r="U140" s="32"/>
      <c r="V140" s="32"/>
      <c r="W140" s="32"/>
      <c r="X140" s="32"/>
      <c r="Y140" s="32"/>
      <c r="Z140" s="32"/>
      <c r="AA140" s="32"/>
      <c r="AB140" s="32"/>
      <c r="AC140" s="32"/>
      <c r="AD140" s="32"/>
      <c r="AE140" s="32"/>
      <c r="AT140" s="19" t="s">
        <v>150</v>
      </c>
      <c r="AU140" s="19" t="s">
        <v>84</v>
      </c>
    </row>
    <row r="141" spans="1:65" s="2" customFormat="1" ht="14.45" customHeight="1">
      <c r="A141" s="32"/>
      <c r="B141" s="137"/>
      <c r="C141" s="138" t="s">
        <v>235</v>
      </c>
      <c r="D141" s="138" t="s">
        <v>141</v>
      </c>
      <c r="E141" s="139" t="s">
        <v>1116</v>
      </c>
      <c r="F141" s="140" t="s">
        <v>1117</v>
      </c>
      <c r="G141" s="141" t="s">
        <v>144</v>
      </c>
      <c r="H141" s="142">
        <v>787.32</v>
      </c>
      <c r="I141" s="143"/>
      <c r="J141" s="143"/>
      <c r="K141" s="140" t="s">
        <v>145</v>
      </c>
      <c r="L141" s="33"/>
      <c r="M141" s="144" t="s">
        <v>3</v>
      </c>
      <c r="N141" s="145" t="s">
        <v>45</v>
      </c>
      <c r="O141" s="146">
        <v>0.14099999999999999</v>
      </c>
      <c r="P141" s="146">
        <f>O141*H141</f>
        <v>111.01212</v>
      </c>
      <c r="Q141" s="146">
        <v>8.3500000000000005E-2</v>
      </c>
      <c r="R141" s="146">
        <f>Q141*H141</f>
        <v>65.741220000000013</v>
      </c>
      <c r="S141" s="146">
        <v>0</v>
      </c>
      <c r="T141" s="147">
        <f>S141*H141</f>
        <v>0</v>
      </c>
      <c r="U141" s="32"/>
      <c r="V141" s="32"/>
      <c r="W141" s="32"/>
      <c r="X141" s="32"/>
      <c r="Y141" s="32"/>
      <c r="Z141" s="32"/>
      <c r="AA141" s="32"/>
      <c r="AB141" s="32"/>
      <c r="AC141" s="32"/>
      <c r="AD141" s="32"/>
      <c r="AE141" s="32"/>
      <c r="AR141" s="148" t="s">
        <v>146</v>
      </c>
      <c r="AT141" s="148" t="s">
        <v>141</v>
      </c>
      <c r="AU141" s="148" t="s">
        <v>84</v>
      </c>
      <c r="AY141" s="19" t="s">
        <v>139</v>
      </c>
      <c r="BE141" s="149">
        <f>IF(N141="základní",J141,0)</f>
        <v>0</v>
      </c>
      <c r="BF141" s="149">
        <f>IF(N141="snížená",J141,0)</f>
        <v>0</v>
      </c>
      <c r="BG141" s="149">
        <f>IF(N141="zákl. přenesená",J141,0)</f>
        <v>0</v>
      </c>
      <c r="BH141" s="149">
        <f>IF(N141="sníž. přenesená",J141,0)</f>
        <v>0</v>
      </c>
      <c r="BI141" s="149">
        <f>IF(N141="nulová",J141,0)</f>
        <v>0</v>
      </c>
      <c r="BJ141" s="19" t="s">
        <v>82</v>
      </c>
      <c r="BK141" s="149">
        <f>ROUND(I141*H141,2)</f>
        <v>0</v>
      </c>
      <c r="BL141" s="19" t="s">
        <v>146</v>
      </c>
      <c r="BM141" s="148" t="s">
        <v>1118</v>
      </c>
    </row>
    <row r="142" spans="1:65" s="2" customFormat="1" ht="19.5">
      <c r="A142" s="32"/>
      <c r="B142" s="33"/>
      <c r="C142" s="32"/>
      <c r="D142" s="150" t="s">
        <v>148</v>
      </c>
      <c r="E142" s="32"/>
      <c r="F142" s="151" t="s">
        <v>1119</v>
      </c>
      <c r="G142" s="32"/>
      <c r="H142" s="32"/>
      <c r="I142" s="32"/>
      <c r="J142" s="32"/>
      <c r="K142" s="32"/>
      <c r="L142" s="33"/>
      <c r="M142" s="152"/>
      <c r="N142" s="153"/>
      <c r="O142" s="53"/>
      <c r="P142" s="53"/>
      <c r="Q142" s="53"/>
      <c r="R142" s="53"/>
      <c r="S142" s="53"/>
      <c r="T142" s="54"/>
      <c r="U142" s="32"/>
      <c r="V142" s="32"/>
      <c r="W142" s="32"/>
      <c r="X142" s="32"/>
      <c r="Y142" s="32"/>
      <c r="Z142" s="32"/>
      <c r="AA142" s="32"/>
      <c r="AB142" s="32"/>
      <c r="AC142" s="32"/>
      <c r="AD142" s="32"/>
      <c r="AE142" s="32"/>
      <c r="AT142" s="19" t="s">
        <v>148</v>
      </c>
      <c r="AU142" s="19" t="s">
        <v>84</v>
      </c>
    </row>
    <row r="143" spans="1:65" s="2" customFormat="1" ht="58.5">
      <c r="A143" s="32"/>
      <c r="B143" s="33"/>
      <c r="C143" s="32"/>
      <c r="D143" s="150" t="s">
        <v>150</v>
      </c>
      <c r="E143" s="32"/>
      <c r="F143" s="154" t="s">
        <v>593</v>
      </c>
      <c r="G143" s="32"/>
      <c r="H143" s="32"/>
      <c r="I143" s="32"/>
      <c r="J143" s="32"/>
      <c r="K143" s="32"/>
      <c r="L143" s="33"/>
      <c r="M143" s="152"/>
      <c r="N143" s="153"/>
      <c r="O143" s="53"/>
      <c r="P143" s="53"/>
      <c r="Q143" s="53"/>
      <c r="R143" s="53"/>
      <c r="S143" s="53"/>
      <c r="T143" s="54"/>
      <c r="U143" s="32"/>
      <c r="V143" s="32"/>
      <c r="W143" s="32"/>
      <c r="X143" s="32"/>
      <c r="Y143" s="32"/>
      <c r="Z143" s="32"/>
      <c r="AA143" s="32"/>
      <c r="AB143" s="32"/>
      <c r="AC143" s="32"/>
      <c r="AD143" s="32"/>
      <c r="AE143" s="32"/>
      <c r="AT143" s="19" t="s">
        <v>150</v>
      </c>
      <c r="AU143" s="19" t="s">
        <v>84</v>
      </c>
    </row>
    <row r="144" spans="1:65" s="14" customFormat="1">
      <c r="B144" s="161"/>
      <c r="D144" s="150" t="s">
        <v>158</v>
      </c>
      <c r="E144" s="162" t="s">
        <v>3</v>
      </c>
      <c r="F144" s="163" t="s">
        <v>1078</v>
      </c>
      <c r="H144" s="164">
        <v>787.32</v>
      </c>
      <c r="L144" s="161"/>
      <c r="M144" s="165"/>
      <c r="N144" s="166"/>
      <c r="O144" s="166"/>
      <c r="P144" s="166"/>
      <c r="Q144" s="166"/>
      <c r="R144" s="166"/>
      <c r="S144" s="166"/>
      <c r="T144" s="167"/>
      <c r="AT144" s="162" t="s">
        <v>158</v>
      </c>
      <c r="AU144" s="162" t="s">
        <v>84</v>
      </c>
      <c r="AV144" s="14" t="s">
        <v>84</v>
      </c>
      <c r="AW144" s="14" t="s">
        <v>36</v>
      </c>
      <c r="AX144" s="14" t="s">
        <v>82</v>
      </c>
      <c r="AY144" s="162" t="s">
        <v>139</v>
      </c>
    </row>
    <row r="145" spans="1:65" s="2" customFormat="1" ht="14.45" customHeight="1">
      <c r="A145" s="32"/>
      <c r="B145" s="137"/>
      <c r="C145" s="185" t="s">
        <v>245</v>
      </c>
      <c r="D145" s="185" t="s">
        <v>357</v>
      </c>
      <c r="E145" s="186" t="s">
        <v>1120</v>
      </c>
      <c r="F145" s="187" t="s">
        <v>1121</v>
      </c>
      <c r="G145" s="188" t="s">
        <v>164</v>
      </c>
      <c r="H145" s="189">
        <v>263</v>
      </c>
      <c r="I145" s="190"/>
      <c r="J145" s="190"/>
      <c r="K145" s="187" t="s">
        <v>145</v>
      </c>
      <c r="L145" s="191"/>
      <c r="M145" s="192" t="s">
        <v>3</v>
      </c>
      <c r="N145" s="193" t="s">
        <v>45</v>
      </c>
      <c r="O145" s="146">
        <v>0</v>
      </c>
      <c r="P145" s="146">
        <f>O145*H145</f>
        <v>0</v>
      </c>
      <c r="Q145" s="146">
        <v>1.1200000000000001</v>
      </c>
      <c r="R145" s="146">
        <f>Q145*H145</f>
        <v>294.56</v>
      </c>
      <c r="S145" s="146">
        <v>0</v>
      </c>
      <c r="T145" s="147">
        <f>S145*H145</f>
        <v>0</v>
      </c>
      <c r="U145" s="32"/>
      <c r="V145" s="32"/>
      <c r="W145" s="32"/>
      <c r="X145" s="32"/>
      <c r="Y145" s="32"/>
      <c r="Z145" s="32"/>
      <c r="AA145" s="32"/>
      <c r="AB145" s="32"/>
      <c r="AC145" s="32"/>
      <c r="AD145" s="32"/>
      <c r="AE145" s="32"/>
      <c r="AR145" s="148" t="s">
        <v>192</v>
      </c>
      <c r="AT145" s="148" t="s">
        <v>357</v>
      </c>
      <c r="AU145" s="148" t="s">
        <v>84</v>
      </c>
      <c r="AY145" s="19" t="s">
        <v>139</v>
      </c>
      <c r="BE145" s="149">
        <f>IF(N145="základní",J145,0)</f>
        <v>0</v>
      </c>
      <c r="BF145" s="149">
        <f>IF(N145="snížená",J145,0)</f>
        <v>0</v>
      </c>
      <c r="BG145" s="149">
        <f>IF(N145="zákl. přenesená",J145,0)</f>
        <v>0</v>
      </c>
      <c r="BH145" s="149">
        <f>IF(N145="sníž. přenesená",J145,0)</f>
        <v>0</v>
      </c>
      <c r="BI145" s="149">
        <f>IF(N145="nulová",J145,0)</f>
        <v>0</v>
      </c>
      <c r="BJ145" s="19" t="s">
        <v>82</v>
      </c>
      <c r="BK145" s="149">
        <f>ROUND(I145*H145,2)</f>
        <v>0</v>
      </c>
      <c r="BL145" s="19" t="s">
        <v>146</v>
      </c>
      <c r="BM145" s="148" t="s">
        <v>1122</v>
      </c>
    </row>
    <row r="146" spans="1:65" s="2" customFormat="1">
      <c r="A146" s="32"/>
      <c r="B146" s="33"/>
      <c r="C146" s="32"/>
      <c r="D146" s="150" t="s">
        <v>148</v>
      </c>
      <c r="E146" s="32"/>
      <c r="F146" s="151" t="s">
        <v>1121</v>
      </c>
      <c r="G146" s="32"/>
      <c r="H146" s="32"/>
      <c r="I146" s="32"/>
      <c r="J146" s="32"/>
      <c r="K146" s="32"/>
      <c r="L146" s="33"/>
      <c r="M146" s="152"/>
      <c r="N146" s="153"/>
      <c r="O146" s="53"/>
      <c r="P146" s="53"/>
      <c r="Q146" s="53"/>
      <c r="R146" s="53"/>
      <c r="S146" s="53"/>
      <c r="T146" s="54"/>
      <c r="U146" s="32"/>
      <c r="V146" s="32"/>
      <c r="W146" s="32"/>
      <c r="X146" s="32"/>
      <c r="Y146" s="32"/>
      <c r="Z146" s="32"/>
      <c r="AA146" s="32"/>
      <c r="AB146" s="32"/>
      <c r="AC146" s="32"/>
      <c r="AD146" s="32"/>
      <c r="AE146" s="32"/>
      <c r="AT146" s="19" t="s">
        <v>148</v>
      </c>
      <c r="AU146" s="19" t="s">
        <v>84</v>
      </c>
    </row>
    <row r="147" spans="1:65" s="14" customFormat="1">
      <c r="B147" s="161"/>
      <c r="D147" s="150" t="s">
        <v>158</v>
      </c>
      <c r="E147" s="162" t="s">
        <v>3</v>
      </c>
      <c r="F147" s="163" t="s">
        <v>1123</v>
      </c>
      <c r="H147" s="164">
        <v>262.44</v>
      </c>
      <c r="L147" s="161"/>
      <c r="M147" s="165"/>
      <c r="N147" s="166"/>
      <c r="O147" s="166"/>
      <c r="P147" s="166"/>
      <c r="Q147" s="166"/>
      <c r="R147" s="166"/>
      <c r="S147" s="166"/>
      <c r="T147" s="167"/>
      <c r="AT147" s="162" t="s">
        <v>158</v>
      </c>
      <c r="AU147" s="162" t="s">
        <v>84</v>
      </c>
      <c r="AV147" s="14" t="s">
        <v>84</v>
      </c>
      <c r="AW147" s="14" t="s">
        <v>36</v>
      </c>
      <c r="AX147" s="14" t="s">
        <v>74</v>
      </c>
      <c r="AY147" s="162" t="s">
        <v>139</v>
      </c>
    </row>
    <row r="148" spans="1:65" s="13" customFormat="1">
      <c r="B148" s="155"/>
      <c r="D148" s="150" t="s">
        <v>158</v>
      </c>
      <c r="E148" s="156" t="s">
        <v>3</v>
      </c>
      <c r="F148" s="157" t="s">
        <v>1124</v>
      </c>
      <c r="H148" s="156" t="s">
        <v>3</v>
      </c>
      <c r="L148" s="155"/>
      <c r="M148" s="158"/>
      <c r="N148" s="159"/>
      <c r="O148" s="159"/>
      <c r="P148" s="159"/>
      <c r="Q148" s="159"/>
      <c r="R148" s="159"/>
      <c r="S148" s="159"/>
      <c r="T148" s="160"/>
      <c r="AT148" s="156" t="s">
        <v>158</v>
      </c>
      <c r="AU148" s="156" t="s">
        <v>84</v>
      </c>
      <c r="AV148" s="13" t="s">
        <v>82</v>
      </c>
      <c r="AW148" s="13" t="s">
        <v>36</v>
      </c>
      <c r="AX148" s="13" t="s">
        <v>74</v>
      </c>
      <c r="AY148" s="156" t="s">
        <v>139</v>
      </c>
    </row>
    <row r="149" spans="1:65" s="14" customFormat="1">
      <c r="B149" s="161"/>
      <c r="D149" s="150" t="s">
        <v>158</v>
      </c>
      <c r="E149" s="162" t="s">
        <v>3</v>
      </c>
      <c r="F149" s="163" t="s">
        <v>1125</v>
      </c>
      <c r="H149" s="164">
        <v>263</v>
      </c>
      <c r="L149" s="161"/>
      <c r="M149" s="165"/>
      <c r="N149" s="166"/>
      <c r="O149" s="166"/>
      <c r="P149" s="166"/>
      <c r="Q149" s="166"/>
      <c r="R149" s="166"/>
      <c r="S149" s="166"/>
      <c r="T149" s="167"/>
      <c r="AT149" s="162" t="s">
        <v>158</v>
      </c>
      <c r="AU149" s="162" t="s">
        <v>84</v>
      </c>
      <c r="AV149" s="14" t="s">
        <v>84</v>
      </c>
      <c r="AW149" s="14" t="s">
        <v>36</v>
      </c>
      <c r="AX149" s="14" t="s">
        <v>82</v>
      </c>
      <c r="AY149" s="162" t="s">
        <v>139</v>
      </c>
    </row>
    <row r="150" spans="1:65" s="12" customFormat="1" ht="22.9" customHeight="1">
      <c r="B150" s="125"/>
      <c r="D150" s="126" t="s">
        <v>73</v>
      </c>
      <c r="E150" s="135" t="s">
        <v>755</v>
      </c>
      <c r="F150" s="135" t="s">
        <v>756</v>
      </c>
      <c r="J150" s="136"/>
      <c r="L150" s="125"/>
      <c r="M150" s="129"/>
      <c r="N150" s="130"/>
      <c r="O150" s="130"/>
      <c r="P150" s="131">
        <f>SUM(P151:P152)</f>
        <v>116.377223</v>
      </c>
      <c r="Q150" s="130"/>
      <c r="R150" s="131">
        <f>SUM(R151:R152)</f>
        <v>0</v>
      </c>
      <c r="S150" s="130"/>
      <c r="T150" s="132">
        <f>SUM(T151:T152)</f>
        <v>0</v>
      </c>
      <c r="AR150" s="126" t="s">
        <v>82</v>
      </c>
      <c r="AT150" s="133" t="s">
        <v>73</v>
      </c>
      <c r="AU150" s="133" t="s">
        <v>82</v>
      </c>
      <c r="AY150" s="126" t="s">
        <v>139</v>
      </c>
      <c r="BK150" s="134">
        <f>SUM(BK151:BK152)</f>
        <v>0</v>
      </c>
    </row>
    <row r="151" spans="1:65" s="2" customFormat="1" ht="14.45" customHeight="1">
      <c r="A151" s="32"/>
      <c r="B151" s="137"/>
      <c r="C151" s="138" t="s">
        <v>9</v>
      </c>
      <c r="D151" s="138" t="s">
        <v>141</v>
      </c>
      <c r="E151" s="139" t="s">
        <v>1126</v>
      </c>
      <c r="F151" s="140" t="s">
        <v>1127</v>
      </c>
      <c r="G151" s="141" t="s">
        <v>290</v>
      </c>
      <c r="H151" s="142">
        <v>360.30099999999999</v>
      </c>
      <c r="I151" s="143"/>
      <c r="J151" s="143"/>
      <c r="K151" s="140" t="s">
        <v>145</v>
      </c>
      <c r="L151" s="33"/>
      <c r="M151" s="144" t="s">
        <v>3</v>
      </c>
      <c r="N151" s="145" t="s">
        <v>45</v>
      </c>
      <c r="O151" s="146">
        <v>0.32300000000000001</v>
      </c>
      <c r="P151" s="146">
        <f>O151*H151</f>
        <v>116.377223</v>
      </c>
      <c r="Q151" s="146">
        <v>0</v>
      </c>
      <c r="R151" s="146">
        <f>Q151*H151</f>
        <v>0</v>
      </c>
      <c r="S151" s="146">
        <v>0</v>
      </c>
      <c r="T151" s="147">
        <f>S151*H151</f>
        <v>0</v>
      </c>
      <c r="U151" s="32"/>
      <c r="V151" s="32"/>
      <c r="W151" s="32"/>
      <c r="X151" s="32"/>
      <c r="Y151" s="32"/>
      <c r="Z151" s="32"/>
      <c r="AA151" s="32"/>
      <c r="AB151" s="32"/>
      <c r="AC151" s="32"/>
      <c r="AD151" s="32"/>
      <c r="AE151" s="32"/>
      <c r="AR151" s="148" t="s">
        <v>146</v>
      </c>
      <c r="AT151" s="148" t="s">
        <v>141</v>
      </c>
      <c r="AU151" s="148" t="s">
        <v>84</v>
      </c>
      <c r="AY151" s="19" t="s">
        <v>139</v>
      </c>
      <c r="BE151" s="149">
        <f>IF(N151="základní",J151,0)</f>
        <v>0</v>
      </c>
      <c r="BF151" s="149">
        <f>IF(N151="snížená",J151,0)</f>
        <v>0</v>
      </c>
      <c r="BG151" s="149">
        <f>IF(N151="zákl. přenesená",J151,0)</f>
        <v>0</v>
      </c>
      <c r="BH151" s="149">
        <f>IF(N151="sníž. přenesená",J151,0)</f>
        <v>0</v>
      </c>
      <c r="BI151" s="149">
        <f>IF(N151="nulová",J151,0)</f>
        <v>0</v>
      </c>
      <c r="BJ151" s="19" t="s">
        <v>82</v>
      </c>
      <c r="BK151" s="149">
        <f>ROUND(I151*H151,2)</f>
        <v>0</v>
      </c>
      <c r="BL151" s="19" t="s">
        <v>146</v>
      </c>
      <c r="BM151" s="148" t="s">
        <v>1128</v>
      </c>
    </row>
    <row r="152" spans="1:65" s="2" customFormat="1" ht="19.5">
      <c r="A152" s="32"/>
      <c r="B152" s="33"/>
      <c r="C152" s="32"/>
      <c r="D152" s="150" t="s">
        <v>148</v>
      </c>
      <c r="E152" s="32"/>
      <c r="F152" s="151" t="s">
        <v>1129</v>
      </c>
      <c r="G152" s="32"/>
      <c r="H152" s="32"/>
      <c r="I152" s="32"/>
      <c r="J152" s="32"/>
      <c r="K152" s="32"/>
      <c r="L152" s="33"/>
      <c r="M152" s="197"/>
      <c r="N152" s="198"/>
      <c r="O152" s="199"/>
      <c r="P152" s="199"/>
      <c r="Q152" s="199"/>
      <c r="R152" s="199"/>
      <c r="S152" s="199"/>
      <c r="T152" s="200"/>
      <c r="U152" s="32"/>
      <c r="V152" s="32"/>
      <c r="W152" s="32"/>
      <c r="X152" s="32"/>
      <c r="Y152" s="32"/>
      <c r="Z152" s="32"/>
      <c r="AA152" s="32"/>
      <c r="AB152" s="32"/>
      <c r="AC152" s="32"/>
      <c r="AD152" s="32"/>
      <c r="AE152" s="32"/>
      <c r="AT152" s="19" t="s">
        <v>148</v>
      </c>
      <c r="AU152" s="19" t="s">
        <v>84</v>
      </c>
    </row>
    <row r="153" spans="1:65" s="2" customFormat="1" ht="6.95" customHeight="1">
      <c r="A153" s="32"/>
      <c r="B153" s="42"/>
      <c r="C153" s="43"/>
      <c r="D153" s="43"/>
      <c r="E153" s="43"/>
      <c r="F153" s="43"/>
      <c r="G153" s="43"/>
      <c r="H153" s="43"/>
      <c r="I153" s="43"/>
      <c r="J153" s="43"/>
      <c r="K153" s="43"/>
      <c r="L153" s="33"/>
      <c r="M153" s="32"/>
      <c r="O153" s="32"/>
      <c r="P153" s="32"/>
      <c r="Q153" s="32"/>
      <c r="R153" s="32"/>
      <c r="S153" s="32"/>
      <c r="T153" s="32"/>
      <c r="U153" s="32"/>
      <c r="V153" s="32"/>
      <c r="W153" s="32"/>
      <c r="X153" s="32"/>
      <c r="Y153" s="32"/>
      <c r="Z153" s="32"/>
      <c r="AA153" s="32"/>
      <c r="AB153" s="32"/>
      <c r="AC153" s="32"/>
      <c r="AD153" s="32"/>
      <c r="AE153" s="32"/>
    </row>
  </sheetData>
  <autoFilter ref="C82:K152"/>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24</vt:i4>
      </vt:variant>
    </vt:vector>
  </HeadingPairs>
  <TitlesOfParts>
    <vt:vector size="37" baseType="lpstr">
      <vt:lpstr>Rekapitulace stavby</vt:lpstr>
      <vt:lpstr>SO 01 - Terénní úpravy</vt:lpstr>
      <vt:lpstr>SO 02 - Hráz</vt:lpstr>
      <vt:lpstr>SO 03 - Těsnění podloží</vt:lpstr>
      <vt:lpstr>SO 04 - Drenáže</vt:lpstr>
      <vt:lpstr>SO 05 - Venkovní osvětlení</vt:lpstr>
      <vt:lpstr>SO 06 - Záchytný příkop</vt:lpstr>
      <vt:lpstr>SO 07 - Oplocení</vt:lpstr>
      <vt:lpstr>SO 08 - Provozní komunikace</vt:lpstr>
      <vt:lpstr>SO 09 - Výtlak</vt:lpstr>
      <vt:lpstr>SO 10 - Spodní drenáž</vt:lpstr>
      <vt:lpstr>VON - Vedlejší a ostatní ...</vt:lpstr>
      <vt:lpstr>Pokyny pro vyplnění</vt:lpstr>
      <vt:lpstr>'Rekapitulace stavby'!Názvy_tisku</vt:lpstr>
      <vt:lpstr>'SO 01 - Terénní úpravy'!Názvy_tisku</vt:lpstr>
      <vt:lpstr>'SO 02 - Hráz'!Názvy_tisku</vt:lpstr>
      <vt:lpstr>'SO 03 - Těsnění podloží'!Názvy_tisku</vt:lpstr>
      <vt:lpstr>'SO 04 - Drenáže'!Názvy_tisku</vt:lpstr>
      <vt:lpstr>'SO 05 - Venkovní osvětlení'!Názvy_tisku</vt:lpstr>
      <vt:lpstr>'SO 06 - Záchytný příkop'!Názvy_tisku</vt:lpstr>
      <vt:lpstr>'SO 07 - Oplocení'!Názvy_tisku</vt:lpstr>
      <vt:lpstr>'SO 08 - Provozní komunikace'!Názvy_tisku</vt:lpstr>
      <vt:lpstr>'SO 09 - Výtlak'!Názvy_tisku</vt:lpstr>
      <vt:lpstr>'SO 10 - Spodní drenáž'!Názvy_tisku</vt:lpstr>
      <vt:lpstr>'VON - Vedlejší a ostatní ...'!Názvy_tisku</vt:lpstr>
      <vt:lpstr>'Pokyny pro vyplnění'!Oblast_tisku</vt:lpstr>
      <vt:lpstr>'Rekapitulace stavby'!Oblast_tisku</vt:lpstr>
      <vt:lpstr>'SO 01 - Terénní úpravy'!Oblast_tisku</vt:lpstr>
      <vt:lpstr>'SO 02 - Hráz'!Oblast_tisku</vt:lpstr>
      <vt:lpstr>'SO 03 - Těsnění podloží'!Oblast_tisku</vt:lpstr>
      <vt:lpstr>'SO 04 - Drenáže'!Oblast_tisku</vt:lpstr>
      <vt:lpstr>'SO 06 - Záchytný příkop'!Oblast_tisku</vt:lpstr>
      <vt:lpstr>'SO 07 - Oplocení'!Oblast_tisku</vt:lpstr>
      <vt:lpstr>'SO 08 - Provozní komunikace'!Oblast_tisku</vt:lpstr>
      <vt:lpstr>'SO 09 - Výtlak'!Oblast_tisku</vt:lpstr>
      <vt:lpstr>'SO 10 - Spodní drenáž'!Oblast_tisku</vt:lpstr>
      <vt:lpstr>'VON - Vedlejší a ostatní ...'!Oblast_tisku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DESKTOP-JQHGO4U\Pavlina</dc:creator>
  <cp:lastModifiedBy>Ivana</cp:lastModifiedBy>
  <dcterms:created xsi:type="dcterms:W3CDTF">2020-09-30T13:32:30Z</dcterms:created>
  <dcterms:modified xsi:type="dcterms:W3CDTF">2020-10-09T10:48:26Z</dcterms:modified>
</cp:coreProperties>
</file>